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1. HRM\"/>
    </mc:Choice>
  </mc:AlternateContent>
  <bookViews>
    <workbookView xWindow="0" yWindow="0" windowWidth="19200" windowHeight="7020" tabRatio="863" firstSheet="1" activeTab="3"/>
  </bookViews>
  <sheets>
    <sheet name="ครบ 5_10_15ปี(2559)" sheetId="19" r:id="rId1"/>
    <sheet name="ครบ 5_10_15ปี (2560)" sheetId="22" r:id="rId2"/>
    <sheet name="ครบ 5_10_15ปี (2562)" sheetId="27" r:id="rId3"/>
    <sheet name="Warehouse (PK)" sheetId="24" r:id="rId4"/>
    <sheet name="Warehouse2018 (Sup_Tem)" sheetId="23" r:id="rId5"/>
    <sheet name="Warehouse2018 (PK) (ทำข้อมูล)" sheetId="25" r:id="rId6"/>
    <sheet name="ตัวอย่างสิทธิ์การลาพักร้อน" sheetId="17" r:id="rId7"/>
    <sheet name="ประกาศสิทธิ์การลาพักร้อน" sheetId="18" r:id="rId8"/>
    <sheet name="ตารางพักร้อน" sheetId="21" r:id="rId9"/>
    <sheet name="Warehouse (PK) ออก" sheetId="26" r:id="rId10"/>
  </sheets>
  <definedNames>
    <definedName name="_xlnm._FilterDatabase" localSheetId="3" hidden="1">'Warehouse (PK)'!$A$9:$CA$219</definedName>
    <definedName name="_xlnm._FilterDatabase" localSheetId="9" hidden="1">'Warehouse (PK) ออก'!$A$9:$CA$9</definedName>
    <definedName name="_xlnm._FilterDatabase" localSheetId="5" hidden="1">'Warehouse2018 (PK) (ทำข้อมูล)'!$A$3:$AF$311</definedName>
    <definedName name="_xlnm._FilterDatabase" localSheetId="4" hidden="1">'Warehouse2018 (Sup_Tem)'!$AC$33:$AF$113</definedName>
    <definedName name="_xlnm.Print_Area" localSheetId="3">'Warehouse (PK)'!$B$78:$J$99</definedName>
    <definedName name="_xlnm.Print_Area" localSheetId="9">'Warehouse (PK) ออก'!#REF!</definedName>
    <definedName name="_xlnm.Print_Area" localSheetId="5">'Warehouse2018 (PK) (ทำข้อมูล)'!$C$177:$I$211</definedName>
    <definedName name="_xlnm.Print_Area" localSheetId="4">'Warehouse2018 (Sup_Tem)'!$B$119:$K$142</definedName>
    <definedName name="_xlnm.Print_Area" localSheetId="6">ตัวอย่างสิทธิ์การลาพักร้อน!$B$11:$O$49</definedName>
    <definedName name="_xlnm.Print_Area" localSheetId="8">ตารางพักร้อน!$A$2:$O$24</definedName>
    <definedName name="_xlnm.Print_Area" localSheetId="7">ประกาศสิทธิ์การลาพักร้อน!$B$32:$I$52</definedName>
  </definedNames>
  <calcPr calcId="162913"/>
</workbook>
</file>

<file path=xl/calcChain.xml><?xml version="1.0" encoding="utf-8"?>
<calcChain xmlns="http://schemas.openxmlformats.org/spreadsheetml/2006/main">
  <c r="AH11" i="24" l="1"/>
  <c r="AG11" i="24"/>
  <c r="AF11" i="24"/>
  <c r="AI11" i="24" s="1"/>
  <c r="AJ11" i="24" s="1"/>
  <c r="AD11" i="24"/>
  <c r="M11" i="24"/>
  <c r="M215" i="24" l="1"/>
  <c r="M214" i="24"/>
  <c r="M213" i="24"/>
  <c r="AH215" i="24"/>
  <c r="AG215" i="24"/>
  <c r="AF215" i="24"/>
  <c r="AI215" i="24" s="1"/>
  <c r="AD215" i="24"/>
  <c r="AH214" i="24"/>
  <c r="AG214" i="24"/>
  <c r="AF214" i="24"/>
  <c r="AI214" i="24" s="1"/>
  <c r="AD214" i="24"/>
  <c r="AH213" i="24"/>
  <c r="AG213" i="24"/>
  <c r="AF213" i="24"/>
  <c r="AI213" i="24" s="1"/>
  <c r="AD213" i="24"/>
  <c r="M212" i="24"/>
  <c r="AH237" i="26" l="1"/>
  <c r="AG237" i="26"/>
  <c r="AF237" i="26"/>
  <c r="AI237" i="26" s="1"/>
  <c r="AD237" i="26"/>
  <c r="R237" i="26"/>
  <c r="M237" i="26"/>
  <c r="R202" i="24" l="1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A4" i="27" l="1"/>
  <c r="A5" i="27" s="1"/>
  <c r="A6" i="27" s="1"/>
  <c r="A7" i="27" s="1"/>
  <c r="A8" i="27" s="1"/>
  <c r="A9" i="27" s="1"/>
  <c r="A10" i="27" s="1"/>
  <c r="A11" i="27" s="1"/>
  <c r="A12" i="27" s="1"/>
  <c r="M236" i="26" l="1"/>
  <c r="R236" i="26"/>
  <c r="AD236" i="26"/>
  <c r="AF236" i="26"/>
  <c r="AI236" i="26" s="1"/>
  <c r="AG236" i="26"/>
  <c r="AH236" i="26"/>
  <c r="A235" i="26"/>
  <c r="M235" i="26"/>
  <c r="R235" i="26"/>
  <c r="AD235" i="26"/>
  <c r="AF235" i="26"/>
  <c r="AI235" i="26" s="1"/>
  <c r="AG235" i="26"/>
  <c r="AH235" i="26"/>
  <c r="A234" i="26"/>
  <c r="M234" i="26"/>
  <c r="R234" i="26"/>
  <c r="AD234" i="26"/>
  <c r="AF234" i="26"/>
  <c r="AI234" i="26" s="1"/>
  <c r="AJ234" i="26" s="1"/>
  <c r="AG234" i="26"/>
  <c r="AH234" i="26"/>
  <c r="M232" i="26"/>
  <c r="R232" i="26"/>
  <c r="AD232" i="26"/>
  <c r="AF232" i="26"/>
  <c r="AI232" i="26" s="1"/>
  <c r="AJ232" i="26" s="1"/>
  <c r="AG232" i="26"/>
  <c r="AH232" i="26"/>
  <c r="A233" i="26"/>
  <c r="M233" i="26"/>
  <c r="R233" i="26"/>
  <c r="AD233" i="26"/>
  <c r="AF233" i="26"/>
  <c r="AI233" i="26" s="1"/>
  <c r="AJ233" i="26" s="1"/>
  <c r="AG233" i="26"/>
  <c r="AH233" i="26"/>
  <c r="A236" i="26"/>
  <c r="A237" i="26" s="1"/>
  <c r="M231" i="26"/>
  <c r="AD231" i="26"/>
  <c r="AF231" i="26"/>
  <c r="AI231" i="26" s="1"/>
  <c r="AJ231" i="26" s="1"/>
  <c r="AG231" i="26"/>
  <c r="AH231" i="26"/>
  <c r="A231" i="26" l="1"/>
  <c r="M211" i="24"/>
  <c r="M210" i="24"/>
  <c r="M208" i="24" l="1"/>
  <c r="M209" i="24"/>
  <c r="AD99" i="24"/>
  <c r="AD98" i="24"/>
  <c r="AD97" i="24" l="1"/>
  <c r="AD96" i="24"/>
  <c r="AD95" i="24"/>
  <c r="AD94" i="24"/>
  <c r="AF93" i="24"/>
  <c r="AD93" i="24"/>
  <c r="AF92" i="24"/>
  <c r="AD92" i="24"/>
  <c r="AD91" i="24"/>
  <c r="AD90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AD89" i="24"/>
  <c r="AD88" i="24"/>
  <c r="AF83" i="24" l="1"/>
  <c r="AI83" i="24" s="1"/>
  <c r="AJ83" i="24" s="1"/>
  <c r="AG83" i="24"/>
  <c r="AD83" i="24"/>
  <c r="AH83" i="24"/>
  <c r="M83" i="24"/>
  <c r="AG71" i="24"/>
  <c r="AH71" i="24"/>
  <c r="AG72" i="24"/>
  <c r="AH72" i="24"/>
  <c r="AG73" i="24"/>
  <c r="AH73" i="24"/>
  <c r="AG74" i="24"/>
  <c r="AH74" i="24"/>
  <c r="AG75" i="24"/>
  <c r="AH75" i="24"/>
  <c r="AG76" i="24"/>
  <c r="AH76" i="24"/>
  <c r="AG77" i="24"/>
  <c r="AH77" i="24"/>
  <c r="AG78" i="24"/>
  <c r="AH78" i="24"/>
  <c r="AG79" i="24"/>
  <c r="AH79" i="24"/>
  <c r="AG80" i="24"/>
  <c r="AH80" i="24"/>
  <c r="AG81" i="24"/>
  <c r="AH81" i="24"/>
  <c r="AG82" i="24"/>
  <c r="AH82" i="24"/>
  <c r="AG84" i="24"/>
  <c r="AH84" i="24"/>
  <c r="AG85" i="24"/>
  <c r="AH85" i="24"/>
  <c r="AG86" i="24"/>
  <c r="AH86" i="24"/>
  <c r="AG87" i="24"/>
  <c r="AH87" i="24"/>
  <c r="AG88" i="24"/>
  <c r="AH88" i="24"/>
  <c r="AG89" i="24"/>
  <c r="AH89" i="24"/>
  <c r="AG90" i="24"/>
  <c r="AH90" i="24"/>
  <c r="AG91" i="24"/>
  <c r="AH91" i="24"/>
  <c r="AG92" i="24"/>
  <c r="AH92" i="24"/>
  <c r="AG93" i="24"/>
  <c r="AH93" i="24"/>
  <c r="AG94" i="24"/>
  <c r="AH94" i="24"/>
  <c r="AG95" i="24"/>
  <c r="AH95" i="24"/>
  <c r="AG96" i="24"/>
  <c r="AH96" i="24"/>
  <c r="AG97" i="24"/>
  <c r="AH97" i="24"/>
  <c r="AG98" i="24"/>
  <c r="AH98" i="24"/>
  <c r="AG99" i="24"/>
  <c r="AH99" i="24"/>
  <c r="AD87" i="24"/>
  <c r="M87" i="24"/>
  <c r="AD86" i="24"/>
  <c r="AF80" i="24"/>
  <c r="AI80" i="24" s="1"/>
  <c r="AF81" i="24"/>
  <c r="AF82" i="24"/>
  <c r="AF84" i="24"/>
  <c r="AI84" i="24" s="1"/>
  <c r="AF85" i="24"/>
  <c r="AI85" i="24" s="1"/>
  <c r="AD81" i="24"/>
  <c r="M86" i="24"/>
  <c r="M81" i="24"/>
  <c r="AD85" i="24"/>
  <c r="M85" i="24"/>
  <c r="AD84" i="24"/>
  <c r="M84" i="24"/>
  <c r="AD82" i="24"/>
  <c r="M82" i="24"/>
  <c r="AD80" i="24"/>
  <c r="M80" i="24"/>
  <c r="AD79" i="24"/>
  <c r="M79" i="24"/>
  <c r="AF78" i="24"/>
  <c r="AF79" i="24"/>
  <c r="AI79" i="24" s="1"/>
  <c r="AF86" i="24"/>
  <c r="AI86" i="24" s="1"/>
  <c r="AF87" i="24"/>
  <c r="AF88" i="24"/>
  <c r="AI88" i="24" s="1"/>
  <c r="AF89" i="24"/>
  <c r="AI89" i="24" s="1"/>
  <c r="AF90" i="24"/>
  <c r="AI90" i="24" s="1"/>
  <c r="AF91" i="24"/>
  <c r="AI91" i="24" s="1"/>
  <c r="AI92" i="24"/>
  <c r="AI93" i="24"/>
  <c r="AF94" i="24"/>
  <c r="AI94" i="24" s="1"/>
  <c r="AF95" i="24"/>
  <c r="AI95" i="24" s="1"/>
  <c r="AF96" i="24"/>
  <c r="AI96" i="24" s="1"/>
  <c r="AF97" i="24"/>
  <c r="AI97" i="24" s="1"/>
  <c r="AF98" i="24"/>
  <c r="AI98" i="24" s="1"/>
  <c r="AF99" i="24"/>
  <c r="AI99" i="24" s="1"/>
  <c r="AD78" i="24"/>
  <c r="M78" i="24"/>
  <c r="AI81" i="24" l="1"/>
  <c r="AJ81" i="24" s="1"/>
  <c r="AJ85" i="24"/>
  <c r="AJ84" i="24"/>
  <c r="AJ86" i="24"/>
  <c r="AI87" i="24"/>
  <c r="AJ87" i="24" s="1"/>
  <c r="AI82" i="24"/>
  <c r="AJ82" i="24" s="1"/>
  <c r="AI78" i="24"/>
  <c r="AJ78" i="24" s="1"/>
  <c r="AJ79" i="24"/>
  <c r="AJ80" i="24"/>
  <c r="AJ97" i="24"/>
  <c r="AJ91" i="24"/>
  <c r="AJ99" i="24"/>
  <c r="AJ96" i="24"/>
  <c r="AJ90" i="24"/>
  <c r="AJ93" i="24"/>
  <c r="AJ94" i="24"/>
  <c r="AJ88" i="24"/>
  <c r="AJ98" i="24"/>
  <c r="AJ95" i="24"/>
  <c r="AJ92" i="24"/>
  <c r="AJ89" i="24"/>
  <c r="AG21" i="23" l="1"/>
  <c r="AG22" i="23"/>
  <c r="AG23" i="23"/>
  <c r="AG24" i="23"/>
  <c r="AG25" i="23"/>
  <c r="AG26" i="23"/>
  <c r="AG27" i="23"/>
  <c r="AG28" i="23"/>
  <c r="AG29" i="23"/>
  <c r="AJ29" i="23" s="1"/>
  <c r="N28" i="23"/>
  <c r="N29" i="23"/>
  <c r="N30" i="23"/>
  <c r="N31" i="23"/>
  <c r="N32" i="23"/>
  <c r="N24" i="23"/>
  <c r="N25" i="23"/>
  <c r="N26" i="23"/>
  <c r="N27" i="23"/>
  <c r="AK29" i="23"/>
  <c r="AH29" i="23"/>
  <c r="AE29" i="23"/>
  <c r="M230" i="26" l="1"/>
  <c r="R230" i="26"/>
  <c r="AD230" i="26"/>
  <c r="AF230" i="26"/>
  <c r="AI230" i="26" s="1"/>
  <c r="AG230" i="26"/>
  <c r="AH230" i="26"/>
  <c r="M229" i="26" l="1"/>
  <c r="R229" i="26"/>
  <c r="AD229" i="26"/>
  <c r="AF229" i="26"/>
  <c r="AI229" i="26" s="1"/>
  <c r="AG229" i="26"/>
  <c r="AH229" i="26"/>
  <c r="M207" i="24" l="1"/>
  <c r="AG205" i="24" l="1"/>
  <c r="AH205" i="24"/>
  <c r="AG206" i="24"/>
  <c r="AH206" i="24"/>
  <c r="AG207" i="24"/>
  <c r="AH207" i="24"/>
  <c r="AF205" i="24"/>
  <c r="AI205" i="24" s="1"/>
  <c r="AF206" i="24"/>
  <c r="AI206" i="24" s="1"/>
  <c r="AF207" i="24"/>
  <c r="AI207" i="24" s="1"/>
  <c r="AD199" i="24"/>
  <c r="AD200" i="24"/>
  <c r="AD201" i="24"/>
  <c r="AD205" i="24"/>
  <c r="AD206" i="24"/>
  <c r="AD207" i="24"/>
  <c r="M206" i="24"/>
  <c r="M205" i="24"/>
  <c r="AG20" i="23" l="1"/>
  <c r="AE20" i="23"/>
  <c r="AE21" i="23"/>
  <c r="AE22" i="23"/>
  <c r="AE23" i="23"/>
  <c r="AE24" i="23"/>
  <c r="AE25" i="23"/>
  <c r="AE156" i="23"/>
  <c r="N22" i="23"/>
  <c r="N23" i="23"/>
  <c r="AH202" i="24" l="1"/>
  <c r="AG202" i="24"/>
  <c r="AF202" i="24"/>
  <c r="AI202" i="24" s="1"/>
  <c r="AD202" i="24"/>
  <c r="M202" i="24"/>
  <c r="M228" i="26" l="1"/>
  <c r="R228" i="26"/>
  <c r="AD228" i="26"/>
  <c r="AF228" i="26"/>
  <c r="AI228" i="26" s="1"/>
  <c r="AG228" i="26"/>
  <c r="AH228" i="26"/>
  <c r="M226" i="26" l="1"/>
  <c r="R226" i="26"/>
  <c r="AD226" i="26"/>
  <c r="AF226" i="26"/>
  <c r="AI226" i="26" s="1"/>
  <c r="AG226" i="26"/>
  <c r="AH226" i="26"/>
  <c r="M227" i="26"/>
  <c r="R227" i="26"/>
  <c r="AD227" i="26"/>
  <c r="AF227" i="26"/>
  <c r="AI227" i="26" s="1"/>
  <c r="AG227" i="26"/>
  <c r="AH227" i="26"/>
  <c r="M225" i="26"/>
  <c r="R225" i="26"/>
  <c r="AD225" i="26"/>
  <c r="AF225" i="26"/>
  <c r="AI225" i="26" s="1"/>
  <c r="AJ225" i="26" s="1"/>
  <c r="AG225" i="26"/>
  <c r="AH225" i="26"/>
  <c r="M224" i="26"/>
  <c r="R224" i="26"/>
  <c r="AD224" i="26"/>
  <c r="AF224" i="26"/>
  <c r="AI224" i="26" s="1"/>
  <c r="AJ224" i="26" s="1"/>
  <c r="AG224" i="26"/>
  <c r="AH224" i="26"/>
  <c r="M222" i="26"/>
  <c r="R222" i="26"/>
  <c r="AD222" i="26"/>
  <c r="AF222" i="26"/>
  <c r="AI222" i="26" s="1"/>
  <c r="AJ222" i="26" s="1"/>
  <c r="AG222" i="26"/>
  <c r="AH222" i="26"/>
  <c r="M223" i="26"/>
  <c r="R223" i="26"/>
  <c r="AD223" i="26"/>
  <c r="AF223" i="26"/>
  <c r="AI223" i="26" s="1"/>
  <c r="AJ223" i="26" s="1"/>
  <c r="AG223" i="26"/>
  <c r="AH223" i="26"/>
  <c r="M221" i="26"/>
  <c r="R221" i="26"/>
  <c r="AD221" i="26"/>
  <c r="AF221" i="26"/>
  <c r="AI221" i="26" s="1"/>
  <c r="AJ221" i="26" s="1"/>
  <c r="AG221" i="26"/>
  <c r="AH221" i="26"/>
  <c r="AG220" i="26"/>
  <c r="AF220" i="26"/>
  <c r="AI220" i="26" s="1"/>
  <c r="AJ220" i="26" s="1"/>
  <c r="AD220" i="26"/>
  <c r="R220" i="26"/>
  <c r="M220" i="26"/>
  <c r="M219" i="26"/>
  <c r="R219" i="26"/>
  <c r="AD219" i="26"/>
  <c r="AF219" i="26"/>
  <c r="AI219" i="26" s="1"/>
  <c r="AJ219" i="26" s="1"/>
  <c r="AG219" i="26"/>
  <c r="AH219" i="26"/>
  <c r="M218" i="26"/>
  <c r="R218" i="26"/>
  <c r="AD218" i="26"/>
  <c r="AF218" i="26"/>
  <c r="AI218" i="26" s="1"/>
  <c r="AJ218" i="26" s="1"/>
  <c r="AG218" i="26"/>
  <c r="AH218" i="26"/>
  <c r="M217" i="26"/>
  <c r="R217" i="26"/>
  <c r="AD217" i="26"/>
  <c r="AF217" i="26"/>
  <c r="AI217" i="26" s="1"/>
  <c r="AJ217" i="26" s="1"/>
  <c r="AG217" i="26"/>
  <c r="AH217" i="26"/>
  <c r="AG153" i="23"/>
  <c r="AE153" i="23"/>
  <c r="N153" i="23"/>
  <c r="AG152" i="23"/>
  <c r="AE152" i="23"/>
  <c r="N152" i="23"/>
  <c r="AG151" i="23"/>
  <c r="AE151" i="23"/>
  <c r="N151" i="23"/>
  <c r="AG150" i="23"/>
  <c r="AE150" i="23"/>
  <c r="N150" i="23"/>
  <c r="AG149" i="23"/>
  <c r="AE149" i="23"/>
  <c r="N149" i="23"/>
  <c r="AG148" i="23"/>
  <c r="AE148" i="23"/>
  <c r="N148" i="23"/>
  <c r="AG147" i="23"/>
  <c r="AE147" i="23"/>
  <c r="N147" i="23"/>
  <c r="AG19" i="23" l="1"/>
  <c r="AG32" i="23"/>
  <c r="AE18" i="23"/>
  <c r="AE19" i="23"/>
  <c r="AE32" i="23"/>
  <c r="AG15" i="23"/>
  <c r="AG16" i="23"/>
  <c r="AG17" i="23"/>
  <c r="AE17" i="23"/>
  <c r="AE16" i="23" l="1"/>
  <c r="AE15" i="23"/>
  <c r="M204" i="24"/>
  <c r="M203" i="24" l="1"/>
  <c r="R216" i="26" l="1"/>
  <c r="M216" i="26"/>
  <c r="AD216" i="26"/>
  <c r="AF216" i="26"/>
  <c r="AI216" i="26" s="1"/>
  <c r="AJ216" i="26" s="1"/>
  <c r="AG216" i="26"/>
  <c r="AH216" i="26"/>
  <c r="R215" i="26"/>
  <c r="M215" i="26"/>
  <c r="AD215" i="26"/>
  <c r="AF215" i="26"/>
  <c r="AI215" i="26" s="1"/>
  <c r="AJ215" i="26" s="1"/>
  <c r="AG215" i="26"/>
  <c r="AH215" i="26"/>
  <c r="AF203" i="24"/>
  <c r="AF204" i="24"/>
  <c r="AI204" i="24" s="1"/>
  <c r="AF208" i="24"/>
  <c r="AI208" i="24" s="1"/>
  <c r="AF209" i="24"/>
  <c r="AI209" i="24" s="1"/>
  <c r="AF210" i="24"/>
  <c r="AI210" i="24" s="1"/>
  <c r="AF211" i="24"/>
  <c r="AI211" i="24" s="1"/>
  <c r="AF212" i="24"/>
  <c r="AI212" i="24" s="1"/>
  <c r="AF216" i="24"/>
  <c r="AI216" i="24" s="1"/>
  <c r="AF217" i="24"/>
  <c r="AI217" i="24" s="1"/>
  <c r="AF218" i="24"/>
  <c r="AI218" i="24" s="1"/>
  <c r="AF219" i="24"/>
  <c r="AF220" i="24"/>
  <c r="AI220" i="24" s="1"/>
  <c r="AG203" i="24"/>
  <c r="AH203" i="24"/>
  <c r="AG204" i="24"/>
  <c r="AH204" i="24"/>
  <c r="AG208" i="24"/>
  <c r="AH208" i="24"/>
  <c r="AG209" i="24"/>
  <c r="AH209" i="24"/>
  <c r="AG210" i="24"/>
  <c r="AH210" i="24"/>
  <c r="AG211" i="24"/>
  <c r="AH211" i="24"/>
  <c r="AG212" i="24"/>
  <c r="AH212" i="24"/>
  <c r="AG216" i="24"/>
  <c r="AH216" i="24"/>
  <c r="AG217" i="24"/>
  <c r="AH217" i="24"/>
  <c r="AG218" i="24"/>
  <c r="AH218" i="24"/>
  <c r="AG219" i="24"/>
  <c r="AH219" i="24"/>
  <c r="AG220" i="24"/>
  <c r="AH220" i="24"/>
  <c r="AD203" i="24"/>
  <c r="AD204" i="24"/>
  <c r="AD208" i="24"/>
  <c r="AD209" i="24"/>
  <c r="AD210" i="24"/>
  <c r="AD211" i="24"/>
  <c r="AD212" i="24"/>
  <c r="AD216" i="24"/>
  <c r="AD217" i="24"/>
  <c r="AD218" i="24"/>
  <c r="AD219" i="24"/>
  <c r="AD220" i="24"/>
  <c r="M214" i="26"/>
  <c r="R214" i="26"/>
  <c r="AD214" i="26"/>
  <c r="AF214" i="26"/>
  <c r="AI214" i="26" s="1"/>
  <c r="AG214" i="26"/>
  <c r="AH214" i="26"/>
  <c r="M213" i="26"/>
  <c r="R213" i="26"/>
  <c r="AD213" i="26"/>
  <c r="AF213" i="26"/>
  <c r="AI213" i="26" s="1"/>
  <c r="AJ213" i="26" s="1"/>
  <c r="AG213" i="26"/>
  <c r="AH213" i="26"/>
  <c r="AE14" i="23" l="1"/>
  <c r="AG155" i="23" l="1"/>
  <c r="AG12" i="23"/>
  <c r="AG13" i="23"/>
  <c r="AE155" i="23"/>
  <c r="AI203" i="24" l="1"/>
  <c r="AE13" i="23" l="1"/>
  <c r="N155" i="23"/>
  <c r="N15" i="23"/>
  <c r="N16" i="23"/>
  <c r="N17" i="23"/>
  <c r="N154" i="23"/>
  <c r="N10" i="23"/>
  <c r="N11" i="23"/>
  <c r="N12" i="23"/>
  <c r="N13" i="23"/>
  <c r="N14" i="23"/>
  <c r="A15" i="26" l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206" i="26" s="1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H212" i="26"/>
  <c r="AG212" i="26"/>
  <c r="AF212" i="26"/>
  <c r="AI212" i="26" s="1"/>
  <c r="AJ212" i="26" s="1"/>
  <c r="AD212" i="26"/>
  <c r="M212" i="26"/>
  <c r="AH211" i="26"/>
  <c r="AG211" i="26"/>
  <c r="AF211" i="26"/>
  <c r="AI211" i="26" s="1"/>
  <c r="AD211" i="26"/>
  <c r="R211" i="26"/>
  <c r="M211" i="26"/>
  <c r="AH210" i="26"/>
  <c r="AG210" i="26"/>
  <c r="AF210" i="26"/>
  <c r="AI210" i="26" s="1"/>
  <c r="AJ210" i="26" s="1"/>
  <c r="AD210" i="26"/>
  <c r="R210" i="26"/>
  <c r="M210" i="26"/>
  <c r="AH209" i="26"/>
  <c r="AG209" i="26"/>
  <c r="AF209" i="26"/>
  <c r="AI209" i="26" s="1"/>
  <c r="AJ209" i="26" s="1"/>
  <c r="AD209" i="26"/>
  <c r="R209" i="26"/>
  <c r="M209" i="26"/>
  <c r="AH208" i="26"/>
  <c r="AG208" i="26"/>
  <c r="AF208" i="26"/>
  <c r="AI208" i="26" s="1"/>
  <c r="AJ208" i="26" s="1"/>
  <c r="AD208" i="26"/>
  <c r="R208" i="26"/>
  <c r="M208" i="26"/>
  <c r="AH207" i="26"/>
  <c r="AG207" i="26"/>
  <c r="AF207" i="26"/>
  <c r="AI207" i="26" s="1"/>
  <c r="AJ207" i="26" s="1"/>
  <c r="AD207" i="26"/>
  <c r="R207" i="26"/>
  <c r="M207" i="26"/>
  <c r="AH206" i="26"/>
  <c r="AG206" i="26"/>
  <c r="AF206" i="26"/>
  <c r="AI206" i="26" s="1"/>
  <c r="AJ206" i="26" s="1"/>
  <c r="AD206" i="26"/>
  <c r="R206" i="26"/>
  <c r="M206" i="26"/>
  <c r="AH205" i="26"/>
  <c r="AG205" i="26"/>
  <c r="AF205" i="26"/>
  <c r="AI205" i="26" s="1"/>
  <c r="AJ205" i="26" s="1"/>
  <c r="AD205" i="26"/>
  <c r="R205" i="26"/>
  <c r="M205" i="26"/>
  <c r="AH204" i="26"/>
  <c r="AG204" i="26"/>
  <c r="AF204" i="26"/>
  <c r="AI204" i="26" s="1"/>
  <c r="AJ204" i="26" s="1"/>
  <c r="AD204" i="26"/>
  <c r="R204" i="26"/>
  <c r="M204" i="26"/>
  <c r="AH203" i="26"/>
  <c r="AG203" i="26"/>
  <c r="AF203" i="26"/>
  <c r="AI203" i="26" s="1"/>
  <c r="AJ203" i="26" s="1"/>
  <c r="M203" i="26"/>
  <c r="AH202" i="26"/>
  <c r="AG202" i="26"/>
  <c r="AF202" i="26"/>
  <c r="AI202" i="26" s="1"/>
  <c r="AJ202" i="26" s="1"/>
  <c r="AD202" i="26"/>
  <c r="R202" i="26"/>
  <c r="M202" i="26"/>
  <c r="AH201" i="26"/>
  <c r="AG201" i="26"/>
  <c r="AF201" i="26"/>
  <c r="AI201" i="26" s="1"/>
  <c r="AJ201" i="26" s="1"/>
  <c r="AD201" i="26"/>
  <c r="R201" i="26"/>
  <c r="M201" i="26"/>
  <c r="AH200" i="26"/>
  <c r="AG200" i="26"/>
  <c r="AF200" i="26"/>
  <c r="AI200" i="26" s="1"/>
  <c r="AJ200" i="26" s="1"/>
  <c r="AD200" i="26"/>
  <c r="R200" i="26"/>
  <c r="M200" i="26"/>
  <c r="AH199" i="26"/>
  <c r="AG199" i="26"/>
  <c r="AF199" i="26"/>
  <c r="AI199" i="26" s="1"/>
  <c r="AJ199" i="26" s="1"/>
  <c r="AD199" i="26"/>
  <c r="R199" i="26"/>
  <c r="M199" i="26"/>
  <c r="AH198" i="26"/>
  <c r="AG198" i="26"/>
  <c r="AF198" i="26"/>
  <c r="AI198" i="26" s="1"/>
  <c r="AJ198" i="26" s="1"/>
  <c r="AD198" i="26"/>
  <c r="R198" i="26"/>
  <c r="M198" i="26"/>
  <c r="AH197" i="26"/>
  <c r="AG197" i="26"/>
  <c r="AF197" i="26"/>
  <c r="AI197" i="26" s="1"/>
  <c r="AJ197" i="26" s="1"/>
  <c r="AD197" i="26"/>
  <c r="R197" i="26"/>
  <c r="M197" i="26"/>
  <c r="AH196" i="26"/>
  <c r="AG196" i="26"/>
  <c r="AF196" i="26"/>
  <c r="AI196" i="26" s="1"/>
  <c r="AJ196" i="26" s="1"/>
  <c r="AD196" i="26"/>
  <c r="R196" i="26"/>
  <c r="M196" i="26"/>
  <c r="AH195" i="26"/>
  <c r="AG195" i="26"/>
  <c r="AF195" i="26"/>
  <c r="AI195" i="26" s="1"/>
  <c r="AJ195" i="26" s="1"/>
  <c r="AD195" i="26"/>
  <c r="R195" i="26"/>
  <c r="M195" i="26"/>
  <c r="AH194" i="26"/>
  <c r="AG194" i="26"/>
  <c r="AF194" i="26"/>
  <c r="AI194" i="26" s="1"/>
  <c r="AJ194" i="26" s="1"/>
  <c r="AD194" i="26"/>
  <c r="R194" i="26"/>
  <c r="M194" i="26"/>
  <c r="AH193" i="26"/>
  <c r="AG193" i="26"/>
  <c r="AF193" i="26"/>
  <c r="AI193" i="26" s="1"/>
  <c r="AJ193" i="26" s="1"/>
  <c r="AD193" i="26"/>
  <c r="R193" i="26"/>
  <c r="M193" i="26"/>
  <c r="AH192" i="26"/>
  <c r="AG192" i="26"/>
  <c r="AF192" i="26"/>
  <c r="AI192" i="26" s="1"/>
  <c r="AJ192" i="26" s="1"/>
  <c r="AD192" i="26"/>
  <c r="R192" i="26"/>
  <c r="M192" i="26"/>
  <c r="AH191" i="26"/>
  <c r="AG191" i="26"/>
  <c r="AF191" i="26"/>
  <c r="AI191" i="26" s="1"/>
  <c r="AJ191" i="26" s="1"/>
  <c r="AD191" i="26"/>
  <c r="R191" i="26"/>
  <c r="M191" i="26"/>
  <c r="AH190" i="26"/>
  <c r="AG190" i="26"/>
  <c r="AF190" i="26"/>
  <c r="AI190" i="26" s="1"/>
  <c r="AJ190" i="26" s="1"/>
  <c r="AD190" i="26"/>
  <c r="R190" i="26"/>
  <c r="M190" i="26"/>
  <c r="AH189" i="26"/>
  <c r="AG189" i="26"/>
  <c r="AF189" i="26"/>
  <c r="AI189" i="26" s="1"/>
  <c r="AJ189" i="26" s="1"/>
  <c r="AD189" i="26"/>
  <c r="R189" i="26"/>
  <c r="M189" i="26"/>
  <c r="AH188" i="26"/>
  <c r="AG188" i="26"/>
  <c r="AF188" i="26"/>
  <c r="AI188" i="26" s="1"/>
  <c r="AJ188" i="26" s="1"/>
  <c r="AD188" i="26"/>
  <c r="R188" i="26"/>
  <c r="M188" i="26"/>
  <c r="AH187" i="26"/>
  <c r="AG187" i="26"/>
  <c r="AF187" i="26"/>
  <c r="AI187" i="26" s="1"/>
  <c r="AJ187" i="26" s="1"/>
  <c r="AD187" i="26"/>
  <c r="R187" i="26"/>
  <c r="M187" i="26"/>
  <c r="AJ186" i="26"/>
  <c r="AH186" i="26"/>
  <c r="AG186" i="26"/>
  <c r="AF186" i="26"/>
  <c r="AI186" i="26" s="1"/>
  <c r="AD186" i="26"/>
  <c r="R186" i="26"/>
  <c r="AJ185" i="26"/>
  <c r="AH185" i="26"/>
  <c r="AG185" i="26"/>
  <c r="AF185" i="26"/>
  <c r="AI185" i="26" s="1"/>
  <c r="AD185" i="26"/>
  <c r="R185" i="26"/>
  <c r="AJ184" i="26"/>
  <c r="AH184" i="26"/>
  <c r="AG184" i="26"/>
  <c r="AF184" i="26"/>
  <c r="AI184" i="26" s="1"/>
  <c r="AD184" i="26"/>
  <c r="R184" i="26"/>
  <c r="AF183" i="26"/>
  <c r="AI183" i="26" s="1"/>
  <c r="AJ183" i="26" s="1"/>
  <c r="AD183" i="26"/>
  <c r="R183" i="26"/>
  <c r="M183" i="26"/>
  <c r="AF182" i="26"/>
  <c r="AI182" i="26" s="1"/>
  <c r="AJ182" i="26" s="1"/>
  <c r="AD182" i="26"/>
  <c r="R182" i="26"/>
  <c r="M182" i="26"/>
  <c r="AF181" i="26"/>
  <c r="AI181" i="26" s="1"/>
  <c r="AJ181" i="26" s="1"/>
  <c r="AD181" i="26"/>
  <c r="R181" i="26"/>
  <c r="M181" i="26"/>
  <c r="AF180" i="26"/>
  <c r="AI180" i="26" s="1"/>
  <c r="AJ180" i="26" s="1"/>
  <c r="AD180" i="26"/>
  <c r="R180" i="26"/>
  <c r="M180" i="26"/>
  <c r="AH179" i="26"/>
  <c r="AG179" i="26"/>
  <c r="AF179" i="26"/>
  <c r="AI179" i="26" s="1"/>
  <c r="AJ179" i="26" s="1"/>
  <c r="AD179" i="26"/>
  <c r="R179" i="26"/>
  <c r="M179" i="26"/>
  <c r="AH178" i="26"/>
  <c r="AG178" i="26"/>
  <c r="AF178" i="26"/>
  <c r="AI178" i="26" s="1"/>
  <c r="AJ178" i="26" s="1"/>
  <c r="AD178" i="26"/>
  <c r="R178" i="26"/>
  <c r="M178" i="26"/>
  <c r="AH177" i="26"/>
  <c r="AG177" i="26"/>
  <c r="AF177" i="26"/>
  <c r="AI177" i="26" s="1"/>
  <c r="AJ177" i="26" s="1"/>
  <c r="AD177" i="26"/>
  <c r="R177" i="26"/>
  <c r="M177" i="26"/>
  <c r="AH176" i="26"/>
  <c r="AG176" i="26"/>
  <c r="AF176" i="26"/>
  <c r="AI176" i="26" s="1"/>
  <c r="AJ176" i="26" s="1"/>
  <c r="AD176" i="26"/>
  <c r="M176" i="26"/>
  <c r="AH175" i="26"/>
  <c r="AG175" i="26"/>
  <c r="AF175" i="26"/>
  <c r="AI175" i="26" s="1"/>
  <c r="AJ175" i="26" s="1"/>
  <c r="AD175" i="26"/>
  <c r="M175" i="26"/>
  <c r="AH174" i="26"/>
  <c r="AG174" i="26"/>
  <c r="AF174" i="26"/>
  <c r="AI174" i="26" s="1"/>
  <c r="AJ174" i="26" s="1"/>
  <c r="AD174" i="26"/>
  <c r="M174" i="26"/>
  <c r="AH173" i="26"/>
  <c r="AG173" i="26"/>
  <c r="AF173" i="26"/>
  <c r="AI173" i="26" s="1"/>
  <c r="AJ173" i="26" s="1"/>
  <c r="AD173" i="26"/>
  <c r="M173" i="26"/>
  <c r="AH172" i="26"/>
  <c r="AG172" i="26"/>
  <c r="AF172" i="26"/>
  <c r="AI172" i="26" s="1"/>
  <c r="AJ172" i="26" s="1"/>
  <c r="M172" i="26"/>
  <c r="AH171" i="26"/>
  <c r="AG171" i="26"/>
  <c r="AF171" i="26"/>
  <c r="AI171" i="26" s="1"/>
  <c r="AJ171" i="26" s="1"/>
  <c r="AD171" i="26"/>
  <c r="R171" i="26"/>
  <c r="M171" i="26"/>
  <c r="AH170" i="26"/>
  <c r="AG170" i="26"/>
  <c r="AF170" i="26"/>
  <c r="AI170" i="26" s="1"/>
  <c r="AJ170" i="26" s="1"/>
  <c r="AD170" i="26"/>
  <c r="M170" i="26"/>
  <c r="AH169" i="26"/>
  <c r="AG169" i="26"/>
  <c r="AF169" i="26"/>
  <c r="AI169" i="26" s="1"/>
  <c r="AJ169" i="26" s="1"/>
  <c r="AD169" i="26"/>
  <c r="M169" i="26"/>
  <c r="AH168" i="26"/>
  <c r="AG168" i="26"/>
  <c r="AF168" i="26"/>
  <c r="AI168" i="26" s="1"/>
  <c r="AJ168" i="26" s="1"/>
  <c r="AD168" i="26"/>
  <c r="M168" i="26"/>
  <c r="AH167" i="26"/>
  <c r="AG167" i="26"/>
  <c r="AF167" i="26"/>
  <c r="AI167" i="26" s="1"/>
  <c r="AJ167" i="26" s="1"/>
  <c r="AD167" i="26"/>
  <c r="R167" i="26"/>
  <c r="M167" i="26"/>
  <c r="AH166" i="26"/>
  <c r="AG166" i="26"/>
  <c r="AF166" i="26"/>
  <c r="AI166" i="26" s="1"/>
  <c r="AJ166" i="26" s="1"/>
  <c r="AD166" i="26"/>
  <c r="R166" i="26"/>
  <c r="M166" i="26"/>
  <c r="AH165" i="26"/>
  <c r="AG165" i="26"/>
  <c r="AF165" i="26"/>
  <c r="AI165" i="26" s="1"/>
  <c r="AJ165" i="26" s="1"/>
  <c r="AD165" i="26"/>
  <c r="R165" i="26"/>
  <c r="M165" i="26"/>
  <c r="AH164" i="26"/>
  <c r="AG164" i="26"/>
  <c r="AF164" i="26"/>
  <c r="AI164" i="26" s="1"/>
  <c r="AJ164" i="26" s="1"/>
  <c r="AD164" i="26"/>
  <c r="R164" i="26"/>
  <c r="M164" i="26"/>
  <c r="AH163" i="26"/>
  <c r="AG163" i="26"/>
  <c r="AF163" i="26"/>
  <c r="AI163" i="26" s="1"/>
  <c r="AJ163" i="26" s="1"/>
  <c r="AD163" i="26"/>
  <c r="R163" i="26"/>
  <c r="M163" i="26"/>
  <c r="AH162" i="26"/>
  <c r="AG162" i="26"/>
  <c r="AF162" i="26"/>
  <c r="AI162" i="26" s="1"/>
  <c r="AJ162" i="26" s="1"/>
  <c r="AD162" i="26"/>
  <c r="R162" i="26"/>
  <c r="M162" i="26"/>
  <c r="AH161" i="26"/>
  <c r="AG161" i="26"/>
  <c r="AF161" i="26"/>
  <c r="AI161" i="26" s="1"/>
  <c r="AJ161" i="26" s="1"/>
  <c r="AD161" i="26"/>
  <c r="M161" i="26"/>
  <c r="AH160" i="26"/>
  <c r="AG160" i="26"/>
  <c r="AF160" i="26"/>
  <c r="AI160" i="26" s="1"/>
  <c r="AJ160" i="26" s="1"/>
  <c r="M160" i="26"/>
  <c r="AH159" i="26"/>
  <c r="AG159" i="26"/>
  <c r="AF159" i="26"/>
  <c r="AI159" i="26" s="1"/>
  <c r="AJ159" i="26" s="1"/>
  <c r="AD159" i="26"/>
  <c r="R159" i="26"/>
  <c r="M159" i="26"/>
  <c r="AH158" i="26"/>
  <c r="AG158" i="26"/>
  <c r="AF158" i="26"/>
  <c r="AI158" i="26" s="1"/>
  <c r="AJ158" i="26" s="1"/>
  <c r="AD158" i="26"/>
  <c r="R158" i="26"/>
  <c r="M158" i="26"/>
  <c r="AF157" i="26"/>
  <c r="AI157" i="26" s="1"/>
  <c r="AJ157" i="26" s="1"/>
  <c r="AD157" i="26"/>
  <c r="R157" i="26"/>
  <c r="M157" i="26"/>
  <c r="AF156" i="26"/>
  <c r="AI156" i="26" s="1"/>
  <c r="AJ156" i="26" s="1"/>
  <c r="AD156" i="26"/>
  <c r="R156" i="26"/>
  <c r="M156" i="26"/>
  <c r="AH155" i="26"/>
  <c r="AG155" i="26"/>
  <c r="AF155" i="26"/>
  <c r="AI155" i="26" s="1"/>
  <c r="AJ155" i="26" s="1"/>
  <c r="AD155" i="26"/>
  <c r="R155" i="26"/>
  <c r="M155" i="26"/>
  <c r="AH154" i="26"/>
  <c r="AG154" i="26"/>
  <c r="AF154" i="26"/>
  <c r="AI154" i="26" s="1"/>
  <c r="AJ154" i="26" s="1"/>
  <c r="AD154" i="26"/>
  <c r="R154" i="26"/>
  <c r="M154" i="26"/>
  <c r="AH153" i="26"/>
  <c r="AG153" i="26"/>
  <c r="AF153" i="26"/>
  <c r="AI153" i="26" s="1"/>
  <c r="AJ153" i="26" s="1"/>
  <c r="AD153" i="26"/>
  <c r="R153" i="26"/>
  <c r="M153" i="26"/>
  <c r="AH152" i="26"/>
  <c r="AG152" i="26"/>
  <c r="AF152" i="26"/>
  <c r="AI152" i="26" s="1"/>
  <c r="AJ152" i="26" s="1"/>
  <c r="AD152" i="26"/>
  <c r="R152" i="26"/>
  <c r="M152" i="26"/>
  <c r="AH151" i="26"/>
  <c r="AG151" i="26"/>
  <c r="AF151" i="26"/>
  <c r="AI151" i="26" s="1"/>
  <c r="AJ151" i="26" s="1"/>
  <c r="M151" i="26"/>
  <c r="AH150" i="26"/>
  <c r="AG150" i="26"/>
  <c r="AF150" i="26"/>
  <c r="AI150" i="26" s="1"/>
  <c r="AJ150" i="26" s="1"/>
  <c r="AD150" i="26"/>
  <c r="R150" i="26"/>
  <c r="M150" i="26"/>
  <c r="AH149" i="26"/>
  <c r="AG149" i="26"/>
  <c r="AF149" i="26"/>
  <c r="AI149" i="26" s="1"/>
  <c r="AJ149" i="26" s="1"/>
  <c r="AD149" i="26"/>
  <c r="M149" i="26"/>
  <c r="AH148" i="26"/>
  <c r="AG148" i="26"/>
  <c r="AF148" i="26"/>
  <c r="AI148" i="26" s="1"/>
  <c r="AJ148" i="26" s="1"/>
  <c r="AD148" i="26"/>
  <c r="M148" i="26"/>
  <c r="AH147" i="26"/>
  <c r="AG147" i="26"/>
  <c r="AF147" i="26"/>
  <c r="AI147" i="26" s="1"/>
  <c r="AJ147" i="26" s="1"/>
  <c r="AD147" i="26"/>
  <c r="M147" i="26"/>
  <c r="AH146" i="26"/>
  <c r="AG146" i="26"/>
  <c r="AF146" i="26"/>
  <c r="AI146" i="26" s="1"/>
  <c r="AJ146" i="26" s="1"/>
  <c r="AD146" i="26"/>
  <c r="M146" i="26"/>
  <c r="AH145" i="26"/>
  <c r="AG145" i="26"/>
  <c r="AF145" i="26"/>
  <c r="AI145" i="26" s="1"/>
  <c r="AJ145" i="26" s="1"/>
  <c r="AD145" i="26"/>
  <c r="M145" i="26"/>
  <c r="AH144" i="26"/>
  <c r="AG144" i="26"/>
  <c r="AF144" i="26"/>
  <c r="AI144" i="26" s="1"/>
  <c r="AJ144" i="26" s="1"/>
  <c r="AD144" i="26"/>
  <c r="M144" i="26"/>
  <c r="AH143" i="26"/>
  <c r="AG143" i="26"/>
  <c r="AF143" i="26"/>
  <c r="AI143" i="26" s="1"/>
  <c r="AJ143" i="26" s="1"/>
  <c r="AD143" i="26"/>
  <c r="R143" i="26"/>
  <c r="M143" i="26"/>
  <c r="AH142" i="26"/>
  <c r="AG142" i="26"/>
  <c r="AF142" i="26"/>
  <c r="AI142" i="26" s="1"/>
  <c r="AJ142" i="26" s="1"/>
  <c r="AD142" i="26"/>
  <c r="R142" i="26"/>
  <c r="M142" i="26"/>
  <c r="AH141" i="26"/>
  <c r="AG141" i="26"/>
  <c r="AF141" i="26"/>
  <c r="AI141" i="26" s="1"/>
  <c r="AJ141" i="26" s="1"/>
  <c r="AD141" i="26"/>
  <c r="R141" i="26"/>
  <c r="M141" i="26"/>
  <c r="AF140" i="26"/>
  <c r="AI140" i="26" s="1"/>
  <c r="AJ140" i="26" s="1"/>
  <c r="AD140" i="26"/>
  <c r="R140" i="26"/>
  <c r="M140" i="26"/>
  <c r="AH139" i="26"/>
  <c r="AG139" i="26"/>
  <c r="AF139" i="26"/>
  <c r="AI139" i="26" s="1"/>
  <c r="AJ139" i="26" s="1"/>
  <c r="AD139" i="26"/>
  <c r="M139" i="26"/>
  <c r="AH138" i="26"/>
  <c r="AG138" i="26"/>
  <c r="AF138" i="26"/>
  <c r="AI138" i="26" s="1"/>
  <c r="AD138" i="26"/>
  <c r="R138" i="26"/>
  <c r="M138" i="26"/>
  <c r="AH137" i="26"/>
  <c r="AG137" i="26"/>
  <c r="AF137" i="26"/>
  <c r="AI137" i="26" s="1"/>
  <c r="AD137" i="26"/>
  <c r="R137" i="26"/>
  <c r="M137" i="26"/>
  <c r="AH136" i="26"/>
  <c r="AG136" i="26"/>
  <c r="AF136" i="26"/>
  <c r="AI136" i="26" s="1"/>
  <c r="AD136" i="26"/>
  <c r="R136" i="26"/>
  <c r="M136" i="26"/>
  <c r="AH135" i="26"/>
  <c r="AG135" i="26"/>
  <c r="AF135" i="26"/>
  <c r="AI135" i="26" s="1"/>
  <c r="AD135" i="26"/>
  <c r="R135" i="26"/>
  <c r="M135" i="26"/>
  <c r="AH134" i="26"/>
  <c r="AG134" i="26"/>
  <c r="AF134" i="26"/>
  <c r="AI134" i="26" s="1"/>
  <c r="AD134" i="26"/>
  <c r="R134" i="26"/>
  <c r="M134" i="26"/>
  <c r="AH133" i="26"/>
  <c r="AG133" i="26"/>
  <c r="AF133" i="26"/>
  <c r="AI133" i="26" s="1"/>
  <c r="AD133" i="26"/>
  <c r="R133" i="26"/>
  <c r="M133" i="26"/>
  <c r="AH132" i="26"/>
  <c r="AG132" i="26"/>
  <c r="AF132" i="26"/>
  <c r="AI132" i="26" s="1"/>
  <c r="AD132" i="26"/>
  <c r="R132" i="26"/>
  <c r="M132" i="26"/>
  <c r="AH131" i="26"/>
  <c r="AG131" i="26"/>
  <c r="AF131" i="26"/>
  <c r="AI131" i="26" s="1"/>
  <c r="AD131" i="26"/>
  <c r="R131" i="26"/>
  <c r="M131" i="26"/>
  <c r="AH130" i="26"/>
  <c r="AG130" i="26"/>
  <c r="AF130" i="26"/>
  <c r="AI130" i="26" s="1"/>
  <c r="AD130" i="26"/>
  <c r="R130" i="26"/>
  <c r="M130" i="26"/>
  <c r="AH129" i="26"/>
  <c r="AG129" i="26"/>
  <c r="AF129" i="26"/>
  <c r="AI129" i="26" s="1"/>
  <c r="AD129" i="26"/>
  <c r="M129" i="26"/>
  <c r="AH128" i="26"/>
  <c r="AG128" i="26"/>
  <c r="AF128" i="26"/>
  <c r="AI128" i="26" s="1"/>
  <c r="AD128" i="26"/>
  <c r="M128" i="26"/>
  <c r="AH127" i="26"/>
  <c r="AG127" i="26"/>
  <c r="AF127" i="26"/>
  <c r="AI127" i="26" s="1"/>
  <c r="M127" i="26"/>
  <c r="AH126" i="26"/>
  <c r="AG126" i="26"/>
  <c r="AF126" i="26"/>
  <c r="AI126" i="26" s="1"/>
  <c r="AD126" i="26"/>
  <c r="R126" i="26"/>
  <c r="M126" i="26"/>
  <c r="AF125" i="26"/>
  <c r="AI125" i="26" s="1"/>
  <c r="AD125" i="26"/>
  <c r="R125" i="26"/>
  <c r="M125" i="26"/>
  <c r="AF124" i="26"/>
  <c r="AD124" i="26"/>
  <c r="R124" i="26"/>
  <c r="M124" i="26"/>
  <c r="AG123" i="26"/>
  <c r="AF123" i="26"/>
  <c r="AI123" i="26" s="1"/>
  <c r="AD123" i="26"/>
  <c r="M123" i="26"/>
  <c r="AF122" i="26"/>
  <c r="AI122" i="26" s="1"/>
  <c r="AJ122" i="26" s="1"/>
  <c r="AD122" i="26"/>
  <c r="R122" i="26"/>
  <c r="M122" i="26"/>
  <c r="AF121" i="26"/>
  <c r="AI121" i="26" s="1"/>
  <c r="AJ121" i="26" s="1"/>
  <c r="AD121" i="26"/>
  <c r="R121" i="26"/>
  <c r="M121" i="26"/>
  <c r="AF120" i="26"/>
  <c r="AI120" i="26" s="1"/>
  <c r="AJ120" i="26" s="1"/>
  <c r="AD120" i="26"/>
  <c r="R120" i="26"/>
  <c r="M120" i="26"/>
  <c r="AH119" i="26"/>
  <c r="AG119" i="26"/>
  <c r="AF119" i="26"/>
  <c r="AI119" i="26" s="1"/>
  <c r="AD119" i="26"/>
  <c r="M119" i="26"/>
  <c r="AF118" i="26"/>
  <c r="AI118" i="26" s="1"/>
  <c r="AD118" i="26"/>
  <c r="R118" i="26"/>
  <c r="M118" i="26"/>
  <c r="AF117" i="26"/>
  <c r="AI117" i="26" s="1"/>
  <c r="AD117" i="26"/>
  <c r="R117" i="26"/>
  <c r="M117" i="26"/>
  <c r="AH116" i="26"/>
  <c r="AG116" i="26"/>
  <c r="AF116" i="26"/>
  <c r="AI116" i="26" s="1"/>
  <c r="AD116" i="26"/>
  <c r="M116" i="26"/>
  <c r="AF115" i="26"/>
  <c r="AI115" i="26" s="1"/>
  <c r="AD115" i="26"/>
  <c r="R115" i="26"/>
  <c r="M115" i="26"/>
  <c r="AF114" i="26"/>
  <c r="AD114" i="26"/>
  <c r="R114" i="26"/>
  <c r="M114" i="26"/>
  <c r="AF113" i="26"/>
  <c r="AI113" i="26" s="1"/>
  <c r="AJ113" i="26" s="1"/>
  <c r="AD113" i="26"/>
  <c r="R113" i="26"/>
  <c r="M113" i="26"/>
  <c r="AF112" i="26"/>
  <c r="AI112" i="26" s="1"/>
  <c r="AJ112" i="26" s="1"/>
  <c r="AD112" i="26"/>
  <c r="R112" i="26"/>
  <c r="M112" i="26"/>
  <c r="AF111" i="26"/>
  <c r="AI111" i="26" s="1"/>
  <c r="AD111" i="26"/>
  <c r="R111" i="26"/>
  <c r="M111" i="26"/>
  <c r="AF110" i="26"/>
  <c r="AI110" i="26" s="1"/>
  <c r="AD110" i="26"/>
  <c r="R110" i="26"/>
  <c r="M110" i="26"/>
  <c r="AF109" i="26"/>
  <c r="AI109" i="26" s="1"/>
  <c r="AD109" i="26"/>
  <c r="R109" i="26"/>
  <c r="M109" i="26"/>
  <c r="AF108" i="26"/>
  <c r="AI108" i="26" s="1"/>
  <c r="AD108" i="26"/>
  <c r="R108" i="26"/>
  <c r="M108" i="26"/>
  <c r="AF107" i="26"/>
  <c r="AI107" i="26" s="1"/>
  <c r="AJ107" i="26" s="1"/>
  <c r="AD107" i="26"/>
  <c r="R107" i="26"/>
  <c r="M107" i="26"/>
  <c r="AF106" i="26"/>
  <c r="AD106" i="26"/>
  <c r="R106" i="26"/>
  <c r="M106" i="26"/>
  <c r="AF105" i="26"/>
  <c r="AD105" i="26"/>
  <c r="R105" i="26"/>
  <c r="M105" i="26"/>
  <c r="AF104" i="26"/>
  <c r="AD104" i="26"/>
  <c r="R104" i="26"/>
  <c r="M104" i="26"/>
  <c r="AF103" i="26"/>
  <c r="AD103" i="26"/>
  <c r="R103" i="26"/>
  <c r="M103" i="26"/>
  <c r="AF102" i="26"/>
  <c r="AD102" i="26"/>
  <c r="R102" i="26"/>
  <c r="M102" i="26"/>
  <c r="AF101" i="26"/>
  <c r="AD101" i="26"/>
  <c r="R101" i="26"/>
  <c r="M101" i="26"/>
  <c r="AF100" i="26"/>
  <c r="AD100" i="26"/>
  <c r="R100" i="26"/>
  <c r="M100" i="26"/>
  <c r="AF99" i="26"/>
  <c r="AD99" i="26"/>
  <c r="R99" i="26"/>
  <c r="M99" i="26"/>
  <c r="AF98" i="26"/>
  <c r="AD98" i="26"/>
  <c r="R98" i="26"/>
  <c r="M98" i="26"/>
  <c r="AF97" i="26"/>
  <c r="AI97" i="26" s="1"/>
  <c r="AD97" i="26"/>
  <c r="R97" i="26"/>
  <c r="M97" i="26"/>
  <c r="AF96" i="26"/>
  <c r="AI96" i="26" s="1"/>
  <c r="AD96" i="26"/>
  <c r="R96" i="26"/>
  <c r="M96" i="26"/>
  <c r="AF95" i="26"/>
  <c r="AD95" i="26"/>
  <c r="R95" i="26"/>
  <c r="M95" i="26"/>
  <c r="AF94" i="26"/>
  <c r="AI94" i="26" s="1"/>
  <c r="AJ94" i="26" s="1"/>
  <c r="AD94" i="26"/>
  <c r="R94" i="26"/>
  <c r="M94" i="26"/>
  <c r="AF93" i="26"/>
  <c r="AD93" i="26"/>
  <c r="R93" i="26"/>
  <c r="M93" i="26"/>
  <c r="AF92" i="26"/>
  <c r="AD92" i="26"/>
  <c r="R92" i="26"/>
  <c r="M92" i="26"/>
  <c r="AF91" i="26"/>
  <c r="AD91" i="26"/>
  <c r="R91" i="26"/>
  <c r="M91" i="26"/>
  <c r="AF90" i="26"/>
  <c r="AD90" i="26"/>
  <c r="R90" i="26"/>
  <c r="M90" i="26"/>
  <c r="AF89" i="26"/>
  <c r="AD89" i="26"/>
  <c r="R89" i="26"/>
  <c r="M89" i="26"/>
  <c r="AF88" i="26"/>
  <c r="AD88" i="26"/>
  <c r="R88" i="26"/>
  <c r="M88" i="26"/>
  <c r="AJ87" i="26"/>
  <c r="AF87" i="26"/>
  <c r="AD87" i="26"/>
  <c r="R87" i="26"/>
  <c r="M87" i="26"/>
  <c r="AF86" i="26"/>
  <c r="AD86" i="26"/>
  <c r="R86" i="26"/>
  <c r="M86" i="26"/>
  <c r="AF85" i="26"/>
  <c r="AD85" i="26"/>
  <c r="R85" i="26"/>
  <c r="M85" i="26"/>
  <c r="AF84" i="26"/>
  <c r="AD84" i="26"/>
  <c r="R84" i="26"/>
  <c r="M84" i="26"/>
  <c r="AF83" i="26"/>
  <c r="AD83" i="26"/>
  <c r="R83" i="26"/>
  <c r="M83" i="26"/>
  <c r="AF82" i="26"/>
  <c r="AD82" i="26"/>
  <c r="R82" i="26"/>
  <c r="AF81" i="26"/>
  <c r="AI81" i="26" s="1"/>
  <c r="AJ81" i="26" s="1"/>
  <c r="AD81" i="26"/>
  <c r="R81" i="26"/>
  <c r="AH80" i="26"/>
  <c r="AG80" i="26"/>
  <c r="AF80" i="26"/>
  <c r="AI80" i="26" s="1"/>
  <c r="AD80" i="26"/>
  <c r="AF79" i="26"/>
  <c r="AI79" i="26" s="1"/>
  <c r="AD79" i="26"/>
  <c r="R79" i="26"/>
  <c r="AF78" i="26"/>
  <c r="AI78" i="26" s="1"/>
  <c r="AJ78" i="26" s="1"/>
  <c r="AD78" i="26"/>
  <c r="R78" i="26"/>
  <c r="AF77" i="26"/>
  <c r="AD77" i="26"/>
  <c r="R77" i="26"/>
  <c r="AF76" i="26"/>
  <c r="AI76" i="26" s="1"/>
  <c r="AJ76" i="26" s="1"/>
  <c r="AD76" i="26"/>
  <c r="R76" i="26"/>
  <c r="AH75" i="26"/>
  <c r="AG75" i="26"/>
  <c r="AF75" i="26"/>
  <c r="AI75" i="26" s="1"/>
  <c r="AD75" i="26"/>
  <c r="AF74" i="26"/>
  <c r="AI74" i="26" s="1"/>
  <c r="AJ74" i="26" s="1"/>
  <c r="AD74" i="26"/>
  <c r="R74" i="26"/>
  <c r="AF73" i="26"/>
  <c r="AI73" i="26" s="1"/>
  <c r="AJ73" i="26" s="1"/>
  <c r="AD73" i="26"/>
  <c r="R73" i="26"/>
  <c r="R72" i="26"/>
  <c r="AF71" i="26"/>
  <c r="AI71" i="26" s="1"/>
  <c r="AJ71" i="26" s="1"/>
  <c r="AD71" i="26"/>
  <c r="R71" i="26"/>
  <c r="AF70" i="26"/>
  <c r="AI70" i="26" s="1"/>
  <c r="AJ70" i="26" s="1"/>
  <c r="R70" i="26"/>
  <c r="AF69" i="26"/>
  <c r="AI69" i="26" s="1"/>
  <c r="AJ69" i="26" s="1"/>
  <c r="AD69" i="26"/>
  <c r="R69" i="26"/>
  <c r="AF68" i="26"/>
  <c r="AI68" i="26" s="1"/>
  <c r="AJ68" i="26" s="1"/>
  <c r="AD68" i="26"/>
  <c r="R68" i="26"/>
  <c r="AF67" i="26"/>
  <c r="AI67" i="26" s="1"/>
  <c r="AJ67" i="26" s="1"/>
  <c r="AD67" i="26"/>
  <c r="R67" i="26"/>
  <c r="AG66" i="26"/>
  <c r="AF66" i="26"/>
  <c r="AI66" i="26" s="1"/>
  <c r="AD66" i="26"/>
  <c r="AG65" i="26"/>
  <c r="AF65" i="26"/>
  <c r="AI65" i="26" s="1"/>
  <c r="AD65" i="26"/>
  <c r="AG64" i="26"/>
  <c r="AF64" i="26"/>
  <c r="AI64" i="26" s="1"/>
  <c r="AD64" i="26"/>
  <c r="AF63" i="26"/>
  <c r="AI63" i="26" s="1"/>
  <c r="AD63" i="26"/>
  <c r="AF62" i="26"/>
  <c r="AI62" i="26" s="1"/>
  <c r="AD62" i="26"/>
  <c r="R62" i="26"/>
  <c r="AH61" i="26"/>
  <c r="AG61" i="26"/>
  <c r="AF61" i="26"/>
  <c r="AI61" i="26" s="1"/>
  <c r="AD61" i="26"/>
  <c r="AH60" i="26"/>
  <c r="AG60" i="26"/>
  <c r="AF60" i="26"/>
  <c r="AI60" i="26" s="1"/>
  <c r="AD60" i="26"/>
  <c r="AG59" i="26"/>
  <c r="AF59" i="26"/>
  <c r="AI59" i="26" s="1"/>
  <c r="AD59" i="26"/>
  <c r="AG58" i="26"/>
  <c r="AF58" i="26"/>
  <c r="AI58" i="26" s="1"/>
  <c r="AD58" i="26"/>
  <c r="AF57" i="26"/>
  <c r="AI57" i="26" s="1"/>
  <c r="AJ57" i="26" s="1"/>
  <c r="AD57" i="26"/>
  <c r="R57" i="26"/>
  <c r="AF56" i="26"/>
  <c r="AI56" i="26" s="1"/>
  <c r="AJ56" i="26" s="1"/>
  <c r="AD56" i="26"/>
  <c r="R56" i="26"/>
  <c r="AG55" i="26"/>
  <c r="AF55" i="26"/>
  <c r="AI55" i="26" s="1"/>
  <c r="AD55" i="26"/>
  <c r="AH54" i="26"/>
  <c r="AG54" i="26"/>
  <c r="AF54" i="26"/>
  <c r="AI54" i="26" s="1"/>
  <c r="AD54" i="26"/>
  <c r="AH53" i="26"/>
  <c r="AG53" i="26"/>
  <c r="AF53" i="26"/>
  <c r="AI53" i="26" s="1"/>
  <c r="AD53" i="26"/>
  <c r="AH52" i="26"/>
  <c r="AG52" i="26"/>
  <c r="AF52" i="26"/>
  <c r="AI52" i="26" s="1"/>
  <c r="AD52" i="26"/>
  <c r="AF51" i="26"/>
  <c r="AI51" i="26" s="1"/>
  <c r="AJ51" i="26" s="1"/>
  <c r="AD51" i="26"/>
  <c r="R51" i="26"/>
  <c r="AF50" i="26"/>
  <c r="AI50" i="26" s="1"/>
  <c r="AJ50" i="26" s="1"/>
  <c r="AD50" i="26"/>
  <c r="R50" i="26"/>
  <c r="AF49" i="26"/>
  <c r="AI49" i="26" s="1"/>
  <c r="AD49" i="26"/>
  <c r="R49" i="26"/>
  <c r="AF48" i="26"/>
  <c r="AI48" i="26" s="1"/>
  <c r="AD48" i="26"/>
  <c r="R48" i="26"/>
  <c r="AF47" i="26"/>
  <c r="AI47" i="26" s="1"/>
  <c r="AJ47" i="26" s="1"/>
  <c r="AD47" i="26"/>
  <c r="R47" i="26"/>
  <c r="AF46" i="26"/>
  <c r="AI46" i="26" s="1"/>
  <c r="AJ46" i="26" s="1"/>
  <c r="AD46" i="26"/>
  <c r="R46" i="26"/>
  <c r="AF45" i="26"/>
  <c r="AI45" i="26" s="1"/>
  <c r="AJ45" i="26" s="1"/>
  <c r="AD45" i="26"/>
  <c r="R45" i="26"/>
  <c r="AF44" i="26"/>
  <c r="AI44" i="26" s="1"/>
  <c r="AJ44" i="26" s="1"/>
  <c r="AD44" i="26"/>
  <c r="R44" i="26"/>
  <c r="AF43" i="26"/>
  <c r="AI43" i="26" s="1"/>
  <c r="AD43" i="26"/>
  <c r="R43" i="26"/>
  <c r="AF42" i="26"/>
  <c r="AI42" i="26" s="1"/>
  <c r="AJ42" i="26" s="1"/>
  <c r="AD42" i="26"/>
  <c r="R42" i="26"/>
  <c r="AF41" i="26"/>
  <c r="AI41" i="26" s="1"/>
  <c r="AD41" i="26"/>
  <c r="R41" i="26"/>
  <c r="AF40" i="26"/>
  <c r="AI40" i="26" s="1"/>
  <c r="AJ40" i="26" s="1"/>
  <c r="AD40" i="26"/>
  <c r="R40" i="26"/>
  <c r="AF39" i="26"/>
  <c r="AI39" i="26" s="1"/>
  <c r="AD39" i="26"/>
  <c r="R39" i="26"/>
  <c r="AF38" i="26"/>
  <c r="AI38" i="26" s="1"/>
  <c r="AJ38" i="26" s="1"/>
  <c r="AD38" i="26"/>
  <c r="AH37" i="26"/>
  <c r="AG37" i="26"/>
  <c r="AF37" i="26"/>
  <c r="AI37" i="26" s="1"/>
  <c r="AD37" i="26"/>
  <c r="AG36" i="26"/>
  <c r="AF36" i="26"/>
  <c r="AI36" i="26" s="1"/>
  <c r="AD36" i="26"/>
  <c r="AH35" i="26"/>
  <c r="AG35" i="26"/>
  <c r="AF35" i="26"/>
  <c r="AI35" i="26" s="1"/>
  <c r="AD35" i="26"/>
  <c r="AH34" i="26"/>
  <c r="AG34" i="26"/>
  <c r="AF34" i="26"/>
  <c r="AI34" i="26" s="1"/>
  <c r="AD34" i="26"/>
  <c r="AH33" i="26"/>
  <c r="AG33" i="26"/>
  <c r="AF33" i="26"/>
  <c r="AI33" i="26" s="1"/>
  <c r="AD33" i="26"/>
  <c r="AF32" i="26"/>
  <c r="AI32" i="26" s="1"/>
  <c r="AD32" i="26"/>
  <c r="R32" i="26"/>
  <c r="AF31" i="26"/>
  <c r="AI31" i="26" s="1"/>
  <c r="AD31" i="26"/>
  <c r="R31" i="26"/>
  <c r="AF30" i="26"/>
  <c r="AI30" i="26" s="1"/>
  <c r="AD30" i="26"/>
  <c r="R30" i="26"/>
  <c r="AG29" i="26"/>
  <c r="AF29" i="26"/>
  <c r="AI29" i="26" s="1"/>
  <c r="AD29" i="26"/>
  <c r="AG28" i="26"/>
  <c r="AF28" i="26"/>
  <c r="AI28" i="26" s="1"/>
  <c r="AD28" i="26"/>
  <c r="AH27" i="26"/>
  <c r="AG27" i="26"/>
  <c r="AF27" i="26"/>
  <c r="AI27" i="26" s="1"/>
  <c r="AD27" i="26"/>
  <c r="AG26" i="26"/>
  <c r="AF26" i="26"/>
  <c r="AI26" i="26" s="1"/>
  <c r="AD26" i="26"/>
  <c r="AG25" i="26"/>
  <c r="AF25" i="26"/>
  <c r="AI25" i="26" s="1"/>
  <c r="AD25" i="26"/>
  <c r="AF24" i="26"/>
  <c r="AI24" i="26" s="1"/>
  <c r="AD24" i="26"/>
  <c r="R24" i="26"/>
  <c r="AG23" i="26"/>
  <c r="AF23" i="26"/>
  <c r="AI23" i="26" s="1"/>
  <c r="AD23" i="26"/>
  <c r="R23" i="26"/>
  <c r="AG22" i="26"/>
  <c r="AF22" i="26"/>
  <c r="AI22" i="26" s="1"/>
  <c r="AD22" i="26"/>
  <c r="AF21" i="26"/>
  <c r="AI21" i="26" s="1"/>
  <c r="AD21" i="26"/>
  <c r="R21" i="26"/>
  <c r="AH20" i="26"/>
  <c r="AG20" i="26"/>
  <c r="AF20" i="26"/>
  <c r="AI20" i="26" s="1"/>
  <c r="AD20" i="26"/>
  <c r="AG19" i="26"/>
  <c r="AF19" i="26"/>
  <c r="AI19" i="26" s="1"/>
  <c r="AD19" i="26"/>
  <c r="AG18" i="26"/>
  <c r="AF18" i="26"/>
  <c r="AI18" i="26" s="1"/>
  <c r="AD18" i="26"/>
  <c r="AG17" i="26"/>
  <c r="AF17" i="26"/>
  <c r="AI17" i="26" s="1"/>
  <c r="AD17" i="26"/>
  <c r="AG16" i="26"/>
  <c r="AF16" i="26"/>
  <c r="AI16" i="26" s="1"/>
  <c r="AD16" i="26"/>
  <c r="AH15" i="26"/>
  <c r="AG15" i="26"/>
  <c r="AF15" i="26"/>
  <c r="AI15" i="26" s="1"/>
  <c r="AH14" i="26"/>
  <c r="AG14" i="26"/>
  <c r="AF14" i="26"/>
  <c r="AI14" i="26" s="1"/>
  <c r="AD14" i="26"/>
  <c r="AJ134" i="26" l="1"/>
  <c r="AJ132" i="26"/>
  <c r="AJ126" i="26"/>
  <c r="AJ37" i="26"/>
  <c r="AJ127" i="26"/>
  <c r="AJ52" i="26"/>
  <c r="AJ34" i="26"/>
  <c r="AJ53" i="26"/>
  <c r="AJ119" i="26"/>
  <c r="AJ15" i="26"/>
  <c r="AJ129" i="26"/>
  <c r="AJ20" i="26"/>
  <c r="AJ54" i="26"/>
  <c r="AJ136" i="26"/>
  <c r="AJ58" i="26"/>
  <c r="AJ80" i="26"/>
  <c r="AJ61" i="26"/>
  <c r="AJ27" i="26"/>
  <c r="AJ14" i="26"/>
  <c r="AJ116" i="26"/>
  <c r="AJ33" i="26"/>
  <c r="AJ60" i="26"/>
  <c r="AJ35" i="26"/>
  <c r="AF200" i="24" l="1"/>
  <c r="AI200" i="24" s="1"/>
  <c r="AG200" i="24"/>
  <c r="R200" i="24"/>
  <c r="AH200" i="24"/>
  <c r="M200" i="24"/>
  <c r="R201" i="24"/>
  <c r="M201" i="24"/>
  <c r="AF201" i="24"/>
  <c r="AI201" i="24" s="1"/>
  <c r="AG201" i="24"/>
  <c r="AH201" i="24"/>
  <c r="AI219" i="24"/>
  <c r="AE12" i="23" l="1"/>
  <c r="AE11" i="23"/>
  <c r="AF75" i="24" l="1"/>
  <c r="AF76" i="24"/>
  <c r="AD67" i="24"/>
  <c r="AD68" i="24"/>
  <c r="AD69" i="24"/>
  <c r="AD70" i="24"/>
  <c r="AD71" i="24"/>
  <c r="AD72" i="24"/>
  <c r="AD73" i="24"/>
  <c r="AD74" i="24"/>
  <c r="AD75" i="24"/>
  <c r="AD76" i="24"/>
  <c r="M76" i="24"/>
  <c r="AI76" i="24" l="1"/>
  <c r="AJ76" i="24" s="1"/>
  <c r="AI75" i="24"/>
  <c r="AJ75" i="24" s="1"/>
  <c r="AE10" i="23"/>
  <c r="AG10" i="23"/>
  <c r="AG11" i="23"/>
  <c r="AG14" i="23"/>
  <c r="AG154" i="23"/>
  <c r="AE154" i="23"/>
  <c r="R199" i="24" l="1"/>
  <c r="M199" i="24"/>
  <c r="R198" i="24"/>
  <c r="M198" i="24"/>
  <c r="AF199" i="24"/>
  <c r="AI199" i="24" s="1"/>
  <c r="AG199" i="24"/>
  <c r="AH199" i="24"/>
  <c r="R197" i="24"/>
  <c r="M197" i="24"/>
  <c r="M196" i="24" l="1"/>
  <c r="M195" i="24"/>
  <c r="M194" i="24"/>
  <c r="M193" i="24"/>
  <c r="M192" i="24"/>
  <c r="M191" i="24"/>
  <c r="M190" i="24"/>
  <c r="R189" i="24"/>
  <c r="R190" i="24"/>
  <c r="R191" i="24"/>
  <c r="R192" i="24"/>
  <c r="R193" i="24"/>
  <c r="R194" i="24"/>
  <c r="R195" i="24"/>
  <c r="R196" i="24"/>
  <c r="M189" i="24"/>
  <c r="R188" i="24"/>
  <c r="M188" i="24"/>
  <c r="AD188" i="24"/>
  <c r="AD187" i="24"/>
  <c r="M187" i="24"/>
  <c r="AF187" i="24"/>
  <c r="AF188" i="24"/>
  <c r="AF189" i="24"/>
  <c r="AF190" i="24"/>
  <c r="AF191" i="24"/>
  <c r="AF192" i="24"/>
  <c r="AF193" i="24"/>
  <c r="AF194" i="24"/>
  <c r="AF195" i="24"/>
  <c r="AF196" i="24"/>
  <c r="AF197" i="24" l="1"/>
  <c r="AG197" i="24"/>
  <c r="AH197" i="24"/>
  <c r="AF198" i="24"/>
  <c r="AI198" i="24" s="1"/>
  <c r="AG198" i="24"/>
  <c r="AH198" i="24"/>
  <c r="AI191" i="24"/>
  <c r="AJ191" i="24" s="1"/>
  <c r="AG191" i="24"/>
  <c r="AH191" i="24"/>
  <c r="AI192" i="24"/>
  <c r="AJ192" i="24" s="1"/>
  <c r="AG192" i="24"/>
  <c r="AH192" i="24"/>
  <c r="AG193" i="24"/>
  <c r="AH193" i="24"/>
  <c r="AG194" i="24"/>
  <c r="AH194" i="24"/>
  <c r="AG195" i="24"/>
  <c r="AH195" i="24"/>
  <c r="AG196" i="24"/>
  <c r="AH196" i="24"/>
  <c r="AI187" i="24"/>
  <c r="AJ187" i="24" s="1"/>
  <c r="AG187" i="24"/>
  <c r="AH187" i="24"/>
  <c r="AI188" i="24"/>
  <c r="AJ188" i="24" s="1"/>
  <c r="AG188" i="24"/>
  <c r="AH188" i="24"/>
  <c r="AI189" i="24"/>
  <c r="AJ189" i="24" s="1"/>
  <c r="AG189" i="24"/>
  <c r="AH189" i="24"/>
  <c r="AI190" i="24"/>
  <c r="AJ190" i="24" s="1"/>
  <c r="AG190" i="24"/>
  <c r="AH190" i="24"/>
  <c r="AG186" i="24"/>
  <c r="AH186" i="24"/>
  <c r="AD192" i="24"/>
  <c r="AD191" i="24"/>
  <c r="AD190" i="24"/>
  <c r="AD189" i="24"/>
  <c r="R187" i="24"/>
  <c r="AH146" i="23" l="1"/>
  <c r="AE142" i="23"/>
  <c r="AE143" i="23"/>
  <c r="AE144" i="23"/>
  <c r="AE145" i="23"/>
  <c r="AE146" i="23"/>
  <c r="AG146" i="23"/>
  <c r="AH18" i="23"/>
  <c r="AG18" i="23"/>
  <c r="AJ18" i="23" s="1"/>
  <c r="AK18" i="23" s="1"/>
  <c r="N18" i="23"/>
  <c r="N146" i="23"/>
  <c r="M186" i="24"/>
  <c r="R186" i="24" l="1"/>
  <c r="AD193" i="24"/>
  <c r="AD194" i="24"/>
  <c r="AD195" i="24"/>
  <c r="AD196" i="24"/>
  <c r="AD197" i="24"/>
  <c r="AD198" i="24"/>
  <c r="AD186" i="24"/>
  <c r="AF186" i="24"/>
  <c r="AI186" i="24" s="1"/>
  <c r="AJ186" i="24" s="1"/>
  <c r="AI196" i="24"/>
  <c r="AJ196" i="24" s="1"/>
  <c r="AI195" i="24"/>
  <c r="AJ195" i="24" s="1"/>
  <c r="AI194" i="24"/>
  <c r="AJ194" i="24" s="1"/>
  <c r="AI193" i="24"/>
  <c r="AJ193" i="24" s="1"/>
  <c r="AI197" i="24"/>
  <c r="AJ197" i="24" s="1"/>
  <c r="AJ198" i="24"/>
  <c r="AH145" i="23" l="1"/>
  <c r="AG145" i="23"/>
  <c r="AJ145" i="23" s="1"/>
  <c r="AH144" i="23"/>
  <c r="AG144" i="23"/>
  <c r="AJ144" i="23" s="1"/>
  <c r="AH143" i="23"/>
  <c r="AG143" i="23"/>
  <c r="AJ143" i="23" s="1"/>
  <c r="N143" i="23" l="1"/>
  <c r="N144" i="23"/>
  <c r="N145" i="23"/>
  <c r="N19" i="23"/>
  <c r="N20" i="23"/>
  <c r="N21" i="23"/>
  <c r="AG176" i="24" l="1"/>
  <c r="AH176" i="24"/>
  <c r="AG177" i="24"/>
  <c r="AH177" i="24"/>
  <c r="AG178" i="24"/>
  <c r="AH178" i="24"/>
  <c r="AG179" i="24"/>
  <c r="AH179" i="24"/>
  <c r="AG180" i="24"/>
  <c r="AH180" i="24"/>
  <c r="AG181" i="24"/>
  <c r="AH181" i="24"/>
  <c r="AG182" i="24"/>
  <c r="AH182" i="24"/>
  <c r="AG183" i="24"/>
  <c r="AH183" i="24"/>
  <c r="AG184" i="24"/>
  <c r="AH184" i="24"/>
  <c r="AG185" i="24"/>
  <c r="AH185" i="24"/>
  <c r="AH141" i="23"/>
  <c r="N141" i="23"/>
  <c r="AG141" i="23"/>
  <c r="AJ141" i="23" s="1"/>
  <c r="AK141" i="23" s="1"/>
  <c r="AE141" i="23"/>
  <c r="AH142" i="23" l="1"/>
  <c r="AG142" i="23"/>
  <c r="AJ142" i="23" s="1"/>
  <c r="AK142" i="23" s="1"/>
  <c r="N142" i="23"/>
  <c r="AK22" i="23"/>
  <c r="AH22" i="23"/>
  <c r="AJ22" i="23"/>
  <c r="N137" i="23" l="1"/>
  <c r="N136" i="23"/>
  <c r="N138" i="23"/>
  <c r="N139" i="23"/>
  <c r="N140" i="23"/>
  <c r="AH135" i="23" l="1"/>
  <c r="AH136" i="23"/>
  <c r="AH137" i="23"/>
  <c r="AH138" i="23"/>
  <c r="AH139" i="23"/>
  <c r="AH140" i="23"/>
  <c r="AH32" i="23"/>
  <c r="AH125" i="23"/>
  <c r="AH126" i="23"/>
  <c r="AH127" i="23"/>
  <c r="AH128" i="23"/>
  <c r="AH129" i="23"/>
  <c r="AH130" i="23"/>
  <c r="AH131" i="23"/>
  <c r="AH114" i="23"/>
  <c r="AH115" i="23"/>
  <c r="AH132" i="23"/>
  <c r="AH133" i="23"/>
  <c r="AH134" i="23"/>
  <c r="N134" i="23" l="1"/>
  <c r="AG134" i="23"/>
  <c r="AJ134" i="23" s="1"/>
  <c r="AG133" i="23" l="1"/>
  <c r="AJ133" i="23" s="1"/>
  <c r="AG132" i="23"/>
  <c r="AJ132" i="23" s="1"/>
  <c r="AG115" i="23"/>
  <c r="AJ115" i="23" s="1"/>
  <c r="AG114" i="23"/>
  <c r="AJ114" i="23" s="1"/>
  <c r="AG131" i="23"/>
  <c r="AJ131" i="23" s="1"/>
  <c r="AK131" i="23" s="1"/>
  <c r="AG127" i="23"/>
  <c r="AJ127" i="23" s="1"/>
  <c r="AG128" i="23"/>
  <c r="AJ128" i="23" s="1"/>
  <c r="AK128" i="23" s="1"/>
  <c r="AG129" i="23"/>
  <c r="AJ129" i="23" s="1"/>
  <c r="AG130" i="23"/>
  <c r="AJ130" i="23" s="1"/>
  <c r="N131" i="23"/>
  <c r="N114" i="23"/>
  <c r="N115" i="23"/>
  <c r="N132" i="23"/>
  <c r="N133" i="23"/>
  <c r="N135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16" i="23"/>
  <c r="AJ33" i="23"/>
  <c r="AE135" i="23"/>
  <c r="AE136" i="23"/>
  <c r="AE137" i="23"/>
  <c r="AE138" i="23"/>
  <c r="AE139" i="23"/>
  <c r="AE140" i="23"/>
  <c r="AG135" i="23"/>
  <c r="AJ135" i="23" s="1"/>
  <c r="AG136" i="23"/>
  <c r="AJ136" i="23" s="1"/>
  <c r="AG137" i="23"/>
  <c r="AJ137" i="23" s="1"/>
  <c r="AG138" i="23"/>
  <c r="AJ138" i="23" s="1"/>
  <c r="AG139" i="23"/>
  <c r="AJ139" i="23" s="1"/>
  <c r="AG140" i="23"/>
  <c r="AJ140" i="23" s="1"/>
  <c r="AJ32" i="23"/>
  <c r="M75" i="24"/>
  <c r="M74" i="24" l="1"/>
  <c r="AF74" i="24"/>
  <c r="AI74" i="24" s="1"/>
  <c r="AJ74" i="24" l="1"/>
  <c r="R185" i="24" l="1"/>
  <c r="R184" i="24"/>
  <c r="R183" i="24"/>
  <c r="R182" i="24"/>
  <c r="R181" i="24"/>
  <c r="R180" i="24"/>
  <c r="R179" i="24"/>
  <c r="R178" i="24"/>
  <c r="R177" i="24"/>
  <c r="R176" i="24"/>
  <c r="R175" i="24"/>
  <c r="R174" i="24"/>
  <c r="R173" i="24"/>
  <c r="R172" i="24"/>
  <c r="R171" i="24"/>
  <c r="R170" i="24"/>
  <c r="R169" i="24"/>
  <c r="R168" i="24"/>
  <c r="R167" i="24"/>
  <c r="R166" i="24"/>
  <c r="R165" i="24"/>
  <c r="R164" i="24"/>
  <c r="R163" i="24"/>
  <c r="R162" i="24"/>
  <c r="R161" i="24"/>
  <c r="R160" i="24"/>
  <c r="R159" i="24"/>
  <c r="R158" i="24"/>
  <c r="R157" i="24"/>
  <c r="R156" i="24"/>
  <c r="R155" i="24"/>
  <c r="R154" i="24"/>
  <c r="R153" i="24"/>
  <c r="R152" i="24"/>
  <c r="R151" i="24"/>
  <c r="R150" i="24"/>
  <c r="R149" i="24"/>
  <c r="R148" i="24"/>
  <c r="R147" i="24"/>
  <c r="R146" i="24"/>
  <c r="R145" i="24"/>
  <c r="R144" i="24"/>
  <c r="R143" i="24"/>
  <c r="R142" i="24"/>
  <c r="R141" i="24"/>
  <c r="R140" i="24"/>
  <c r="R139" i="24"/>
  <c r="R138" i="24"/>
  <c r="R137" i="24"/>
  <c r="R72" i="24"/>
  <c r="R71" i="24"/>
  <c r="R70" i="24"/>
  <c r="R69" i="24"/>
  <c r="R68" i="24"/>
  <c r="R67" i="24"/>
  <c r="R61" i="24"/>
  <c r="R60" i="24"/>
  <c r="R59" i="24"/>
  <c r="R58" i="24"/>
  <c r="AF73" i="24" l="1"/>
  <c r="AI73" i="24" s="1"/>
  <c r="M73" i="24"/>
  <c r="AJ73" i="24" l="1"/>
  <c r="AF18" i="24"/>
  <c r="AF19" i="24"/>
  <c r="AF20" i="24"/>
  <c r="AF21" i="24"/>
  <c r="AF22" i="24"/>
  <c r="AF23" i="24"/>
  <c r="AF24" i="24"/>
  <c r="AF25" i="24"/>
  <c r="AF28" i="24"/>
  <c r="AF29" i="24"/>
  <c r="AF30" i="24"/>
  <c r="AF31" i="24"/>
  <c r="AF32" i="24"/>
  <c r="AF33" i="24"/>
  <c r="AF34" i="24"/>
  <c r="AF35" i="24"/>
  <c r="AF36" i="24"/>
  <c r="AF37" i="24"/>
  <c r="AF38" i="24"/>
  <c r="AF39" i="24"/>
  <c r="AF40" i="24"/>
  <c r="AF41" i="24"/>
  <c r="AF42" i="24"/>
  <c r="AF43" i="24"/>
  <c r="AF44" i="24"/>
  <c r="AF45" i="24"/>
  <c r="AF46" i="24"/>
  <c r="AF47" i="24"/>
  <c r="AF48" i="24"/>
  <c r="AF49" i="24"/>
  <c r="AF50" i="24"/>
  <c r="AF51" i="24"/>
  <c r="AF52" i="24"/>
  <c r="AF53" i="24"/>
  <c r="AF54" i="24"/>
  <c r="AF55" i="24"/>
  <c r="AF56" i="24"/>
  <c r="AF57" i="24"/>
  <c r="AF58" i="24"/>
  <c r="AF59" i="24"/>
  <c r="AF60" i="24"/>
  <c r="AF61" i="24"/>
  <c r="AF63" i="24"/>
  <c r="AF64" i="24"/>
  <c r="AF65" i="24"/>
  <c r="AF62" i="24"/>
  <c r="AF66" i="24"/>
  <c r="AF67" i="24"/>
  <c r="AF68" i="24"/>
  <c r="AF69" i="24"/>
  <c r="AF70" i="24"/>
  <c r="AF71" i="24"/>
  <c r="AI71" i="24" s="1"/>
  <c r="AF72" i="24"/>
  <c r="AI72" i="24" s="1"/>
  <c r="AF100" i="24"/>
  <c r="AF101" i="24"/>
  <c r="AF102" i="24"/>
  <c r="AF77" i="24"/>
  <c r="AI77" i="24" s="1"/>
  <c r="AF103" i="24"/>
  <c r="AF104" i="24"/>
  <c r="AF105" i="24"/>
  <c r="AF106" i="24"/>
  <c r="AF107" i="24"/>
  <c r="AF108" i="24"/>
  <c r="AF109" i="24"/>
  <c r="AF110" i="24"/>
  <c r="AF111" i="24"/>
  <c r="AF112" i="24"/>
  <c r="AF113" i="24"/>
  <c r="AF114" i="24"/>
  <c r="AI114" i="24" s="1"/>
  <c r="AJ114" i="24" s="1"/>
  <c r="AF115" i="24"/>
  <c r="AI115" i="24" s="1"/>
  <c r="AJ115" i="24" s="1"/>
  <c r="AF116" i="24"/>
  <c r="AF117" i="24"/>
  <c r="AF118" i="24"/>
  <c r="AF119" i="24"/>
  <c r="AF120" i="24"/>
  <c r="AF121" i="24"/>
  <c r="AF122" i="24"/>
  <c r="AF123" i="24"/>
  <c r="AF124" i="24"/>
  <c r="AF125" i="24"/>
  <c r="AF126" i="24"/>
  <c r="AF127" i="24"/>
  <c r="AF128" i="24"/>
  <c r="AF129" i="24"/>
  <c r="AF130" i="24"/>
  <c r="AF131" i="24"/>
  <c r="AF132" i="24"/>
  <c r="AF133" i="24"/>
  <c r="AF134" i="24"/>
  <c r="AF135" i="24"/>
  <c r="AF136" i="24"/>
  <c r="AF137" i="24"/>
  <c r="AF138" i="24"/>
  <c r="AF139" i="24"/>
  <c r="AF140" i="24"/>
  <c r="AF141" i="24"/>
  <c r="AF142" i="24"/>
  <c r="AF143" i="24"/>
  <c r="AF144" i="24"/>
  <c r="AF145" i="24"/>
  <c r="AF146" i="24"/>
  <c r="AF147" i="24"/>
  <c r="AF148" i="24"/>
  <c r="AF149" i="24"/>
  <c r="AF150" i="24"/>
  <c r="AF151" i="24"/>
  <c r="AF152" i="24"/>
  <c r="AF153" i="24"/>
  <c r="AF154" i="24"/>
  <c r="AF155" i="24"/>
  <c r="AF156" i="24"/>
  <c r="AF157" i="24"/>
  <c r="AF158" i="24"/>
  <c r="AF159" i="24"/>
  <c r="AF160" i="24"/>
  <c r="AF161" i="24"/>
  <c r="AF162" i="24"/>
  <c r="AF163" i="24"/>
  <c r="AF164" i="24"/>
  <c r="AF165" i="24"/>
  <c r="AF166" i="24"/>
  <c r="AF167" i="24"/>
  <c r="AF168" i="24"/>
  <c r="AF169" i="24"/>
  <c r="AF170" i="24"/>
  <c r="AF171" i="24"/>
  <c r="AF172" i="24"/>
  <c r="AF173" i="24"/>
  <c r="AF174" i="24"/>
  <c r="AF175" i="24"/>
  <c r="AF176" i="24"/>
  <c r="AF177" i="24"/>
  <c r="AF178" i="24"/>
  <c r="AF179" i="24"/>
  <c r="AF180" i="24"/>
  <c r="AF181" i="24"/>
  <c r="AF182" i="24"/>
  <c r="AF183" i="24"/>
  <c r="AF184" i="24"/>
  <c r="AF185" i="24"/>
  <c r="AF12" i="24"/>
  <c r="AF13" i="24"/>
  <c r="AF14" i="24"/>
  <c r="AF15" i="24"/>
  <c r="AF16" i="24"/>
  <c r="AF17" i="24"/>
  <c r="M185" i="24" l="1"/>
  <c r="M184" i="24"/>
  <c r="M183" i="24" l="1"/>
  <c r="M182" i="24"/>
  <c r="M181" i="24"/>
  <c r="AI185" i="24"/>
  <c r="AJ185" i="24" s="1"/>
  <c r="AD185" i="24"/>
  <c r="M180" i="24" l="1"/>
  <c r="M179" i="24"/>
  <c r="M178" i="24"/>
  <c r="M177" i="24"/>
  <c r="AD176" i="24"/>
  <c r="AD177" i="24"/>
  <c r="AD178" i="24"/>
  <c r="AD179" i="24"/>
  <c r="AD180" i="24"/>
  <c r="AD181" i="24"/>
  <c r="AD182" i="24"/>
  <c r="AD183" i="24"/>
  <c r="AD184" i="24"/>
  <c r="M176" i="24"/>
  <c r="AI184" i="24"/>
  <c r="AJ184" i="24" s="1"/>
  <c r="AI178" i="24"/>
  <c r="AJ178" i="24" s="1"/>
  <c r="AI177" i="24"/>
  <c r="AJ177" i="24" s="1"/>
  <c r="AE126" i="23" l="1"/>
  <c r="AE125" i="23"/>
  <c r="AE124" i="23"/>
  <c r="AG126" i="23" l="1"/>
  <c r="AJ126" i="23" s="1"/>
  <c r="AK126" i="23" s="1"/>
  <c r="AG125" i="23"/>
  <c r="AJ125" i="23" s="1"/>
  <c r="AK125" i="23" s="1"/>
  <c r="AH124" i="23"/>
  <c r="AG124" i="23"/>
  <c r="AJ124" i="23" s="1"/>
  <c r="AK115" i="23"/>
  <c r="AK124" i="23" l="1"/>
  <c r="M175" i="24"/>
  <c r="AG175" i="24"/>
  <c r="AH175" i="24"/>
  <c r="AD175" i="24"/>
  <c r="AH123" i="23" l="1"/>
  <c r="AG123" i="23"/>
  <c r="AJ123" i="23" s="1"/>
  <c r="AE123" i="23"/>
  <c r="AH122" i="23"/>
  <c r="AG122" i="23"/>
  <c r="AJ122" i="23" s="1"/>
  <c r="AE122" i="23"/>
  <c r="AH121" i="23"/>
  <c r="AG121" i="23"/>
  <c r="AJ121" i="23" s="1"/>
  <c r="AE121" i="23"/>
  <c r="AK132" i="23"/>
  <c r="AH120" i="23"/>
  <c r="AG120" i="23"/>
  <c r="AJ120" i="23" s="1"/>
  <c r="AE120" i="23"/>
  <c r="AK133" i="23"/>
  <c r="AE116" i="23"/>
  <c r="AK32" i="23"/>
  <c r="AH117" i="23"/>
  <c r="AH118" i="23"/>
  <c r="AH119" i="23"/>
  <c r="AE119" i="23"/>
  <c r="AK123" i="23" l="1"/>
  <c r="AK120" i="23"/>
  <c r="AK122" i="23"/>
  <c r="AK121" i="23"/>
  <c r="M174" i="24"/>
  <c r="AI174" i="24"/>
  <c r="AJ174" i="24" s="1"/>
  <c r="AG174" i="24"/>
  <c r="AD174" i="24"/>
  <c r="AH174" i="24"/>
  <c r="AI175" i="24"/>
  <c r="AJ175" i="24" s="1"/>
  <c r="AI180" i="24"/>
  <c r="AJ180" i="24" s="1"/>
  <c r="AI179" i="24"/>
  <c r="AJ179" i="24" s="1"/>
  <c r="AI176" i="24"/>
  <c r="AJ176" i="24" s="1"/>
  <c r="M173" i="24" l="1"/>
  <c r="AD173" i="24"/>
  <c r="AI173" i="24"/>
  <c r="AJ173" i="24" s="1"/>
  <c r="AG173" i="24"/>
  <c r="AH173" i="24"/>
  <c r="AI182" i="24"/>
  <c r="AJ182" i="24" s="1"/>
  <c r="AI181" i="24"/>
  <c r="AJ181" i="24" s="1"/>
  <c r="AD170" i="24" l="1"/>
  <c r="AG170" i="24"/>
  <c r="AH170" i="24"/>
  <c r="AD171" i="24"/>
  <c r="AG171" i="24"/>
  <c r="AH171" i="24"/>
  <c r="AD172" i="24"/>
  <c r="AG172" i="24"/>
  <c r="AH172" i="24"/>
  <c r="AI137" i="24" l="1"/>
  <c r="AJ137" i="24" s="1"/>
  <c r="AI170" i="24"/>
  <c r="AJ170" i="24" s="1"/>
  <c r="AI171" i="24"/>
  <c r="AJ171" i="24" s="1"/>
  <c r="AI172" i="24"/>
  <c r="AJ172" i="24" s="1"/>
  <c r="AI183" i="24"/>
  <c r="AJ183" i="24" s="1"/>
  <c r="AG122" i="24"/>
  <c r="AH122" i="24"/>
  <c r="AG123" i="24"/>
  <c r="AH123" i="24"/>
  <c r="AG124" i="24"/>
  <c r="AH124" i="24"/>
  <c r="AG125" i="24"/>
  <c r="AH125" i="24"/>
  <c r="AG126" i="24"/>
  <c r="AH126" i="24"/>
  <c r="AG127" i="24"/>
  <c r="AH127" i="24"/>
  <c r="AG128" i="24"/>
  <c r="AH128" i="24"/>
  <c r="AG129" i="24"/>
  <c r="AH129" i="24"/>
  <c r="AG130" i="24"/>
  <c r="AH130" i="24"/>
  <c r="AG131" i="24"/>
  <c r="AH131" i="24"/>
  <c r="AG132" i="24"/>
  <c r="AH132" i="24"/>
  <c r="AG133" i="24"/>
  <c r="AH133" i="24"/>
  <c r="AG134" i="24"/>
  <c r="AH134" i="24"/>
  <c r="AG135" i="24"/>
  <c r="AH135" i="24"/>
  <c r="AG136" i="24"/>
  <c r="AH136" i="24"/>
  <c r="AG137" i="24"/>
  <c r="AH137" i="24"/>
  <c r="AG138" i="24"/>
  <c r="AH138" i="24"/>
  <c r="AG139" i="24"/>
  <c r="AH139" i="24"/>
  <c r="AG140" i="24"/>
  <c r="AH140" i="24"/>
  <c r="AG141" i="24"/>
  <c r="AH141" i="24"/>
  <c r="AG142" i="24"/>
  <c r="AH142" i="24"/>
  <c r="AG143" i="24"/>
  <c r="AH143" i="24"/>
  <c r="AG144" i="24"/>
  <c r="AH144" i="24"/>
  <c r="AG145" i="24"/>
  <c r="AH145" i="24"/>
  <c r="AG146" i="24"/>
  <c r="AH146" i="24"/>
  <c r="AG147" i="24"/>
  <c r="AH147" i="24"/>
  <c r="AG148" i="24"/>
  <c r="AH148" i="24"/>
  <c r="AG149" i="24"/>
  <c r="AH149" i="24"/>
  <c r="AG150" i="24"/>
  <c r="AH150" i="24"/>
  <c r="AG151" i="24"/>
  <c r="AH151" i="24"/>
  <c r="AG152" i="24"/>
  <c r="AH152" i="24"/>
  <c r="AG153" i="24"/>
  <c r="AH153" i="24"/>
  <c r="AG154" i="24"/>
  <c r="AH154" i="24"/>
  <c r="AG156" i="24"/>
  <c r="AH156" i="24"/>
  <c r="AG157" i="24"/>
  <c r="AH157" i="24"/>
  <c r="AG158" i="24"/>
  <c r="AH158" i="24"/>
  <c r="AG159" i="24"/>
  <c r="AH159" i="24"/>
  <c r="AG160" i="24"/>
  <c r="AH160" i="24"/>
  <c r="AG161" i="24"/>
  <c r="AH161" i="24"/>
  <c r="AG162" i="24"/>
  <c r="AH162" i="24"/>
  <c r="AG163" i="24"/>
  <c r="AH163" i="24"/>
  <c r="AG164" i="24"/>
  <c r="AH164" i="24"/>
  <c r="AG165" i="24"/>
  <c r="AH165" i="24"/>
  <c r="AG166" i="24"/>
  <c r="AH166" i="24"/>
  <c r="AG167" i="24"/>
  <c r="AH167" i="24"/>
  <c r="AG168" i="24"/>
  <c r="AH168" i="24"/>
  <c r="AG155" i="24"/>
  <c r="AH155" i="24"/>
  <c r="AG169" i="24"/>
  <c r="AH169" i="24"/>
  <c r="M171" i="24"/>
  <c r="M170" i="24"/>
  <c r="AB390" i="25" l="1"/>
  <c r="Z390" i="25"/>
  <c r="AB389" i="25"/>
  <c r="Z389" i="25"/>
  <c r="AB388" i="25"/>
  <c r="Z388" i="25"/>
  <c r="AB387" i="25"/>
  <c r="Z387" i="25"/>
  <c r="AB386" i="25"/>
  <c r="AE386" i="25" s="1"/>
  <c r="Z386" i="25"/>
  <c r="AB385" i="25"/>
  <c r="AE385" i="25" s="1"/>
  <c r="Z385" i="25"/>
  <c r="AB384" i="25"/>
  <c r="AE384" i="25" s="1"/>
  <c r="Z384" i="25"/>
  <c r="AB383" i="25"/>
  <c r="AE383" i="25" s="1"/>
  <c r="Z383" i="25"/>
  <c r="AB382" i="25"/>
  <c r="AE382" i="25" s="1"/>
  <c r="Z382" i="25"/>
  <c r="AB381" i="25"/>
  <c r="AE381" i="25" s="1"/>
  <c r="Z381" i="25"/>
  <c r="AB380" i="25"/>
  <c r="AE380" i="25" s="1"/>
  <c r="Z380" i="25"/>
  <c r="AB379" i="25"/>
  <c r="AE379" i="25" s="1"/>
  <c r="Z379" i="25"/>
  <c r="AB378" i="25"/>
  <c r="AE378" i="25" s="1"/>
  <c r="Z378" i="25"/>
  <c r="AB377" i="25"/>
  <c r="AE377" i="25" s="1"/>
  <c r="Z377" i="25"/>
  <c r="AB376" i="25"/>
  <c r="AE376" i="25" s="1"/>
  <c r="Z376" i="25"/>
  <c r="AB375" i="25"/>
  <c r="AE375" i="25" s="1"/>
  <c r="Z375" i="25"/>
  <c r="AB374" i="25"/>
  <c r="AE374" i="25" s="1"/>
  <c r="Z374" i="25"/>
  <c r="AB373" i="25"/>
  <c r="AE373" i="25" s="1"/>
  <c r="Z373" i="25"/>
  <c r="AB372" i="25"/>
  <c r="AE372" i="25" s="1"/>
  <c r="Z372" i="25"/>
  <c r="AB371" i="25"/>
  <c r="AE371" i="25" s="1"/>
  <c r="Z371" i="25"/>
  <c r="AB370" i="25"/>
  <c r="AE370" i="25" s="1"/>
  <c r="Z370" i="25"/>
  <c r="AB369" i="25"/>
  <c r="AE369" i="25" s="1"/>
  <c r="Z369" i="25"/>
  <c r="AB368" i="25"/>
  <c r="AE368" i="25" s="1"/>
  <c r="Z368" i="25"/>
  <c r="AB367" i="25"/>
  <c r="AE367" i="25" s="1"/>
  <c r="Z367" i="25"/>
  <c r="AB366" i="25"/>
  <c r="AE366" i="25" s="1"/>
  <c r="Z366" i="25"/>
  <c r="AB365" i="25"/>
  <c r="AE365" i="25" s="1"/>
  <c r="Z365" i="25"/>
  <c r="AB364" i="25"/>
  <c r="AE364" i="25" s="1"/>
  <c r="Z364" i="25"/>
  <c r="AB363" i="25"/>
  <c r="AE363" i="25" s="1"/>
  <c r="Z363" i="25"/>
  <c r="AB362" i="25"/>
  <c r="AE362" i="25" s="1"/>
  <c r="Z362" i="25"/>
  <c r="AB361" i="25"/>
  <c r="AE361" i="25" s="1"/>
  <c r="Z361" i="25"/>
  <c r="AB360" i="25"/>
  <c r="AE360" i="25" s="1"/>
  <c r="Z360" i="25"/>
  <c r="AB359" i="25"/>
  <c r="AE359" i="25" s="1"/>
  <c r="Z359" i="25"/>
  <c r="AB358" i="25"/>
  <c r="AE358" i="25" s="1"/>
  <c r="Z358" i="25"/>
  <c r="AB357" i="25"/>
  <c r="AE357" i="25" s="1"/>
  <c r="Z357" i="25"/>
  <c r="AC356" i="25"/>
  <c r="AB356" i="25"/>
  <c r="AE356" i="25" s="1"/>
  <c r="Z356" i="25"/>
  <c r="AC355" i="25"/>
  <c r="AB355" i="25"/>
  <c r="AE355" i="25" s="1"/>
  <c r="Z355" i="25"/>
  <c r="AB354" i="25"/>
  <c r="AE354" i="25" s="1"/>
  <c r="Z354" i="25"/>
  <c r="AB353" i="25"/>
  <c r="AE353" i="25" s="1"/>
  <c r="Z353" i="25"/>
  <c r="AB352" i="25"/>
  <c r="AE352" i="25" s="1"/>
  <c r="Z352" i="25"/>
  <c r="AB351" i="25"/>
  <c r="AE351" i="25" s="1"/>
  <c r="Z351" i="25"/>
  <c r="AB350" i="25"/>
  <c r="AE350" i="25" s="1"/>
  <c r="Z350" i="25"/>
  <c r="AB349" i="25"/>
  <c r="AE349" i="25" s="1"/>
  <c r="Z349" i="25"/>
  <c r="AB348" i="25"/>
  <c r="AE348" i="25" s="1"/>
  <c r="Z348" i="25"/>
  <c r="AB347" i="25"/>
  <c r="AE347" i="25" s="1"/>
  <c r="Z347" i="25"/>
  <c r="AB346" i="25"/>
  <c r="AE346" i="25" s="1"/>
  <c r="Z346" i="25"/>
  <c r="AB345" i="25"/>
  <c r="AE345" i="25" s="1"/>
  <c r="Z345" i="25"/>
  <c r="AB344" i="25"/>
  <c r="AE344" i="25" s="1"/>
  <c r="Z344" i="25"/>
  <c r="AB343" i="25"/>
  <c r="AE343" i="25" s="1"/>
  <c r="Z343" i="25"/>
  <c r="AB342" i="25"/>
  <c r="AE342" i="25" s="1"/>
  <c r="Z342" i="25"/>
  <c r="AB341" i="25"/>
  <c r="AE341" i="25" s="1"/>
  <c r="Z341" i="25"/>
  <c r="AB340" i="25"/>
  <c r="AE340" i="25" s="1"/>
  <c r="Z340" i="25"/>
  <c r="AB339" i="25"/>
  <c r="AE339" i="25" s="1"/>
  <c r="Z339" i="25"/>
  <c r="AB338" i="25"/>
  <c r="AE338" i="25" s="1"/>
  <c r="Z338" i="25"/>
  <c r="AB337" i="25"/>
  <c r="AE337" i="25" s="1"/>
  <c r="Z337" i="25"/>
  <c r="AB336" i="25"/>
  <c r="AE336" i="25" s="1"/>
  <c r="Z336" i="25"/>
  <c r="AB335" i="25"/>
  <c r="AE335" i="25" s="1"/>
  <c r="Z335" i="25"/>
  <c r="AB334" i="25"/>
  <c r="AE334" i="25" s="1"/>
  <c r="Z334" i="25"/>
  <c r="AC333" i="25"/>
  <c r="AB333" i="25"/>
  <c r="AE333" i="25" s="1"/>
  <c r="Z333" i="25"/>
  <c r="AC332" i="25"/>
  <c r="AB332" i="25"/>
  <c r="AE332" i="25" s="1"/>
  <c r="Z332" i="25"/>
  <c r="AB331" i="25"/>
  <c r="AE331" i="25" s="1"/>
  <c r="Z331" i="25"/>
  <c r="AB330" i="25"/>
  <c r="AE330" i="25" s="1"/>
  <c r="Z330" i="25"/>
  <c r="AB329" i="25"/>
  <c r="AE329" i="25" s="1"/>
  <c r="Z329" i="25"/>
  <c r="AB328" i="25"/>
  <c r="AE328" i="25" s="1"/>
  <c r="Z328" i="25"/>
  <c r="AB327" i="25"/>
  <c r="AE327" i="25" s="1"/>
  <c r="Z327" i="25"/>
  <c r="AB326" i="25"/>
  <c r="AE326" i="25" s="1"/>
  <c r="Z326" i="25"/>
  <c r="AC325" i="25"/>
  <c r="AB325" i="25"/>
  <c r="AE325" i="25" s="1"/>
  <c r="Z325" i="25"/>
  <c r="AC324" i="25"/>
  <c r="AB324" i="25"/>
  <c r="AE324" i="25" s="1"/>
  <c r="Z324" i="25"/>
  <c r="AB323" i="25"/>
  <c r="AE323" i="25" s="1"/>
  <c r="Z323" i="25"/>
  <c r="AB322" i="25"/>
  <c r="AE322" i="25" s="1"/>
  <c r="Z322" i="25"/>
  <c r="AB321" i="25"/>
  <c r="AE321" i="25" s="1"/>
  <c r="Z321" i="25"/>
  <c r="AB320" i="25"/>
  <c r="AE320" i="25" s="1"/>
  <c r="Z320" i="25"/>
  <c r="AB319" i="25"/>
  <c r="AE319" i="25" s="1"/>
  <c r="Z319" i="25"/>
  <c r="AC318" i="25"/>
  <c r="AB318" i="25"/>
  <c r="AE318" i="25" s="1"/>
  <c r="Z318" i="25"/>
  <c r="AC317" i="25"/>
  <c r="AB317" i="25"/>
  <c r="AE317" i="25" s="1"/>
  <c r="Z317" i="25"/>
  <c r="AC316" i="25"/>
  <c r="AB316" i="25"/>
  <c r="AE316" i="25" s="1"/>
  <c r="Z316" i="25"/>
  <c r="AC315" i="25"/>
  <c r="AB315" i="25"/>
  <c r="AE315" i="25" s="1"/>
  <c r="Z315" i="25"/>
  <c r="AC314" i="25"/>
  <c r="AB314" i="25"/>
  <c r="AE314" i="25" s="1"/>
  <c r="Z314" i="25"/>
  <c r="AC313" i="25"/>
  <c r="AB313" i="25"/>
  <c r="AE313" i="25" s="1"/>
  <c r="Z313" i="25"/>
  <c r="AC312" i="25"/>
  <c r="AB312" i="25"/>
  <c r="AE312" i="25" s="1"/>
  <c r="Z312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59" i="25"/>
  <c r="N360" i="25"/>
  <c r="N361" i="25"/>
  <c r="N362" i="25"/>
  <c r="N363" i="25"/>
  <c r="N364" i="25"/>
  <c r="N365" i="25"/>
  <c r="N366" i="25"/>
  <c r="N367" i="25"/>
  <c r="N368" i="25"/>
  <c r="N369" i="25"/>
  <c r="N370" i="25"/>
  <c r="N371" i="25"/>
  <c r="N372" i="25"/>
  <c r="N373" i="25"/>
  <c r="N374" i="25"/>
  <c r="N375" i="25"/>
  <c r="N376" i="25"/>
  <c r="N377" i="25"/>
  <c r="N378" i="25"/>
  <c r="N379" i="25"/>
  <c r="N380" i="25"/>
  <c r="N381" i="25"/>
  <c r="N382" i="25"/>
  <c r="N383" i="25"/>
  <c r="N384" i="25"/>
  <c r="N385" i="25"/>
  <c r="N386" i="25"/>
  <c r="N387" i="25"/>
  <c r="N388" i="25"/>
  <c r="N389" i="25"/>
  <c r="N390" i="25"/>
  <c r="N212" i="25"/>
  <c r="N213" i="25"/>
  <c r="N214" i="25"/>
  <c r="N215" i="25"/>
  <c r="AB215" i="25"/>
  <c r="AB214" i="25"/>
  <c r="Z214" i="25"/>
  <c r="AB213" i="25"/>
  <c r="Z213" i="25"/>
  <c r="AC212" i="25"/>
  <c r="AB212" i="25"/>
  <c r="AE212" i="25" s="1"/>
  <c r="AB311" i="25" l="1"/>
  <c r="AE311" i="25" s="1"/>
  <c r="Z311" i="25"/>
  <c r="N311" i="25"/>
  <c r="AB310" i="25"/>
  <c r="AE310" i="25" s="1"/>
  <c r="Z310" i="25"/>
  <c r="N310" i="25"/>
  <c r="AD309" i="25"/>
  <c r="AC309" i="25"/>
  <c r="AB309" i="25"/>
  <c r="AE309" i="25" s="1"/>
  <c r="Z309" i="25"/>
  <c r="N309" i="25"/>
  <c r="AB308" i="25"/>
  <c r="AE308" i="25" s="1"/>
  <c r="Z308" i="25"/>
  <c r="N308" i="25"/>
  <c r="AB307" i="25"/>
  <c r="AE307" i="25" s="1"/>
  <c r="Z307" i="25"/>
  <c r="N307" i="25"/>
  <c r="AB306" i="25"/>
  <c r="AE306" i="25" s="1"/>
  <c r="Z306" i="25"/>
  <c r="N306" i="25"/>
  <c r="AB305" i="25"/>
  <c r="Z305" i="25"/>
  <c r="N305" i="25"/>
  <c r="AB304" i="25"/>
  <c r="AE304" i="25" s="1"/>
  <c r="Z304" i="25"/>
  <c r="N304" i="25"/>
  <c r="AB303" i="25"/>
  <c r="AE303" i="25" s="1"/>
  <c r="Z303" i="25"/>
  <c r="N303" i="25"/>
  <c r="AB302" i="25"/>
  <c r="AE302" i="25" s="1"/>
  <c r="Z302" i="25"/>
  <c r="N302" i="25"/>
  <c r="AB301" i="25"/>
  <c r="AE301" i="25" s="1"/>
  <c r="Z301" i="25"/>
  <c r="N301" i="25"/>
  <c r="AB300" i="25"/>
  <c r="AE300" i="25" s="1"/>
  <c r="Z300" i="25"/>
  <c r="N300" i="25"/>
  <c r="AB299" i="25"/>
  <c r="AE299" i="25" s="1"/>
  <c r="Z299" i="25"/>
  <c r="N299" i="25"/>
  <c r="AB298" i="25"/>
  <c r="AE298" i="25" s="1"/>
  <c r="Z298" i="25"/>
  <c r="N298" i="25"/>
  <c r="AB297" i="25"/>
  <c r="AE297" i="25" s="1"/>
  <c r="Z297" i="25"/>
  <c r="N297" i="25"/>
  <c r="AB296" i="25"/>
  <c r="AE296" i="25" s="1"/>
  <c r="Z296" i="25"/>
  <c r="N296" i="25"/>
  <c r="AB295" i="25"/>
  <c r="Z295" i="25"/>
  <c r="N295" i="25"/>
  <c r="AB294" i="25"/>
  <c r="AE294" i="25" s="1"/>
  <c r="Z294" i="25"/>
  <c r="N294" i="25"/>
  <c r="AB293" i="25"/>
  <c r="Z293" i="25"/>
  <c r="N293" i="25"/>
  <c r="AB292" i="25"/>
  <c r="Z292" i="25"/>
  <c r="N292" i="25"/>
  <c r="AB291" i="25"/>
  <c r="Z291" i="25"/>
  <c r="N291" i="25"/>
  <c r="AB290" i="25"/>
  <c r="Z290" i="25"/>
  <c r="N290" i="25"/>
  <c r="AB289" i="25"/>
  <c r="Z289" i="25"/>
  <c r="N289" i="25"/>
  <c r="AB288" i="25"/>
  <c r="Z288" i="25"/>
  <c r="N288" i="25"/>
  <c r="AB287" i="25"/>
  <c r="Z287" i="25"/>
  <c r="N287" i="25"/>
  <c r="AB286" i="25"/>
  <c r="Z286" i="25"/>
  <c r="N286" i="25"/>
  <c r="AB285" i="25"/>
  <c r="Z285" i="25"/>
  <c r="N285" i="25"/>
  <c r="AB284" i="25"/>
  <c r="Z284" i="25"/>
  <c r="N284" i="25"/>
  <c r="AB283" i="25"/>
  <c r="Z283" i="25"/>
  <c r="AB282" i="25"/>
  <c r="AE282" i="25" s="1"/>
  <c r="Z282" i="25"/>
  <c r="AD281" i="25"/>
  <c r="AC281" i="25"/>
  <c r="AB281" i="25"/>
  <c r="AE281" i="25" s="1"/>
  <c r="Z281" i="25"/>
  <c r="AB280" i="25"/>
  <c r="AE280" i="25" s="1"/>
  <c r="Z280" i="25"/>
  <c r="AB279" i="25"/>
  <c r="AE279" i="25" s="1"/>
  <c r="Z279" i="25"/>
  <c r="AB278" i="25"/>
  <c r="Z278" i="25"/>
  <c r="AB277" i="25"/>
  <c r="AE277" i="25" s="1"/>
  <c r="Z277" i="25"/>
  <c r="AD276" i="25"/>
  <c r="AC276" i="25"/>
  <c r="AB276" i="25"/>
  <c r="AE276" i="25" s="1"/>
  <c r="Z276" i="25"/>
  <c r="AB275" i="25"/>
  <c r="AE275" i="25" s="1"/>
  <c r="Z275" i="25"/>
  <c r="AB274" i="25"/>
  <c r="AE274" i="25" s="1"/>
  <c r="Z274" i="25"/>
  <c r="AB272" i="25"/>
  <c r="AE272" i="25" s="1"/>
  <c r="Z272" i="25"/>
  <c r="AB271" i="25"/>
  <c r="AE271" i="25" s="1"/>
  <c r="AB270" i="25"/>
  <c r="AE270" i="25" s="1"/>
  <c r="Z270" i="25"/>
  <c r="AB269" i="25"/>
  <c r="AE269" i="25" s="1"/>
  <c r="Z269" i="25"/>
  <c r="AB268" i="25"/>
  <c r="AE268" i="25" s="1"/>
  <c r="Z268" i="25"/>
  <c r="AC267" i="25"/>
  <c r="AB267" i="25"/>
  <c r="AE267" i="25" s="1"/>
  <c r="Z267" i="25"/>
  <c r="AC266" i="25"/>
  <c r="AB266" i="25"/>
  <c r="AE266" i="25" s="1"/>
  <c r="Z266" i="25"/>
  <c r="AC265" i="25"/>
  <c r="AB265" i="25"/>
  <c r="AE265" i="25" s="1"/>
  <c r="Z265" i="25"/>
  <c r="AB264" i="25"/>
  <c r="AE264" i="25" s="1"/>
  <c r="Z264" i="25"/>
  <c r="AB263" i="25"/>
  <c r="AE263" i="25" s="1"/>
  <c r="Z263" i="25"/>
  <c r="AD262" i="25"/>
  <c r="AC262" i="25"/>
  <c r="AB262" i="25"/>
  <c r="AE262" i="25" s="1"/>
  <c r="Z262" i="25"/>
  <c r="AD261" i="25"/>
  <c r="AC261" i="25"/>
  <c r="AB261" i="25"/>
  <c r="AE261" i="25" s="1"/>
  <c r="Z261" i="25"/>
  <c r="AC260" i="25"/>
  <c r="AB260" i="25"/>
  <c r="AE260" i="25" s="1"/>
  <c r="Z260" i="25"/>
  <c r="AC259" i="25"/>
  <c r="AB259" i="25"/>
  <c r="AE259" i="25" s="1"/>
  <c r="Z259" i="25"/>
  <c r="AB258" i="25"/>
  <c r="AE258" i="25" s="1"/>
  <c r="Z258" i="25"/>
  <c r="AB257" i="25"/>
  <c r="AE257" i="25" s="1"/>
  <c r="Z257" i="25"/>
  <c r="AC256" i="25"/>
  <c r="AB256" i="25"/>
  <c r="AE256" i="25" s="1"/>
  <c r="Z256" i="25"/>
  <c r="AD255" i="25"/>
  <c r="AC255" i="25"/>
  <c r="AB255" i="25"/>
  <c r="AE255" i="25" s="1"/>
  <c r="Z255" i="25"/>
  <c r="AD254" i="25"/>
  <c r="AC254" i="25"/>
  <c r="AB254" i="25"/>
  <c r="AE254" i="25" s="1"/>
  <c r="Z254" i="25"/>
  <c r="AD253" i="25"/>
  <c r="AC253" i="25"/>
  <c r="AB253" i="25"/>
  <c r="AE253" i="25" s="1"/>
  <c r="Z253" i="25"/>
  <c r="AB252" i="25"/>
  <c r="AE252" i="25" s="1"/>
  <c r="Z252" i="25"/>
  <c r="AB251" i="25"/>
  <c r="AE251" i="25" s="1"/>
  <c r="Z251" i="25"/>
  <c r="AB250" i="25"/>
  <c r="AE250" i="25" s="1"/>
  <c r="Z250" i="25"/>
  <c r="AB249" i="25"/>
  <c r="AE249" i="25" s="1"/>
  <c r="Z249" i="25"/>
  <c r="AB248" i="25"/>
  <c r="AE248" i="25" s="1"/>
  <c r="Z248" i="25"/>
  <c r="AB247" i="25"/>
  <c r="AE247" i="25" s="1"/>
  <c r="Z247" i="25"/>
  <c r="AB246" i="25"/>
  <c r="AE246" i="25" s="1"/>
  <c r="Z246" i="25"/>
  <c r="AB245" i="25"/>
  <c r="AE245" i="25" s="1"/>
  <c r="Z245" i="25"/>
  <c r="AB244" i="25"/>
  <c r="AE244" i="25" s="1"/>
  <c r="Z244" i="25"/>
  <c r="AB243" i="25"/>
  <c r="AE243" i="25" s="1"/>
  <c r="Z243" i="25"/>
  <c r="AB242" i="25"/>
  <c r="AE242" i="25" s="1"/>
  <c r="Z242" i="25"/>
  <c r="AB241" i="25"/>
  <c r="AE241" i="25" s="1"/>
  <c r="Z241" i="25"/>
  <c r="AB240" i="25"/>
  <c r="AE240" i="25" s="1"/>
  <c r="Z240" i="25"/>
  <c r="AB239" i="25"/>
  <c r="AE239" i="25" s="1"/>
  <c r="Z239" i="25"/>
  <c r="AD238" i="25"/>
  <c r="AC238" i="25"/>
  <c r="AB238" i="25"/>
  <c r="AE238" i="25" s="1"/>
  <c r="Z238" i="25"/>
  <c r="AC237" i="25"/>
  <c r="AB237" i="25"/>
  <c r="AE237" i="25" s="1"/>
  <c r="Z237" i="25"/>
  <c r="AD236" i="25"/>
  <c r="AC236" i="25"/>
  <c r="AB236" i="25"/>
  <c r="AE236" i="25" s="1"/>
  <c r="Z236" i="25"/>
  <c r="AD235" i="25"/>
  <c r="AC235" i="25"/>
  <c r="AB235" i="25"/>
  <c r="AE235" i="25" s="1"/>
  <c r="Z235" i="25"/>
  <c r="AD234" i="25"/>
  <c r="AC234" i="25"/>
  <c r="AB234" i="25"/>
  <c r="AE234" i="25" s="1"/>
  <c r="Z234" i="25"/>
  <c r="AB233" i="25"/>
  <c r="AE233" i="25" s="1"/>
  <c r="Z233" i="25"/>
  <c r="AB232" i="25"/>
  <c r="AE232" i="25" s="1"/>
  <c r="Z232" i="25"/>
  <c r="AB231" i="25"/>
  <c r="AE231" i="25" s="1"/>
  <c r="Z231" i="25"/>
  <c r="AC230" i="25"/>
  <c r="AB230" i="25"/>
  <c r="AE230" i="25" s="1"/>
  <c r="Z230" i="25"/>
  <c r="AC229" i="25"/>
  <c r="AB229" i="25"/>
  <c r="AE229" i="25" s="1"/>
  <c r="Z229" i="25"/>
  <c r="AC228" i="25"/>
  <c r="AB228" i="25"/>
  <c r="AE228" i="25" s="1"/>
  <c r="Z228" i="25"/>
  <c r="AC227" i="25"/>
  <c r="AB227" i="25"/>
  <c r="AE227" i="25" s="1"/>
  <c r="Z227" i="25"/>
  <c r="AB226" i="25"/>
  <c r="AE226" i="25" s="1"/>
  <c r="Z226" i="25"/>
  <c r="AC225" i="25"/>
  <c r="AB225" i="25"/>
  <c r="AE225" i="25" s="1"/>
  <c r="Z225" i="25"/>
  <c r="AC224" i="25"/>
  <c r="AB224" i="25"/>
  <c r="AE224" i="25" s="1"/>
  <c r="Z224" i="25"/>
  <c r="AB223" i="25"/>
  <c r="AE223" i="25" s="1"/>
  <c r="Z223" i="25"/>
  <c r="AD222" i="25"/>
  <c r="AC222" i="25"/>
  <c r="AB222" i="25"/>
  <c r="AE222" i="25" s="1"/>
  <c r="Z222" i="25"/>
  <c r="AC221" i="25"/>
  <c r="AB221" i="25"/>
  <c r="AE221" i="25" s="1"/>
  <c r="Z221" i="25"/>
  <c r="AC220" i="25"/>
  <c r="AB220" i="25"/>
  <c r="AE220" i="25" s="1"/>
  <c r="Z220" i="25"/>
  <c r="AC219" i="25"/>
  <c r="AB219" i="25"/>
  <c r="AE219" i="25" s="1"/>
  <c r="Z219" i="25"/>
  <c r="AC218" i="25"/>
  <c r="AB218" i="25"/>
  <c r="AE218" i="25" s="1"/>
  <c r="Z218" i="25"/>
  <c r="AD217" i="25"/>
  <c r="AC217" i="25"/>
  <c r="AB217" i="25"/>
  <c r="AE217" i="25" s="1"/>
  <c r="AD216" i="25"/>
  <c r="AC216" i="25"/>
  <c r="AB216" i="25"/>
  <c r="AE216" i="25" s="1"/>
  <c r="Z216" i="25"/>
  <c r="AB211" i="25"/>
  <c r="AE211" i="25" s="1"/>
  <c r="Z211" i="25"/>
  <c r="N211" i="25"/>
  <c r="AB210" i="25"/>
  <c r="AE210" i="25" s="1"/>
  <c r="Z210" i="25"/>
  <c r="N210" i="25"/>
  <c r="AB209" i="25"/>
  <c r="Z209" i="25"/>
  <c r="N209" i="25"/>
  <c r="AB208" i="25"/>
  <c r="Z208" i="25"/>
  <c r="N208" i="25"/>
  <c r="AB207" i="25"/>
  <c r="AE207" i="25" s="1"/>
  <c r="Z207" i="25"/>
  <c r="N207" i="25"/>
  <c r="AB206" i="25"/>
  <c r="AE206" i="25" s="1"/>
  <c r="Z206" i="25"/>
  <c r="N206" i="25"/>
  <c r="AB205" i="25"/>
  <c r="AE205" i="25" s="1"/>
  <c r="Z205" i="25"/>
  <c r="N205" i="25"/>
  <c r="AB204" i="25"/>
  <c r="AE204" i="25" s="1"/>
  <c r="Z204" i="25"/>
  <c r="N204" i="25"/>
  <c r="AB203" i="25"/>
  <c r="AE203" i="25" s="1"/>
  <c r="Z203" i="25"/>
  <c r="N203" i="25"/>
  <c r="AB202" i="25"/>
  <c r="AE202" i="25" s="1"/>
  <c r="Z202" i="25"/>
  <c r="N202" i="25"/>
  <c r="AB201" i="25"/>
  <c r="AE201" i="25" s="1"/>
  <c r="Z201" i="25"/>
  <c r="N201" i="25"/>
  <c r="AB200" i="25"/>
  <c r="AE200" i="25" s="1"/>
  <c r="Z200" i="25"/>
  <c r="N200" i="25"/>
  <c r="AB199" i="25"/>
  <c r="AE199" i="25" s="1"/>
  <c r="Z199" i="25"/>
  <c r="N199" i="25"/>
  <c r="AB198" i="25"/>
  <c r="AE198" i="25" s="1"/>
  <c r="Z198" i="25"/>
  <c r="N198" i="25"/>
  <c r="AB197" i="25"/>
  <c r="AE197" i="25" s="1"/>
  <c r="Z197" i="25"/>
  <c r="N197" i="25"/>
  <c r="AB196" i="25"/>
  <c r="AE196" i="25" s="1"/>
  <c r="Z196" i="25"/>
  <c r="N196" i="25"/>
  <c r="AB195" i="25"/>
  <c r="AE195" i="25" s="1"/>
  <c r="Z195" i="25"/>
  <c r="N195" i="25"/>
  <c r="AB194" i="25"/>
  <c r="AE194" i="25" s="1"/>
  <c r="Z194" i="25"/>
  <c r="N194" i="25"/>
  <c r="AB193" i="25"/>
  <c r="AE193" i="25" s="1"/>
  <c r="Z193" i="25"/>
  <c r="N193" i="25"/>
  <c r="AB192" i="25"/>
  <c r="AE192" i="25" s="1"/>
  <c r="Z192" i="25"/>
  <c r="N192" i="25"/>
  <c r="AB191" i="25"/>
  <c r="AE191" i="25" s="1"/>
  <c r="Z191" i="25"/>
  <c r="N191" i="25"/>
  <c r="AB190" i="25"/>
  <c r="AE190" i="25" s="1"/>
  <c r="Z190" i="25"/>
  <c r="N190" i="25"/>
  <c r="AB189" i="25"/>
  <c r="AE189" i="25" s="1"/>
  <c r="Z189" i="25"/>
  <c r="N189" i="25"/>
  <c r="AB188" i="25"/>
  <c r="AE188" i="25" s="1"/>
  <c r="Z188" i="25"/>
  <c r="N188" i="25"/>
  <c r="AB187" i="25"/>
  <c r="AE187" i="25" s="1"/>
  <c r="Z187" i="25"/>
  <c r="N187" i="25"/>
  <c r="AB186" i="25"/>
  <c r="AE186" i="25" s="1"/>
  <c r="Z186" i="25"/>
  <c r="N186" i="25"/>
  <c r="AB185" i="25"/>
  <c r="AE185" i="25" s="1"/>
  <c r="Z185" i="25"/>
  <c r="N185" i="25"/>
  <c r="AB184" i="25"/>
  <c r="AE184" i="25" s="1"/>
  <c r="Z184" i="25"/>
  <c r="N184" i="25"/>
  <c r="AB183" i="25"/>
  <c r="Z183" i="25"/>
  <c r="N183" i="25"/>
  <c r="AB182" i="25"/>
  <c r="Z182" i="25"/>
  <c r="N182" i="25"/>
  <c r="AB181" i="25"/>
  <c r="Z181" i="25"/>
  <c r="N181" i="25"/>
  <c r="AB180" i="25"/>
  <c r="Z180" i="25"/>
  <c r="N180" i="25"/>
  <c r="AB179" i="25"/>
  <c r="Z179" i="25"/>
  <c r="N179" i="25"/>
  <c r="AB178" i="25"/>
  <c r="Z178" i="25"/>
  <c r="N178" i="25"/>
  <c r="AB177" i="25"/>
  <c r="Z177" i="25"/>
  <c r="N177" i="25"/>
  <c r="AB176" i="25"/>
  <c r="AE176" i="25" s="1"/>
  <c r="Z176" i="25"/>
  <c r="N176" i="25"/>
  <c r="AB175" i="25"/>
  <c r="AE175" i="25" s="1"/>
  <c r="Z175" i="25"/>
  <c r="N175" i="25"/>
  <c r="AB174" i="25"/>
  <c r="AE174" i="25" s="1"/>
  <c r="Z174" i="25"/>
  <c r="N174" i="25"/>
  <c r="AB173" i="25"/>
  <c r="AE173" i="25" s="1"/>
  <c r="Z173" i="25"/>
  <c r="N173" i="25"/>
  <c r="AB172" i="25"/>
  <c r="AE172" i="25" s="1"/>
  <c r="Z172" i="25"/>
  <c r="N172" i="25"/>
  <c r="AB171" i="25"/>
  <c r="AE171" i="25" s="1"/>
  <c r="Z171" i="25"/>
  <c r="N171" i="25"/>
  <c r="AB170" i="25"/>
  <c r="AE170" i="25" s="1"/>
  <c r="Z170" i="25"/>
  <c r="N170" i="25"/>
  <c r="AB169" i="25"/>
  <c r="AE169" i="25" s="1"/>
  <c r="Z169" i="25"/>
  <c r="N169" i="25"/>
  <c r="AB168" i="25"/>
  <c r="AE168" i="25" s="1"/>
  <c r="Z168" i="25"/>
  <c r="N168" i="25"/>
  <c r="AB167" i="25"/>
  <c r="Z167" i="25"/>
  <c r="N167" i="25"/>
  <c r="AB166" i="25"/>
  <c r="Z166" i="25"/>
  <c r="N166" i="25"/>
  <c r="AB165" i="25"/>
  <c r="Z165" i="25"/>
  <c r="N165" i="25"/>
  <c r="AB164" i="25"/>
  <c r="Z164" i="25"/>
  <c r="N164" i="25"/>
  <c r="AB163" i="25"/>
  <c r="Z163" i="25"/>
  <c r="N163" i="25"/>
  <c r="AB162" i="25"/>
  <c r="Z162" i="25"/>
  <c r="N162" i="25"/>
  <c r="AB161" i="25"/>
  <c r="Z161" i="25"/>
  <c r="N161" i="25"/>
  <c r="AB160" i="25"/>
  <c r="Z160" i="25"/>
  <c r="N160" i="25"/>
  <c r="AB159" i="25"/>
  <c r="AE159" i="25" s="1"/>
  <c r="Z159" i="25"/>
  <c r="N159" i="25"/>
  <c r="AB158" i="25"/>
  <c r="AE158" i="25" s="1"/>
  <c r="Z158" i="25"/>
  <c r="N158" i="25"/>
  <c r="AB157" i="25"/>
  <c r="AE157" i="25" s="1"/>
  <c r="Z157" i="25"/>
  <c r="N157" i="25"/>
  <c r="AB156" i="25"/>
  <c r="AE156" i="25" s="1"/>
  <c r="Z156" i="25"/>
  <c r="N156" i="25"/>
  <c r="AB155" i="25"/>
  <c r="AE155" i="25" s="1"/>
  <c r="Z155" i="25"/>
  <c r="N155" i="25"/>
  <c r="AB154" i="25"/>
  <c r="AE154" i="25" s="1"/>
  <c r="Z154" i="25"/>
  <c r="N154" i="25"/>
  <c r="AB153" i="25"/>
  <c r="AE153" i="25" s="1"/>
  <c r="Z153" i="25"/>
  <c r="N153" i="25"/>
  <c r="AB152" i="25"/>
  <c r="AE152" i="25" s="1"/>
  <c r="Z152" i="25"/>
  <c r="N152" i="25"/>
  <c r="AB151" i="25"/>
  <c r="AE151" i="25" s="1"/>
  <c r="Z151" i="25"/>
  <c r="N151" i="25"/>
  <c r="AB150" i="25"/>
  <c r="AE150" i="25" s="1"/>
  <c r="Z150" i="25"/>
  <c r="N150" i="25"/>
  <c r="AB149" i="25"/>
  <c r="AE149" i="25" s="1"/>
  <c r="Z149" i="25"/>
  <c r="N149" i="25"/>
  <c r="AB148" i="25"/>
  <c r="AE148" i="25" s="1"/>
  <c r="Z148" i="25"/>
  <c r="N148" i="25"/>
  <c r="AB147" i="25"/>
  <c r="AE147" i="25" s="1"/>
  <c r="Z147" i="25"/>
  <c r="N147" i="25"/>
  <c r="AB146" i="25"/>
  <c r="AE146" i="25" s="1"/>
  <c r="Z146" i="25"/>
  <c r="N146" i="25"/>
  <c r="AB145" i="25"/>
  <c r="AE145" i="25" s="1"/>
  <c r="Z145" i="25"/>
  <c r="N145" i="25"/>
  <c r="AB144" i="25"/>
  <c r="AE144" i="25" s="1"/>
  <c r="Z144" i="25"/>
  <c r="N144" i="25"/>
  <c r="AB143" i="25"/>
  <c r="AE143" i="25" s="1"/>
  <c r="Z143" i="25"/>
  <c r="N143" i="25"/>
  <c r="AB142" i="25"/>
  <c r="AE142" i="25" s="1"/>
  <c r="Z142" i="25"/>
  <c r="N142" i="25"/>
  <c r="AB141" i="25"/>
  <c r="AE141" i="25" s="1"/>
  <c r="Z141" i="25"/>
  <c r="N141" i="25"/>
  <c r="N140" i="25"/>
  <c r="AB139" i="25"/>
  <c r="AE139" i="25" s="1"/>
  <c r="Z139" i="25"/>
  <c r="N139" i="25"/>
  <c r="AB138" i="25"/>
  <c r="AE138" i="25" s="1"/>
  <c r="Z138" i="25"/>
  <c r="N138" i="25"/>
  <c r="AC137" i="25"/>
  <c r="AB137" i="25"/>
  <c r="AE137" i="25" s="1"/>
  <c r="Z137" i="25"/>
  <c r="N137" i="25"/>
  <c r="AC136" i="25"/>
  <c r="AB136" i="25"/>
  <c r="AE136" i="25" s="1"/>
  <c r="Z136" i="25"/>
  <c r="N136" i="25"/>
  <c r="AC135" i="25"/>
  <c r="AB135" i="25"/>
  <c r="AE135" i="25" s="1"/>
  <c r="Z135" i="25"/>
  <c r="N135" i="25"/>
  <c r="AC134" i="25"/>
  <c r="AB134" i="25"/>
  <c r="AE134" i="25" s="1"/>
  <c r="Z134" i="25"/>
  <c r="N134" i="25"/>
  <c r="AC133" i="25"/>
  <c r="AB133" i="25"/>
  <c r="AE133" i="25" s="1"/>
  <c r="Z133" i="25"/>
  <c r="N133" i="25"/>
  <c r="AC132" i="25"/>
  <c r="AB132" i="25"/>
  <c r="AE132" i="25" s="1"/>
  <c r="Z132" i="25"/>
  <c r="N132" i="25"/>
  <c r="AC131" i="25"/>
  <c r="AB131" i="25"/>
  <c r="AE131" i="25" s="1"/>
  <c r="Z131" i="25"/>
  <c r="N131" i="25"/>
  <c r="AC130" i="25"/>
  <c r="AB130" i="25"/>
  <c r="AE130" i="25" s="1"/>
  <c r="Z130" i="25"/>
  <c r="N130" i="25"/>
  <c r="AD129" i="25"/>
  <c r="AC129" i="25"/>
  <c r="AB129" i="25"/>
  <c r="AE129" i="25" s="1"/>
  <c r="Z129" i="25"/>
  <c r="N129" i="25"/>
  <c r="AC128" i="25"/>
  <c r="AB128" i="25"/>
  <c r="AE128" i="25" s="1"/>
  <c r="Z128" i="25"/>
  <c r="N128" i="25"/>
  <c r="AD127" i="25"/>
  <c r="AC127" i="25"/>
  <c r="AB127" i="25"/>
  <c r="AE127" i="25" s="1"/>
  <c r="Z127" i="25"/>
  <c r="N127" i="25"/>
  <c r="AB126" i="25"/>
  <c r="AE126" i="25" s="1"/>
  <c r="Z126" i="25"/>
  <c r="N126" i="25"/>
  <c r="AB125" i="25"/>
  <c r="AE125" i="25" s="1"/>
  <c r="Z125" i="25"/>
  <c r="N125" i="25"/>
  <c r="AB124" i="25"/>
  <c r="AE124" i="25" s="1"/>
  <c r="Z124" i="25"/>
  <c r="N124" i="25"/>
  <c r="AB123" i="25"/>
  <c r="AE123" i="25" s="1"/>
  <c r="Z123" i="25"/>
  <c r="N123" i="25"/>
  <c r="AB122" i="25"/>
  <c r="AE122" i="25" s="1"/>
  <c r="Z122" i="25"/>
  <c r="N122" i="25"/>
  <c r="AB121" i="25"/>
  <c r="AE121" i="25" s="1"/>
  <c r="Z121" i="25"/>
  <c r="N121" i="25"/>
  <c r="AB120" i="25"/>
  <c r="AE120" i="25" s="1"/>
  <c r="Z120" i="25"/>
  <c r="N120" i="25"/>
  <c r="AD119" i="25"/>
  <c r="AC119" i="25"/>
  <c r="AB119" i="25"/>
  <c r="AE119" i="25" s="1"/>
  <c r="Z119" i="25"/>
  <c r="N119" i="25"/>
  <c r="AD118" i="25"/>
  <c r="AC118" i="25"/>
  <c r="AB118" i="25"/>
  <c r="AE118" i="25" s="1"/>
  <c r="Z118" i="25"/>
  <c r="N118" i="25"/>
  <c r="AD117" i="25"/>
  <c r="AC117" i="25"/>
  <c r="AB117" i="25"/>
  <c r="AE117" i="25" s="1"/>
  <c r="Z117" i="25"/>
  <c r="N117" i="25"/>
  <c r="AD116" i="25"/>
  <c r="AC116" i="25"/>
  <c r="AB116" i="25"/>
  <c r="AE116" i="25" s="1"/>
  <c r="Z116" i="25"/>
  <c r="N116" i="25"/>
  <c r="AD115" i="25"/>
  <c r="AC115" i="25"/>
  <c r="AB115" i="25"/>
  <c r="AE115" i="25" s="1"/>
  <c r="Z115" i="25"/>
  <c r="N115" i="25"/>
  <c r="AD114" i="25"/>
  <c r="AC114" i="25"/>
  <c r="AB114" i="25"/>
  <c r="AE114" i="25" s="1"/>
  <c r="Z114" i="25"/>
  <c r="N114" i="25"/>
  <c r="AD113" i="25"/>
  <c r="AC113" i="25"/>
  <c r="AB113" i="25"/>
  <c r="AE113" i="25" s="1"/>
  <c r="Z113" i="25"/>
  <c r="N113" i="25"/>
  <c r="AD112" i="25"/>
  <c r="AC112" i="25"/>
  <c r="AB112" i="25"/>
  <c r="AE112" i="25" s="1"/>
  <c r="Z112" i="25"/>
  <c r="N112" i="25"/>
  <c r="AD111" i="25"/>
  <c r="AC111" i="25"/>
  <c r="AB111" i="25"/>
  <c r="AE111" i="25" s="1"/>
  <c r="Z111" i="25"/>
  <c r="N111" i="25"/>
  <c r="AD110" i="25"/>
  <c r="AC110" i="25"/>
  <c r="AB110" i="25"/>
  <c r="AE110" i="25" s="1"/>
  <c r="Z110" i="25"/>
  <c r="N110" i="25"/>
  <c r="AD109" i="25"/>
  <c r="AC109" i="25"/>
  <c r="AB109" i="25"/>
  <c r="AE109" i="25" s="1"/>
  <c r="N109" i="25"/>
  <c r="AD108" i="25"/>
  <c r="AC108" i="25"/>
  <c r="AB108" i="25"/>
  <c r="AE108" i="25" s="1"/>
  <c r="N108" i="25"/>
  <c r="AD107" i="25"/>
  <c r="AC107" i="25"/>
  <c r="AB107" i="25"/>
  <c r="AE107" i="25" s="1"/>
  <c r="N107" i="25"/>
  <c r="AD106" i="25"/>
  <c r="AC106" i="25"/>
  <c r="AB106" i="25"/>
  <c r="AE106" i="25" s="1"/>
  <c r="N106" i="25"/>
  <c r="AD105" i="25"/>
  <c r="AC105" i="25"/>
  <c r="AB105" i="25"/>
  <c r="AE105" i="25" s="1"/>
  <c r="N105" i="25"/>
  <c r="AD104" i="25"/>
  <c r="AC104" i="25"/>
  <c r="AB104" i="25"/>
  <c r="AE104" i="25" s="1"/>
  <c r="N104" i="25"/>
  <c r="AD103" i="25"/>
  <c r="AC103" i="25"/>
  <c r="AB103" i="25"/>
  <c r="AE103" i="25" s="1"/>
  <c r="N103" i="25"/>
  <c r="AD102" i="25"/>
  <c r="AC102" i="25"/>
  <c r="AB102" i="25"/>
  <c r="AE102" i="25" s="1"/>
  <c r="N102" i="25"/>
  <c r="AD101" i="25"/>
  <c r="AC101" i="25"/>
  <c r="AB101" i="25"/>
  <c r="AE101" i="25" s="1"/>
  <c r="N101" i="25"/>
  <c r="AD100" i="25"/>
  <c r="AC100" i="25"/>
  <c r="AB100" i="25"/>
  <c r="AE100" i="25" s="1"/>
  <c r="N100" i="25"/>
  <c r="AD99" i="25"/>
  <c r="AC99" i="25"/>
  <c r="AB99" i="25"/>
  <c r="AE99" i="25" s="1"/>
  <c r="N99" i="25"/>
  <c r="AD98" i="25"/>
  <c r="AC98" i="25"/>
  <c r="AB98" i="25"/>
  <c r="AE98" i="25" s="1"/>
  <c r="N98" i="25"/>
  <c r="AD97" i="25"/>
  <c r="AC97" i="25"/>
  <c r="AB97" i="25"/>
  <c r="AE97" i="25" s="1"/>
  <c r="N97" i="25"/>
  <c r="AD96" i="25"/>
  <c r="AC96" i="25"/>
  <c r="AB96" i="25"/>
  <c r="AE96" i="25" s="1"/>
  <c r="N96" i="25"/>
  <c r="AD95" i="25"/>
  <c r="AC95" i="25"/>
  <c r="AB95" i="25"/>
  <c r="AE95" i="25" s="1"/>
  <c r="N95" i="25"/>
  <c r="AD94" i="25"/>
  <c r="AC94" i="25"/>
  <c r="AB94" i="25"/>
  <c r="AE94" i="25" s="1"/>
  <c r="N94" i="25"/>
  <c r="AD93" i="25"/>
  <c r="AC93" i="25"/>
  <c r="AB93" i="25"/>
  <c r="AE93" i="25" s="1"/>
  <c r="N93" i="25"/>
  <c r="AD92" i="25"/>
  <c r="AC92" i="25"/>
  <c r="AB92" i="25"/>
  <c r="AE92" i="25" s="1"/>
  <c r="N92" i="25"/>
  <c r="AD91" i="25"/>
  <c r="AC91" i="25"/>
  <c r="AB91" i="25"/>
  <c r="AE91" i="25" s="1"/>
  <c r="N91" i="25"/>
  <c r="AD90" i="25"/>
  <c r="AC90" i="25"/>
  <c r="AB90" i="25"/>
  <c r="AE90" i="25" s="1"/>
  <c r="N90" i="25"/>
  <c r="AD89" i="25"/>
  <c r="AC89" i="25"/>
  <c r="AB89" i="25"/>
  <c r="AE89" i="25" s="1"/>
  <c r="N89" i="25"/>
  <c r="AD88" i="25"/>
  <c r="AC88" i="25"/>
  <c r="AB88" i="25"/>
  <c r="AE88" i="25" s="1"/>
  <c r="N88" i="25"/>
  <c r="AB87" i="25"/>
  <c r="Z87" i="25"/>
  <c r="N87" i="25"/>
  <c r="AD86" i="25"/>
  <c r="AC86" i="25"/>
  <c r="AB86" i="25"/>
  <c r="AE86" i="25" s="1"/>
  <c r="Z86" i="25"/>
  <c r="N86" i="25"/>
  <c r="AD85" i="25"/>
  <c r="AC85" i="25"/>
  <c r="AB85" i="25"/>
  <c r="AE85" i="25" s="1"/>
  <c r="Z85" i="25"/>
  <c r="N85" i="25"/>
  <c r="AD84" i="25"/>
  <c r="AC84" i="25"/>
  <c r="AB84" i="25"/>
  <c r="AE84" i="25" s="1"/>
  <c r="Z84" i="25"/>
  <c r="N84" i="25"/>
  <c r="AD83" i="25"/>
  <c r="AC83" i="25"/>
  <c r="AB83" i="25"/>
  <c r="AE83" i="25" s="1"/>
  <c r="Z83" i="25"/>
  <c r="N83" i="25"/>
  <c r="AD82" i="25"/>
  <c r="AC82" i="25"/>
  <c r="AB82" i="25"/>
  <c r="AE82" i="25" s="1"/>
  <c r="Z82" i="25"/>
  <c r="N82" i="25"/>
  <c r="AD81" i="25"/>
  <c r="AC81" i="25"/>
  <c r="AB81" i="25"/>
  <c r="AE81" i="25" s="1"/>
  <c r="Z81" i="25"/>
  <c r="N81" i="25"/>
  <c r="AD80" i="25"/>
  <c r="AC80" i="25"/>
  <c r="AB80" i="25"/>
  <c r="AE80" i="25" s="1"/>
  <c r="Z80" i="25"/>
  <c r="N80" i="25"/>
  <c r="AD79" i="25"/>
  <c r="AC79" i="25"/>
  <c r="AB79" i="25"/>
  <c r="AE79" i="25" s="1"/>
  <c r="Z79" i="25"/>
  <c r="N79" i="25"/>
  <c r="AD78" i="25"/>
  <c r="AC78" i="25"/>
  <c r="AB78" i="25"/>
  <c r="AE78" i="25" s="1"/>
  <c r="Z78" i="25"/>
  <c r="N78" i="25"/>
  <c r="AD77" i="25"/>
  <c r="AC77" i="25"/>
  <c r="AB77" i="25"/>
  <c r="AE77" i="25" s="1"/>
  <c r="Z77" i="25"/>
  <c r="N77" i="25"/>
  <c r="AD76" i="25"/>
  <c r="AC76" i="25"/>
  <c r="AB76" i="25"/>
  <c r="AE76" i="25" s="1"/>
  <c r="Z76" i="25"/>
  <c r="N76" i="25"/>
  <c r="AD75" i="25"/>
  <c r="AC75" i="25"/>
  <c r="AB75" i="25"/>
  <c r="AE75" i="25" s="1"/>
  <c r="Z75" i="25"/>
  <c r="N75" i="25"/>
  <c r="AD74" i="25"/>
  <c r="AC74" i="25"/>
  <c r="AB74" i="25"/>
  <c r="AE74" i="25" s="1"/>
  <c r="Z74" i="25"/>
  <c r="N74" i="25"/>
  <c r="AD73" i="25"/>
  <c r="AC73" i="25"/>
  <c r="AB73" i="25"/>
  <c r="AE73" i="25" s="1"/>
  <c r="Z73" i="25"/>
  <c r="N73" i="25"/>
  <c r="AD72" i="25"/>
  <c r="AC72" i="25"/>
  <c r="AB72" i="25"/>
  <c r="AE72" i="25" s="1"/>
  <c r="Z72" i="25"/>
  <c r="N72" i="25"/>
  <c r="AD71" i="25"/>
  <c r="AC71" i="25"/>
  <c r="AB71" i="25"/>
  <c r="AE71" i="25" s="1"/>
  <c r="Z71" i="25"/>
  <c r="N71" i="25"/>
  <c r="AD70" i="25"/>
  <c r="AC70" i="25"/>
  <c r="AB70" i="25"/>
  <c r="AE70" i="25" s="1"/>
  <c r="Z70" i="25"/>
  <c r="N70" i="25"/>
  <c r="AD69" i="25"/>
  <c r="AC69" i="25"/>
  <c r="AB69" i="25"/>
  <c r="AE69" i="25" s="1"/>
  <c r="Z69" i="25"/>
  <c r="N69" i="25"/>
  <c r="AD68" i="25"/>
  <c r="AC68" i="25"/>
  <c r="AB68" i="25"/>
  <c r="AE68" i="25" s="1"/>
  <c r="Z68" i="25"/>
  <c r="N68" i="25"/>
  <c r="AD67" i="25"/>
  <c r="AC67" i="25"/>
  <c r="AB67" i="25"/>
  <c r="AE67" i="25" s="1"/>
  <c r="Z67" i="25"/>
  <c r="N67" i="25"/>
  <c r="AD66" i="25"/>
  <c r="AC66" i="25"/>
  <c r="AB66" i="25"/>
  <c r="AE66" i="25" s="1"/>
  <c r="Z66" i="25"/>
  <c r="N66" i="25"/>
  <c r="AD65" i="25"/>
  <c r="AC65" i="25"/>
  <c r="AB65" i="25"/>
  <c r="AE65" i="25" s="1"/>
  <c r="Z65" i="25"/>
  <c r="N65" i="25"/>
  <c r="AD64" i="25"/>
  <c r="AC64" i="25"/>
  <c r="AB64" i="25"/>
  <c r="AE64" i="25" s="1"/>
  <c r="Z64" i="25"/>
  <c r="N64" i="25"/>
  <c r="AD63" i="25"/>
  <c r="AC63" i="25"/>
  <c r="AB63" i="25"/>
  <c r="AE63" i="25" s="1"/>
  <c r="Z63" i="25"/>
  <c r="N63" i="25"/>
  <c r="AD62" i="25"/>
  <c r="AC62" i="25"/>
  <c r="AB62" i="25"/>
  <c r="AE62" i="25" s="1"/>
  <c r="Z62" i="25"/>
  <c r="N62" i="25"/>
  <c r="AD61" i="25"/>
  <c r="AC61" i="25"/>
  <c r="AB61" i="25"/>
  <c r="AE61" i="25" s="1"/>
  <c r="Z61" i="25"/>
  <c r="N61" i="25"/>
  <c r="AD60" i="25"/>
  <c r="AC60" i="25"/>
  <c r="AB60" i="25"/>
  <c r="AE60" i="25" s="1"/>
  <c r="Z60" i="25"/>
  <c r="N60" i="25"/>
  <c r="AD59" i="25"/>
  <c r="AC59" i="25"/>
  <c r="AB59" i="25"/>
  <c r="AE59" i="25" s="1"/>
  <c r="Z59" i="25"/>
  <c r="N59" i="25"/>
  <c r="AD58" i="25"/>
  <c r="AC58" i="25"/>
  <c r="AB58" i="25"/>
  <c r="AE58" i="25" s="1"/>
  <c r="Z58" i="25"/>
  <c r="N58" i="25"/>
  <c r="AD57" i="25"/>
  <c r="AC57" i="25"/>
  <c r="AB57" i="25"/>
  <c r="AE57" i="25" s="1"/>
  <c r="Z57" i="25"/>
  <c r="N57" i="25"/>
  <c r="AD56" i="25"/>
  <c r="AC56" i="25"/>
  <c r="AB56" i="25"/>
  <c r="AE56" i="25" s="1"/>
  <c r="Z56" i="25"/>
  <c r="N56" i="25"/>
  <c r="AD55" i="25"/>
  <c r="AC55" i="25"/>
  <c r="AB55" i="25"/>
  <c r="AE55" i="25" s="1"/>
  <c r="Z55" i="25"/>
  <c r="N55" i="25"/>
  <c r="AD54" i="25"/>
  <c r="AC54" i="25"/>
  <c r="AB54" i="25"/>
  <c r="AE54" i="25" s="1"/>
  <c r="Z54" i="25"/>
  <c r="N54" i="25"/>
  <c r="AD53" i="25"/>
  <c r="AC53" i="25"/>
  <c r="AB53" i="25"/>
  <c r="AE53" i="25" s="1"/>
  <c r="Z53" i="25"/>
  <c r="N53" i="25"/>
  <c r="AD52" i="25"/>
  <c r="AC52" i="25"/>
  <c r="AB52" i="25"/>
  <c r="AE52" i="25" s="1"/>
  <c r="Z52" i="25"/>
  <c r="N52" i="25"/>
  <c r="AD51" i="25"/>
  <c r="AC51" i="25"/>
  <c r="AB51" i="25"/>
  <c r="AE51" i="25" s="1"/>
  <c r="Z51" i="25"/>
  <c r="N51" i="25"/>
  <c r="AD50" i="25"/>
  <c r="AC50" i="25"/>
  <c r="AB50" i="25"/>
  <c r="AE50" i="25" s="1"/>
  <c r="Z50" i="25"/>
  <c r="N50" i="25"/>
  <c r="AD49" i="25"/>
  <c r="AC49" i="25"/>
  <c r="AB49" i="25"/>
  <c r="AE49" i="25" s="1"/>
  <c r="Z49" i="25"/>
  <c r="N49" i="25"/>
  <c r="AD48" i="25"/>
  <c r="AC48" i="25"/>
  <c r="AB48" i="25"/>
  <c r="AE48" i="25" s="1"/>
  <c r="Z48" i="25"/>
  <c r="N48" i="25"/>
  <c r="AD47" i="25"/>
  <c r="AC47" i="25"/>
  <c r="AB47" i="25"/>
  <c r="AE47" i="25" s="1"/>
  <c r="Z47" i="25"/>
  <c r="N47" i="25"/>
  <c r="AD46" i="25"/>
  <c r="AC46" i="25"/>
  <c r="AB46" i="25"/>
  <c r="AE46" i="25" s="1"/>
  <c r="Z46" i="25"/>
  <c r="N46" i="25"/>
  <c r="AD45" i="25"/>
  <c r="AC45" i="25"/>
  <c r="AB45" i="25"/>
  <c r="AE45" i="25" s="1"/>
  <c r="Z45" i="25"/>
  <c r="N45" i="25"/>
  <c r="AD44" i="25"/>
  <c r="AC44" i="25"/>
  <c r="AB44" i="25"/>
  <c r="AE44" i="25" s="1"/>
  <c r="Z44" i="25"/>
  <c r="N44" i="25"/>
  <c r="AD43" i="25"/>
  <c r="AC43" i="25"/>
  <c r="AB43" i="25"/>
  <c r="AE43" i="25" s="1"/>
  <c r="Z43" i="25"/>
  <c r="N43" i="25"/>
  <c r="AD42" i="25"/>
  <c r="AC42" i="25"/>
  <c r="AB42" i="25"/>
  <c r="AE42" i="25" s="1"/>
  <c r="Z42" i="25"/>
  <c r="N42" i="25"/>
  <c r="AD41" i="25"/>
  <c r="AC41" i="25"/>
  <c r="AB41" i="25"/>
  <c r="AE41" i="25" s="1"/>
  <c r="Z41" i="25"/>
  <c r="N41" i="25"/>
  <c r="AD40" i="25"/>
  <c r="AC40" i="25"/>
  <c r="AB40" i="25"/>
  <c r="AE40" i="25" s="1"/>
  <c r="Z40" i="25"/>
  <c r="N40" i="25"/>
  <c r="AD39" i="25"/>
  <c r="AC39" i="25"/>
  <c r="AB39" i="25"/>
  <c r="AE39" i="25" s="1"/>
  <c r="Z39" i="25"/>
  <c r="N39" i="25"/>
  <c r="AD38" i="25"/>
  <c r="AC38" i="25"/>
  <c r="AB38" i="25"/>
  <c r="AE38" i="25" s="1"/>
  <c r="Z38" i="25"/>
  <c r="N38" i="25"/>
  <c r="AD37" i="25"/>
  <c r="AC37" i="25"/>
  <c r="AB37" i="25"/>
  <c r="AE37" i="25" s="1"/>
  <c r="Z37" i="25"/>
  <c r="N37" i="25"/>
  <c r="AD36" i="25"/>
  <c r="AC36" i="25"/>
  <c r="AB36" i="25"/>
  <c r="AE36" i="25" s="1"/>
  <c r="Z36" i="25"/>
  <c r="N36" i="25"/>
  <c r="AD35" i="25"/>
  <c r="AC35" i="25"/>
  <c r="AB35" i="25"/>
  <c r="AE35" i="25" s="1"/>
  <c r="Z35" i="25"/>
  <c r="N35" i="25"/>
  <c r="AD34" i="25"/>
  <c r="AC34" i="25"/>
  <c r="AB34" i="25"/>
  <c r="AE34" i="25" s="1"/>
  <c r="Z34" i="25"/>
  <c r="N34" i="25"/>
  <c r="AD33" i="25"/>
  <c r="AC33" i="25"/>
  <c r="AB33" i="25"/>
  <c r="AE33" i="25" s="1"/>
  <c r="Z33" i="25"/>
  <c r="N33" i="25"/>
  <c r="AD32" i="25"/>
  <c r="AC32" i="25"/>
  <c r="AB32" i="25"/>
  <c r="AE32" i="25" s="1"/>
  <c r="Z32" i="25"/>
  <c r="N32" i="25"/>
  <c r="AD31" i="25"/>
  <c r="AC31" i="25"/>
  <c r="AB31" i="25"/>
  <c r="AE31" i="25" s="1"/>
  <c r="Z31" i="25"/>
  <c r="N31" i="25"/>
  <c r="AD30" i="25"/>
  <c r="AC30" i="25"/>
  <c r="AB30" i="25"/>
  <c r="AE30" i="25" s="1"/>
  <c r="Z30" i="25"/>
  <c r="N30" i="25"/>
  <c r="AD29" i="25"/>
  <c r="AC29" i="25"/>
  <c r="AB29" i="25"/>
  <c r="AE29" i="25" s="1"/>
  <c r="Z29" i="25"/>
  <c r="N29" i="25"/>
  <c r="AD28" i="25"/>
  <c r="AC28" i="25"/>
  <c r="AB28" i="25"/>
  <c r="AE28" i="25" s="1"/>
  <c r="Z28" i="25"/>
  <c r="N28" i="25"/>
  <c r="AD27" i="25"/>
  <c r="AC27" i="25"/>
  <c r="AB27" i="25"/>
  <c r="AE27" i="25" s="1"/>
  <c r="Z27" i="25"/>
  <c r="N27" i="25"/>
  <c r="AD26" i="25"/>
  <c r="AC26" i="25"/>
  <c r="AB26" i="25"/>
  <c r="AE26" i="25" s="1"/>
  <c r="Z26" i="25"/>
  <c r="N26" i="25"/>
  <c r="AD25" i="25"/>
  <c r="AC25" i="25"/>
  <c r="AB25" i="25"/>
  <c r="AE25" i="25" s="1"/>
  <c r="Z25" i="25"/>
  <c r="N25" i="25"/>
  <c r="AD24" i="25"/>
  <c r="AA24" i="25"/>
  <c r="AC24" i="25" s="1"/>
  <c r="Z24" i="25"/>
  <c r="N24" i="25"/>
  <c r="AD23" i="25"/>
  <c r="AA23" i="25"/>
  <c r="AC23" i="25" s="1"/>
  <c r="Z23" i="25"/>
  <c r="N23" i="25"/>
  <c r="AD22" i="25"/>
  <c r="AC22" i="25"/>
  <c r="AB22" i="25"/>
  <c r="AE22" i="25" s="1"/>
  <c r="Z22" i="25"/>
  <c r="N22" i="25"/>
  <c r="AD21" i="25"/>
  <c r="AC21" i="25"/>
  <c r="AB21" i="25"/>
  <c r="AE21" i="25" s="1"/>
  <c r="Z21" i="25"/>
  <c r="N21" i="25"/>
  <c r="AD20" i="25"/>
  <c r="AC20" i="25"/>
  <c r="AB20" i="25"/>
  <c r="AE20" i="25" s="1"/>
  <c r="Z20" i="25"/>
  <c r="N20" i="25"/>
  <c r="AD19" i="25"/>
  <c r="AC19" i="25"/>
  <c r="AB19" i="25"/>
  <c r="AE19" i="25" s="1"/>
  <c r="Z19" i="25"/>
  <c r="N19" i="25"/>
  <c r="AD18" i="25"/>
  <c r="AC18" i="25"/>
  <c r="AB18" i="25"/>
  <c r="AE18" i="25" s="1"/>
  <c r="Z18" i="25"/>
  <c r="N18" i="25"/>
  <c r="AD17" i="25"/>
  <c r="AC17" i="25"/>
  <c r="AB17" i="25"/>
  <c r="AE17" i="25" s="1"/>
  <c r="Z17" i="25"/>
  <c r="N17" i="25"/>
  <c r="AD16" i="25"/>
  <c r="AC16" i="25"/>
  <c r="AB16" i="25"/>
  <c r="AE16" i="25" s="1"/>
  <c r="Z16" i="25"/>
  <c r="N16" i="25"/>
  <c r="AD15" i="25"/>
  <c r="AC15" i="25"/>
  <c r="AB15" i="25"/>
  <c r="AE15" i="25" s="1"/>
  <c r="Z15" i="25"/>
  <c r="N15" i="25"/>
  <c r="AD14" i="25"/>
  <c r="AC14" i="25"/>
  <c r="AB14" i="25"/>
  <c r="AE14" i="25" s="1"/>
  <c r="Z14" i="25"/>
  <c r="N14" i="25"/>
  <c r="AD13" i="25"/>
  <c r="AC13" i="25"/>
  <c r="AB13" i="25"/>
  <c r="AE13" i="25" s="1"/>
  <c r="Z13" i="25"/>
  <c r="N13" i="25"/>
  <c r="AD12" i="25"/>
  <c r="AC12" i="25"/>
  <c r="AB12" i="25"/>
  <c r="AE12" i="25" s="1"/>
  <c r="Z12" i="25"/>
  <c r="N12" i="25"/>
  <c r="AD11" i="25"/>
  <c r="AC11" i="25"/>
  <c r="AB11" i="25"/>
  <c r="AE11" i="25" s="1"/>
  <c r="Z11" i="25"/>
  <c r="N11" i="25"/>
  <c r="AD10" i="25"/>
  <c r="AC10" i="25"/>
  <c r="AB10" i="25"/>
  <c r="AE10" i="25" s="1"/>
  <c r="Z10" i="25"/>
  <c r="N10" i="25"/>
  <c r="AD9" i="25"/>
  <c r="AC9" i="25"/>
  <c r="AB9" i="25"/>
  <c r="AE9" i="25" s="1"/>
  <c r="Z9" i="25"/>
  <c r="N9" i="25"/>
  <c r="AD8" i="25"/>
  <c r="AC8" i="25"/>
  <c r="AB8" i="25"/>
  <c r="AE8" i="25" s="1"/>
  <c r="Z8" i="25"/>
  <c r="N8" i="25"/>
  <c r="AD7" i="25"/>
  <c r="AC7" i="25"/>
  <c r="AB7" i="25"/>
  <c r="AE7" i="25" s="1"/>
  <c r="Z7" i="25"/>
  <c r="N7" i="25"/>
  <c r="AD6" i="25"/>
  <c r="AC6" i="25"/>
  <c r="AB6" i="25"/>
  <c r="AE6" i="25" s="1"/>
  <c r="Z6" i="25"/>
  <c r="N6" i="25"/>
  <c r="AD5" i="25"/>
  <c r="AC5" i="25"/>
  <c r="AB5" i="25"/>
  <c r="AE5" i="25" s="1"/>
  <c r="Z5" i="25"/>
  <c r="N5" i="25"/>
  <c r="AF326" i="25" l="1"/>
  <c r="AF385" i="25"/>
  <c r="AF383" i="25"/>
  <c r="AF381" i="25"/>
  <c r="AF372" i="25"/>
  <c r="AF368" i="25"/>
  <c r="AF364" i="25"/>
  <c r="AF346" i="25"/>
  <c r="AF344" i="25"/>
  <c r="AF340" i="25"/>
  <c r="AF329" i="25"/>
  <c r="AF375" i="25"/>
  <c r="AF371" i="25"/>
  <c r="AF367" i="25"/>
  <c r="AF363" i="25"/>
  <c r="AF354" i="25"/>
  <c r="AF351" i="25"/>
  <c r="AF341" i="25"/>
  <c r="AF334" i="25"/>
  <c r="AF328" i="25"/>
  <c r="AF386" i="25"/>
  <c r="AF384" i="25"/>
  <c r="AF382" i="25"/>
  <c r="AF374" i="25"/>
  <c r="AF370" i="25"/>
  <c r="AF366" i="25"/>
  <c r="AF347" i="25"/>
  <c r="AF345" i="25"/>
  <c r="AF343" i="25"/>
  <c r="AF331" i="25"/>
  <c r="AF327" i="25"/>
  <c r="AF373" i="25"/>
  <c r="AF369" i="25"/>
  <c r="AF365" i="25"/>
  <c r="AF360" i="25"/>
  <c r="AF352" i="25"/>
  <c r="AF350" i="25"/>
  <c r="AF338" i="25"/>
  <c r="AF330" i="25"/>
  <c r="AF214" i="25"/>
  <c r="AB24" i="25"/>
  <c r="AE24" i="25" s="1"/>
  <c r="AB23" i="25"/>
  <c r="AE23" i="25" s="1"/>
  <c r="AG119" i="23" l="1"/>
  <c r="AJ119" i="23" s="1"/>
  <c r="AK119" i="23" s="1"/>
  <c r="AD169" i="24" l="1"/>
  <c r="M169" i="24"/>
  <c r="M172" i="24"/>
  <c r="AI155" i="24"/>
  <c r="AJ155" i="24" s="1"/>
  <c r="AD155" i="24"/>
  <c r="M155" i="24"/>
  <c r="AI169" i="24" l="1"/>
  <c r="AJ169" i="24" s="1"/>
  <c r="AE118" i="23" l="1"/>
  <c r="AG118" i="23"/>
  <c r="AJ118" i="23" s="1"/>
  <c r="AI156" i="24" l="1"/>
  <c r="AJ156" i="24" s="1"/>
  <c r="AI157" i="24"/>
  <c r="AJ157" i="24" s="1"/>
  <c r="AI158" i="24"/>
  <c r="AJ158" i="24" s="1"/>
  <c r="AI159" i="24"/>
  <c r="AJ159" i="24" s="1"/>
  <c r="AI160" i="24"/>
  <c r="AJ160" i="24" s="1"/>
  <c r="AI161" i="24"/>
  <c r="AJ161" i="24" s="1"/>
  <c r="AI162" i="24"/>
  <c r="AJ162" i="24" s="1"/>
  <c r="AI163" i="24"/>
  <c r="AJ163" i="24" s="1"/>
  <c r="AI164" i="24"/>
  <c r="AJ164" i="24" s="1"/>
  <c r="AI165" i="24"/>
  <c r="AJ165" i="24" s="1"/>
  <c r="AI166" i="24"/>
  <c r="AJ166" i="24" s="1"/>
  <c r="AI167" i="24"/>
  <c r="AJ167" i="24" s="1"/>
  <c r="AI168" i="24"/>
  <c r="AJ168" i="24" s="1"/>
  <c r="M159" i="24"/>
  <c r="M160" i="24"/>
  <c r="M161" i="24"/>
  <c r="M162" i="24"/>
  <c r="M163" i="24"/>
  <c r="M164" i="24"/>
  <c r="M165" i="24"/>
  <c r="M166" i="24"/>
  <c r="M167" i="24"/>
  <c r="M168" i="24"/>
  <c r="AD168" i="24" l="1"/>
  <c r="AD167" i="24"/>
  <c r="AD166" i="24"/>
  <c r="AD165" i="24"/>
  <c r="AD164" i="24"/>
  <c r="AD163" i="24"/>
  <c r="AD162" i="24"/>
  <c r="AD161" i="24"/>
  <c r="AD160" i="24"/>
  <c r="AD159" i="24"/>
  <c r="AD158" i="24"/>
  <c r="AD157" i="24"/>
  <c r="AD156" i="24"/>
  <c r="M158" i="24"/>
  <c r="M157" i="24"/>
  <c r="M156" i="24"/>
  <c r="AG113" i="23" l="1"/>
  <c r="AE113" i="23"/>
  <c r="AG112" i="23"/>
  <c r="AE112" i="23"/>
  <c r="AG111" i="23"/>
  <c r="AE111" i="23"/>
  <c r="AG110" i="23"/>
  <c r="AE110" i="23"/>
  <c r="AG109" i="23"/>
  <c r="AJ109" i="23" s="1"/>
  <c r="AK109" i="23" s="1"/>
  <c r="AE109" i="23"/>
  <c r="AG108" i="23"/>
  <c r="AJ108" i="23" s="1"/>
  <c r="AK108" i="23" s="1"/>
  <c r="AE108" i="23"/>
  <c r="AG107" i="23"/>
  <c r="AJ107" i="23" s="1"/>
  <c r="AK107" i="23" s="1"/>
  <c r="AE107" i="23"/>
  <c r="AG106" i="23"/>
  <c r="AJ106" i="23" s="1"/>
  <c r="AK106" i="23" s="1"/>
  <c r="AE106" i="23"/>
  <c r="AG105" i="23"/>
  <c r="AJ105" i="23" s="1"/>
  <c r="AK105" i="23" s="1"/>
  <c r="AE105" i="23"/>
  <c r="AG104" i="23"/>
  <c r="AJ104" i="23" s="1"/>
  <c r="AK104" i="23" s="1"/>
  <c r="AE104" i="23"/>
  <c r="AG103" i="23"/>
  <c r="AJ103" i="23" s="1"/>
  <c r="AE103" i="23"/>
  <c r="AG102" i="23"/>
  <c r="AJ102" i="23" s="1"/>
  <c r="AE102" i="23"/>
  <c r="AG101" i="23"/>
  <c r="AJ101" i="23" s="1"/>
  <c r="AE101" i="23"/>
  <c r="AG100" i="23"/>
  <c r="AJ100" i="23" s="1"/>
  <c r="AE100" i="23"/>
  <c r="AG99" i="23"/>
  <c r="AJ99" i="23" s="1"/>
  <c r="AE99" i="23"/>
  <c r="AG98" i="23"/>
  <c r="AJ98" i="23" s="1"/>
  <c r="AK98" i="23" s="1"/>
  <c r="AE98" i="23"/>
  <c r="AG97" i="23"/>
  <c r="AJ97" i="23" s="1"/>
  <c r="AK97" i="23" s="1"/>
  <c r="AE97" i="23"/>
  <c r="AG96" i="23"/>
  <c r="AJ96" i="23" s="1"/>
  <c r="AK96" i="23" s="1"/>
  <c r="AE96" i="23"/>
  <c r="AG95" i="23"/>
  <c r="AJ95" i="23" s="1"/>
  <c r="AK95" i="23" s="1"/>
  <c r="AE95" i="23"/>
  <c r="AG94" i="23"/>
  <c r="AJ94" i="23" s="1"/>
  <c r="AK94" i="23" s="1"/>
  <c r="AE94" i="23"/>
  <c r="AG93" i="23"/>
  <c r="AJ93" i="23" s="1"/>
  <c r="AK93" i="23" s="1"/>
  <c r="AE93" i="23"/>
  <c r="AG92" i="23"/>
  <c r="AJ92" i="23" s="1"/>
  <c r="AK92" i="23" s="1"/>
  <c r="AE92" i="23"/>
  <c r="AG91" i="23"/>
  <c r="AJ91" i="23" s="1"/>
  <c r="AK91" i="23" s="1"/>
  <c r="AE91" i="23"/>
  <c r="AG90" i="23"/>
  <c r="AJ90" i="23" s="1"/>
  <c r="AK90" i="23" s="1"/>
  <c r="AE90" i="23"/>
  <c r="AG89" i="23"/>
  <c r="AJ89" i="23" s="1"/>
  <c r="AK89" i="23" s="1"/>
  <c r="AE89" i="23"/>
  <c r="AG88" i="23"/>
  <c r="AJ88" i="23" s="1"/>
  <c r="AK88" i="23" s="1"/>
  <c r="AE88" i="23"/>
  <c r="AG87" i="23"/>
  <c r="AJ87" i="23" s="1"/>
  <c r="AK87" i="23" s="1"/>
  <c r="AE87" i="23"/>
  <c r="AG86" i="23"/>
  <c r="AJ86" i="23" s="1"/>
  <c r="AK86" i="23" s="1"/>
  <c r="AE86" i="23"/>
  <c r="AG85" i="23"/>
  <c r="AJ85" i="23" s="1"/>
  <c r="AE85" i="23"/>
  <c r="AG84" i="23"/>
  <c r="AJ84" i="23" s="1"/>
  <c r="AE84" i="23"/>
  <c r="AG83" i="23"/>
  <c r="AJ83" i="23" s="1"/>
  <c r="AK83" i="23" s="1"/>
  <c r="AE83" i="23"/>
  <c r="AG82" i="23"/>
  <c r="AJ82" i="23" s="1"/>
  <c r="AE82" i="23"/>
  <c r="AG81" i="23"/>
  <c r="AJ81" i="23" s="1"/>
  <c r="AE81" i="23"/>
  <c r="AG80" i="23"/>
  <c r="AJ80" i="23" s="1"/>
  <c r="AE80" i="23"/>
  <c r="AH79" i="23"/>
  <c r="AG79" i="23"/>
  <c r="AJ79" i="23" s="1"/>
  <c r="AE79" i="23"/>
  <c r="AH78" i="23"/>
  <c r="AG78" i="23"/>
  <c r="AJ78" i="23" s="1"/>
  <c r="AE78" i="23"/>
  <c r="AE117" i="23" l="1"/>
  <c r="AG117" i="23"/>
  <c r="AJ117" i="23" s="1"/>
  <c r="AK117" i="23" s="1"/>
  <c r="AJ72" i="24" l="1"/>
  <c r="AJ71" i="24"/>
  <c r="M71" i="24"/>
  <c r="M72" i="24"/>
  <c r="AI154" i="24"/>
  <c r="AJ154" i="24" s="1"/>
  <c r="AD154" i="24"/>
  <c r="M154" i="24" l="1"/>
  <c r="AI153" i="24" l="1"/>
  <c r="AJ153" i="24" s="1"/>
  <c r="AD153" i="24"/>
  <c r="M153" i="24"/>
  <c r="AD59" i="24" l="1"/>
  <c r="AG70" i="24" l="1"/>
  <c r="AH70" i="24"/>
  <c r="M70" i="24"/>
  <c r="AI70" i="24" l="1"/>
  <c r="AJ70" i="24" s="1"/>
  <c r="AI152" i="24" l="1"/>
  <c r="AJ152" i="24" s="1"/>
  <c r="AD151" i="24" l="1"/>
  <c r="AD152" i="24"/>
  <c r="AI150" i="24" l="1"/>
  <c r="AJ150" i="24" s="1"/>
  <c r="AD150" i="24"/>
  <c r="M69" i="24"/>
  <c r="M68" i="24"/>
  <c r="M67" i="24"/>
  <c r="M66" i="24"/>
  <c r="M62" i="24"/>
  <c r="M65" i="24"/>
  <c r="M64" i="24"/>
  <c r="M63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0" i="24"/>
  <c r="M100" i="24"/>
  <c r="M101" i="24"/>
  <c r="M102" i="24"/>
  <c r="M77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AI69" i="24" l="1"/>
  <c r="AJ69" i="24" s="1"/>
  <c r="AG69" i="24"/>
  <c r="AH69" i="24"/>
  <c r="AI146" i="24"/>
  <c r="AJ146" i="24" s="1"/>
  <c r="AI147" i="24"/>
  <c r="AJ147" i="24" s="1"/>
  <c r="AI148" i="24"/>
  <c r="AJ148" i="24" s="1"/>
  <c r="AI149" i="24"/>
  <c r="AJ149" i="24" s="1"/>
  <c r="AI151" i="24" l="1"/>
  <c r="AJ151" i="24" s="1"/>
  <c r="AI68" i="24"/>
  <c r="AJ68" i="24" s="1"/>
  <c r="AG68" i="24"/>
  <c r="AH68" i="24"/>
  <c r="AD143" i="24"/>
  <c r="AD144" i="24"/>
  <c r="AD145" i="24"/>
  <c r="AD146" i="24"/>
  <c r="AD147" i="24"/>
  <c r="AD148" i="24"/>
  <c r="AD149" i="24"/>
  <c r="AI66" i="24" l="1"/>
  <c r="AJ66" i="24" s="1"/>
  <c r="AG66" i="24"/>
  <c r="AH66" i="24"/>
  <c r="AD66" i="24"/>
  <c r="AH63" i="24"/>
  <c r="AH64" i="24"/>
  <c r="AH65" i="24"/>
  <c r="AH62" i="24"/>
  <c r="AI63" i="24"/>
  <c r="AJ63" i="24" s="1"/>
  <c r="AG63" i="24"/>
  <c r="AI64" i="24"/>
  <c r="AJ64" i="24" s="1"/>
  <c r="AG64" i="24"/>
  <c r="AI65" i="24"/>
  <c r="AJ65" i="24" s="1"/>
  <c r="AG65" i="24"/>
  <c r="AI62" i="24"/>
  <c r="AJ62" i="24" s="1"/>
  <c r="AG62" i="24"/>
  <c r="AD63" i="24"/>
  <c r="AD64" i="24"/>
  <c r="AD65" i="24"/>
  <c r="AD62" i="24"/>
  <c r="AH67" i="24" l="1"/>
  <c r="AG67" i="24"/>
  <c r="AI67" i="24"/>
  <c r="AJ67" i="24" s="1"/>
  <c r="AD141" i="24" l="1"/>
  <c r="AI141" i="24" l="1"/>
  <c r="AJ141" i="24" s="1"/>
  <c r="AD142" i="24" l="1"/>
  <c r="AI144" i="24" l="1"/>
  <c r="AJ144" i="24" s="1"/>
  <c r="AI143" i="24"/>
  <c r="AJ143" i="24" s="1"/>
  <c r="AI145" i="24"/>
  <c r="AJ145" i="24" s="1"/>
  <c r="AI142" i="24"/>
  <c r="AJ142" i="24" s="1"/>
  <c r="AD140" i="24" l="1"/>
  <c r="AI139" i="24"/>
  <c r="AJ139" i="24" s="1"/>
  <c r="AD139" i="24"/>
  <c r="AI138" i="24"/>
  <c r="AJ138" i="24" s="1"/>
  <c r="AD138" i="24"/>
  <c r="AI136" i="24"/>
  <c r="AJ136" i="24" s="1"/>
  <c r="AD136" i="24"/>
  <c r="AI135" i="24"/>
  <c r="AJ135" i="24" s="1"/>
  <c r="AD135" i="24"/>
  <c r="AI134" i="24"/>
  <c r="AJ134" i="24" s="1"/>
  <c r="AD134" i="24"/>
  <c r="AI133" i="24"/>
  <c r="AJ133" i="24" s="1"/>
  <c r="AD133" i="24"/>
  <c r="AI132" i="24"/>
  <c r="AJ132" i="24" s="1"/>
  <c r="AD132" i="24"/>
  <c r="AI131" i="24"/>
  <c r="AJ131" i="24" s="1"/>
  <c r="AD131" i="24"/>
  <c r="AI130" i="24"/>
  <c r="AJ130" i="24" s="1"/>
  <c r="AD130" i="24"/>
  <c r="AI129" i="24"/>
  <c r="AJ129" i="24" s="1"/>
  <c r="AD129" i="24"/>
  <c r="AI128" i="24"/>
  <c r="AJ128" i="24" s="1"/>
  <c r="AD128" i="24"/>
  <c r="AI127" i="24"/>
  <c r="AJ127" i="24" s="1"/>
  <c r="AD127" i="24"/>
  <c r="AI126" i="24"/>
  <c r="AJ126" i="24" s="1"/>
  <c r="AD126" i="24"/>
  <c r="AI125" i="24"/>
  <c r="AJ125" i="24" s="1"/>
  <c r="AD125" i="24"/>
  <c r="AI124" i="24"/>
  <c r="AJ124" i="24" s="1"/>
  <c r="AD124" i="24"/>
  <c r="AI123" i="24"/>
  <c r="AJ123" i="24" s="1"/>
  <c r="AD123" i="24"/>
  <c r="AI122" i="24"/>
  <c r="AJ122" i="24" s="1"/>
  <c r="AD122" i="24"/>
  <c r="AH121" i="24"/>
  <c r="AG121" i="24"/>
  <c r="AI121" i="24"/>
  <c r="AJ121" i="24" s="1"/>
  <c r="AD121" i="24"/>
  <c r="AH120" i="24"/>
  <c r="AG120" i="24"/>
  <c r="AI120" i="24"/>
  <c r="AJ120" i="24" s="1"/>
  <c r="AD120" i="24"/>
  <c r="AH119" i="24"/>
  <c r="AG119" i="24"/>
  <c r="AI119" i="24"/>
  <c r="AJ119" i="24" s="1"/>
  <c r="AD119" i="24"/>
  <c r="AH118" i="24"/>
  <c r="AG118" i="24"/>
  <c r="AI118" i="24"/>
  <c r="AJ118" i="24" s="1"/>
  <c r="AD118" i="24"/>
  <c r="AH117" i="24"/>
  <c r="AG117" i="24"/>
  <c r="AI117" i="24"/>
  <c r="AJ117" i="24" s="1"/>
  <c r="AD117" i="24"/>
  <c r="AH116" i="24"/>
  <c r="AG116" i="24"/>
  <c r="AI116" i="24"/>
  <c r="AJ116" i="24" s="1"/>
  <c r="AD116" i="24"/>
  <c r="AH115" i="24"/>
  <c r="AG115" i="24"/>
  <c r="AH114" i="24"/>
  <c r="AG114" i="24"/>
  <c r="AH113" i="24"/>
  <c r="AG113" i="24"/>
  <c r="AI113" i="24"/>
  <c r="AJ113" i="24" s="1"/>
  <c r="AH112" i="24"/>
  <c r="AG112" i="24"/>
  <c r="AI112" i="24"/>
  <c r="AJ112" i="24" s="1"/>
  <c r="AH111" i="24"/>
  <c r="AG111" i="24"/>
  <c r="AI111" i="24"/>
  <c r="AJ111" i="24" s="1"/>
  <c r="AH110" i="24"/>
  <c r="AG110" i="24"/>
  <c r="AI110" i="24"/>
  <c r="AJ110" i="24" s="1"/>
  <c r="AH109" i="24"/>
  <c r="AG109" i="24"/>
  <c r="AI109" i="24"/>
  <c r="AJ109" i="24" s="1"/>
  <c r="AH108" i="24"/>
  <c r="AG108" i="24"/>
  <c r="AI108" i="24"/>
  <c r="AJ108" i="24" s="1"/>
  <c r="AH107" i="24"/>
  <c r="AG107" i="24"/>
  <c r="AI107" i="24"/>
  <c r="AJ107" i="24" s="1"/>
  <c r="AH106" i="24"/>
  <c r="AG106" i="24"/>
  <c r="AI106" i="24"/>
  <c r="AJ106" i="24" s="1"/>
  <c r="AH105" i="24"/>
  <c r="AG105" i="24"/>
  <c r="AI105" i="24"/>
  <c r="AJ105" i="24" s="1"/>
  <c r="AH104" i="24"/>
  <c r="AG104" i="24"/>
  <c r="AI104" i="24"/>
  <c r="AJ104" i="24" s="1"/>
  <c r="AH103" i="24"/>
  <c r="AG103" i="24"/>
  <c r="AI103" i="24"/>
  <c r="AJ103" i="24" s="1"/>
  <c r="AJ77" i="24"/>
  <c r="AH102" i="24"/>
  <c r="AG102" i="24"/>
  <c r="AI102" i="24"/>
  <c r="AJ102" i="24" s="1"/>
  <c r="AH101" i="24"/>
  <c r="AG101" i="24"/>
  <c r="AI101" i="24"/>
  <c r="AJ101" i="24" s="1"/>
  <c r="AH100" i="24"/>
  <c r="AG100" i="24"/>
  <c r="AI100" i="24"/>
  <c r="AJ100" i="24" s="1"/>
  <c r="AH61" i="24"/>
  <c r="AG61" i="24"/>
  <c r="AI61" i="24"/>
  <c r="AJ61" i="24" s="1"/>
  <c r="AD61" i="24"/>
  <c r="AH60" i="24"/>
  <c r="AG60" i="24"/>
  <c r="AI60" i="24"/>
  <c r="AJ60" i="24" s="1"/>
  <c r="AD60" i="24"/>
  <c r="AH59" i="24"/>
  <c r="AG59" i="24"/>
  <c r="AI59" i="24"/>
  <c r="AJ59" i="24" s="1"/>
  <c r="AH58" i="24"/>
  <c r="AG58" i="24"/>
  <c r="AI58" i="24"/>
  <c r="AJ58" i="24" s="1"/>
  <c r="AD58" i="24"/>
  <c r="AH57" i="24"/>
  <c r="AG57" i="24"/>
  <c r="AI57" i="24"/>
  <c r="AJ57" i="24" s="1"/>
  <c r="AD57" i="24"/>
  <c r="AH56" i="24"/>
  <c r="AG56" i="24"/>
  <c r="AI56" i="24"/>
  <c r="AJ56" i="24" s="1"/>
  <c r="AD56" i="24"/>
  <c r="AH55" i="24"/>
  <c r="AG55" i="24"/>
  <c r="AI55" i="24"/>
  <c r="AJ55" i="24" s="1"/>
  <c r="AD55" i="24"/>
  <c r="AH54" i="24"/>
  <c r="AG54" i="24"/>
  <c r="AI54" i="24"/>
  <c r="AJ54" i="24" s="1"/>
  <c r="AD54" i="24"/>
  <c r="AH53" i="24"/>
  <c r="AG53" i="24"/>
  <c r="AI53" i="24"/>
  <c r="AJ53" i="24" s="1"/>
  <c r="AD53" i="24"/>
  <c r="AH52" i="24"/>
  <c r="AG52" i="24"/>
  <c r="AI52" i="24"/>
  <c r="AJ52" i="24" s="1"/>
  <c r="AD52" i="24"/>
  <c r="AH51" i="24"/>
  <c r="AG51" i="24"/>
  <c r="AI51" i="24"/>
  <c r="AJ51" i="24" s="1"/>
  <c r="AD51" i="24"/>
  <c r="AH50" i="24"/>
  <c r="AG50" i="24"/>
  <c r="AI50" i="24"/>
  <c r="AJ50" i="24" s="1"/>
  <c r="AD50" i="24"/>
  <c r="AH49" i="24"/>
  <c r="AG49" i="24"/>
  <c r="AI49" i="24"/>
  <c r="AJ49" i="24" s="1"/>
  <c r="AD49" i="24"/>
  <c r="AH48" i="24"/>
  <c r="AG48" i="24"/>
  <c r="AI48" i="24"/>
  <c r="AJ48" i="24" s="1"/>
  <c r="AD48" i="24"/>
  <c r="AH47" i="24"/>
  <c r="AG47" i="24"/>
  <c r="AI47" i="24"/>
  <c r="AJ47" i="24" s="1"/>
  <c r="AD47" i="24"/>
  <c r="AH46" i="24"/>
  <c r="AG46" i="24"/>
  <c r="AI46" i="24"/>
  <c r="AJ46" i="24" s="1"/>
  <c r="AD46" i="24"/>
  <c r="AH45" i="24"/>
  <c r="AG45" i="24"/>
  <c r="AI45" i="24"/>
  <c r="AJ45" i="24" s="1"/>
  <c r="AD45" i="24"/>
  <c r="AH44" i="24"/>
  <c r="AG44" i="24"/>
  <c r="AI44" i="24"/>
  <c r="AJ44" i="24" s="1"/>
  <c r="AD44" i="24"/>
  <c r="AH43" i="24"/>
  <c r="AG43" i="24"/>
  <c r="AI43" i="24"/>
  <c r="AJ43" i="24" s="1"/>
  <c r="AD43" i="24"/>
  <c r="AH42" i="24"/>
  <c r="AG42" i="24"/>
  <c r="AI42" i="24"/>
  <c r="AJ42" i="24" s="1"/>
  <c r="AD42" i="24"/>
  <c r="AH41" i="24"/>
  <c r="AG41" i="24"/>
  <c r="AI41" i="24"/>
  <c r="AJ41" i="24" s="1"/>
  <c r="AD41" i="24"/>
  <c r="AH40" i="24"/>
  <c r="AG40" i="24"/>
  <c r="AI40" i="24"/>
  <c r="AJ40" i="24" s="1"/>
  <c r="AD40" i="24"/>
  <c r="AH39" i="24"/>
  <c r="AG39" i="24"/>
  <c r="AI39" i="24"/>
  <c r="AJ39" i="24" s="1"/>
  <c r="AD39" i="24"/>
  <c r="AH38" i="24"/>
  <c r="AG38" i="24"/>
  <c r="AI38" i="24"/>
  <c r="AJ38" i="24" s="1"/>
  <c r="AD38" i="24"/>
  <c r="AH37" i="24"/>
  <c r="AG37" i="24"/>
  <c r="AI37" i="24"/>
  <c r="AJ37" i="24" s="1"/>
  <c r="AD37" i="24"/>
  <c r="AH36" i="24"/>
  <c r="AG36" i="24"/>
  <c r="AI36" i="24"/>
  <c r="AJ36" i="24" s="1"/>
  <c r="AD36" i="24"/>
  <c r="AH35" i="24"/>
  <c r="AG35" i="24"/>
  <c r="AI35" i="24"/>
  <c r="AJ35" i="24" s="1"/>
  <c r="AD35" i="24"/>
  <c r="AH34" i="24"/>
  <c r="AG34" i="24"/>
  <c r="AI34" i="24"/>
  <c r="AJ34" i="24" s="1"/>
  <c r="AD34" i="24"/>
  <c r="AH33" i="24"/>
  <c r="AG33" i="24"/>
  <c r="AI33" i="24"/>
  <c r="AJ33" i="24" s="1"/>
  <c r="AD33" i="24"/>
  <c r="AH32" i="24"/>
  <c r="AG32" i="24"/>
  <c r="AI32" i="24"/>
  <c r="AJ32" i="24" s="1"/>
  <c r="AD32" i="24"/>
  <c r="AH31" i="24"/>
  <c r="AG31" i="24"/>
  <c r="AI31" i="24"/>
  <c r="AJ31" i="24" s="1"/>
  <c r="AD31" i="24"/>
  <c r="AH30" i="24"/>
  <c r="AG30" i="24"/>
  <c r="AI30" i="24"/>
  <c r="AJ30" i="24" s="1"/>
  <c r="AD30" i="24"/>
  <c r="AH29" i="24"/>
  <c r="AG29" i="24"/>
  <c r="AI29" i="24"/>
  <c r="AJ29" i="24" s="1"/>
  <c r="AD29" i="24"/>
  <c r="AH28" i="24"/>
  <c r="AG28" i="24"/>
  <c r="AI28" i="24"/>
  <c r="AJ28" i="24" s="1"/>
  <c r="AD28" i="24"/>
  <c r="AH27" i="24"/>
  <c r="AE27" i="24"/>
  <c r="AD27" i="24"/>
  <c r="AH26" i="24"/>
  <c r="AE26" i="24"/>
  <c r="AD26" i="24"/>
  <c r="AH25" i="24"/>
  <c r="AG25" i="24"/>
  <c r="AI25" i="24"/>
  <c r="AJ25" i="24" s="1"/>
  <c r="AD25" i="24"/>
  <c r="AH24" i="24"/>
  <c r="AG24" i="24"/>
  <c r="AI24" i="24"/>
  <c r="AJ24" i="24" s="1"/>
  <c r="AD24" i="24"/>
  <c r="AH23" i="24"/>
  <c r="AG23" i="24"/>
  <c r="AI23" i="24"/>
  <c r="AJ23" i="24" s="1"/>
  <c r="AD23" i="24"/>
  <c r="AH22" i="24"/>
  <c r="AG22" i="24"/>
  <c r="AI22" i="24"/>
  <c r="AJ22" i="24" s="1"/>
  <c r="AD22" i="24"/>
  <c r="AH21" i="24"/>
  <c r="AG21" i="24"/>
  <c r="AI21" i="24"/>
  <c r="AJ21" i="24" s="1"/>
  <c r="AD21" i="24"/>
  <c r="AH20" i="24"/>
  <c r="AG20" i="24"/>
  <c r="AI20" i="24"/>
  <c r="AJ20" i="24" s="1"/>
  <c r="AD20" i="24"/>
  <c r="AH19" i="24"/>
  <c r="AG19" i="24"/>
  <c r="AI19" i="24"/>
  <c r="AJ19" i="24" s="1"/>
  <c r="AD19" i="24"/>
  <c r="AH18" i="24"/>
  <c r="AG18" i="24"/>
  <c r="AI18" i="24"/>
  <c r="AJ18" i="24" s="1"/>
  <c r="AD18" i="24"/>
  <c r="AH17" i="24"/>
  <c r="AG17" i="24"/>
  <c r="AI17" i="24"/>
  <c r="AJ17" i="24" s="1"/>
  <c r="AD17" i="24"/>
  <c r="AH16" i="24"/>
  <c r="AG16" i="24"/>
  <c r="AI16" i="24"/>
  <c r="AJ16" i="24" s="1"/>
  <c r="AD16" i="24"/>
  <c r="AH15" i="24"/>
  <c r="AG15" i="24"/>
  <c r="AI15" i="24"/>
  <c r="AJ15" i="24" s="1"/>
  <c r="AD15" i="24"/>
  <c r="AH14" i="24"/>
  <c r="AG14" i="24"/>
  <c r="AI14" i="24"/>
  <c r="AJ14" i="24" s="1"/>
  <c r="AD14" i="24"/>
  <c r="AH13" i="24"/>
  <c r="AG13" i="24"/>
  <c r="AI13" i="24"/>
  <c r="AJ13" i="24" s="1"/>
  <c r="AD13" i="24"/>
  <c r="AH12" i="24"/>
  <c r="AG12" i="24"/>
  <c r="AI12" i="24"/>
  <c r="AJ12" i="24" s="1"/>
  <c r="AD12" i="24"/>
  <c r="AH10" i="24"/>
  <c r="AG10" i="24"/>
  <c r="AF10" i="24"/>
  <c r="AI10" i="24" s="1"/>
  <c r="AJ10" i="24" s="1"/>
  <c r="AD10" i="24"/>
  <c r="AG26" i="24" l="1"/>
  <c r="AF26" i="24"/>
  <c r="AI26" i="24" s="1"/>
  <c r="AJ26" i="24" s="1"/>
  <c r="AG27" i="24"/>
  <c r="AF27" i="24"/>
  <c r="AI27" i="24" s="1"/>
  <c r="AJ27" i="24" s="1"/>
  <c r="AI140" i="24"/>
  <c r="AJ140" i="24" s="1"/>
  <c r="AG64" i="23" l="1"/>
  <c r="AJ64" i="23" s="1"/>
  <c r="AK64" i="23" s="1"/>
  <c r="AE64" i="23"/>
  <c r="AG63" i="23"/>
  <c r="AJ63" i="23" s="1"/>
  <c r="AK63" i="23" s="1"/>
  <c r="AE63" i="23"/>
  <c r="AE69" i="23" l="1"/>
  <c r="AE68" i="23"/>
  <c r="AE67" i="23"/>
  <c r="AE74" i="23"/>
  <c r="AE73" i="23"/>
  <c r="AG67" i="23"/>
  <c r="AJ67" i="23" s="1"/>
  <c r="AK67" i="23" s="1"/>
  <c r="AG74" i="23"/>
  <c r="AJ74" i="23" s="1"/>
  <c r="AK74" i="23" s="1"/>
  <c r="AG73" i="23"/>
  <c r="AJ73" i="23" s="1"/>
  <c r="AK73" i="23" s="1"/>
  <c r="AG68" i="23" l="1"/>
  <c r="AJ68" i="23" s="1"/>
  <c r="AK68" i="23" s="1"/>
  <c r="AG66" i="23"/>
  <c r="AJ66" i="23" s="1"/>
  <c r="AK66" i="23" s="1"/>
  <c r="AE66" i="23"/>
  <c r="AE70" i="23" l="1"/>
  <c r="AE75" i="23"/>
  <c r="AG70" i="23"/>
  <c r="AJ70" i="23" s="1"/>
  <c r="AK70" i="23" s="1"/>
  <c r="AG75" i="23"/>
  <c r="AJ75" i="23" s="1"/>
  <c r="AK75" i="23" s="1"/>
  <c r="AG76" i="23" l="1"/>
  <c r="AJ76" i="23" s="1"/>
  <c r="AE76" i="23"/>
  <c r="AG59" i="23"/>
  <c r="AJ59" i="23" s="1"/>
  <c r="AE59" i="23"/>
  <c r="AG72" i="23"/>
  <c r="AJ72" i="23" s="1"/>
  <c r="AE72" i="23"/>
  <c r="AG71" i="23"/>
  <c r="AJ71" i="23" s="1"/>
  <c r="AE71" i="23"/>
  <c r="AE65" i="23"/>
  <c r="AG65" i="23"/>
  <c r="AJ65" i="23" s="1"/>
  <c r="AG51" i="23" l="1"/>
  <c r="AJ51" i="23" s="1"/>
  <c r="AK51" i="23" s="1"/>
  <c r="AE51" i="23"/>
  <c r="AG53" i="23"/>
  <c r="AJ53" i="23" s="1"/>
  <c r="AK53" i="23" s="1"/>
  <c r="AE53" i="23"/>
  <c r="AG52" i="23"/>
  <c r="AJ52" i="23" s="1"/>
  <c r="AK52" i="23" s="1"/>
  <c r="AE52" i="23"/>
  <c r="AG77" i="23"/>
  <c r="AJ77" i="23" s="1"/>
  <c r="AK77" i="23" s="1"/>
  <c r="AE77" i="23"/>
  <c r="AG43" i="23" l="1"/>
  <c r="AJ43" i="23" s="1"/>
  <c r="AE43" i="23"/>
  <c r="AG42" i="23"/>
  <c r="AJ42" i="23" s="1"/>
  <c r="AE42" i="23"/>
  <c r="AH41" i="23"/>
  <c r="AG41" i="23"/>
  <c r="AJ41" i="23" s="1"/>
  <c r="AE41" i="23"/>
  <c r="AH40" i="23"/>
  <c r="AG40" i="23"/>
  <c r="AJ40" i="23" s="1"/>
  <c r="AE40" i="23"/>
  <c r="AH39" i="23"/>
  <c r="AG39" i="23"/>
  <c r="AJ39" i="23" s="1"/>
  <c r="AE39" i="23"/>
  <c r="AH38" i="23"/>
  <c r="AG38" i="23"/>
  <c r="AJ38" i="23" s="1"/>
  <c r="AE38" i="23"/>
  <c r="AH37" i="23"/>
  <c r="AG37" i="23"/>
  <c r="AJ37" i="23" s="1"/>
  <c r="AE37" i="23"/>
  <c r="AH36" i="23"/>
  <c r="AG36" i="23"/>
  <c r="AJ36" i="23" s="1"/>
  <c r="AE36" i="23"/>
  <c r="AH35" i="23"/>
  <c r="AG35" i="23"/>
  <c r="AJ35" i="23" s="1"/>
  <c r="AE35" i="23"/>
  <c r="AK118" i="23"/>
  <c r="AG69" i="23"/>
  <c r="AJ69" i="23" s="1"/>
  <c r="AK69" i="23" s="1"/>
  <c r="AG54" i="23"/>
  <c r="AJ54" i="23" s="1"/>
  <c r="AK54" i="23" s="1"/>
  <c r="AE54" i="23"/>
  <c r="AG49" i="23"/>
  <c r="AJ49" i="23" s="1"/>
  <c r="AK49" i="23" s="1"/>
  <c r="AE49" i="23"/>
  <c r="AG50" i="23"/>
  <c r="AJ50" i="23" s="1"/>
  <c r="AK50" i="23" s="1"/>
  <c r="AE50" i="23"/>
  <c r="AG58" i="23"/>
  <c r="AJ58" i="23" s="1"/>
  <c r="AE58" i="23"/>
  <c r="AG57" i="23"/>
  <c r="AJ57" i="23" s="1"/>
  <c r="AK57" i="23" s="1"/>
  <c r="AE57" i="23"/>
  <c r="AG61" i="23"/>
  <c r="AJ61" i="23" s="1"/>
  <c r="AK61" i="23" s="1"/>
  <c r="AE61" i="23"/>
  <c r="AG60" i="23"/>
  <c r="AJ60" i="23" s="1"/>
  <c r="AE60" i="23"/>
  <c r="AG46" i="23"/>
  <c r="AJ46" i="23" s="1"/>
  <c r="AE46" i="23"/>
  <c r="AG45" i="23"/>
  <c r="AJ45" i="23" s="1"/>
  <c r="AE45" i="23"/>
  <c r="AG44" i="23"/>
  <c r="AJ44" i="23" s="1"/>
  <c r="AE44" i="23"/>
  <c r="AG62" i="23"/>
  <c r="AJ62" i="23" s="1"/>
  <c r="AE62" i="23"/>
  <c r="AH55" i="23"/>
  <c r="AG55" i="23"/>
  <c r="AJ55" i="23" s="1"/>
  <c r="AE55" i="23"/>
  <c r="AH56" i="23"/>
  <c r="AG56" i="23"/>
  <c r="AJ56" i="23" s="1"/>
  <c r="AE56" i="23"/>
  <c r="AH48" i="23"/>
  <c r="AG48" i="23"/>
  <c r="AJ48" i="23" s="1"/>
  <c r="AE48" i="23"/>
  <c r="AH47" i="23"/>
  <c r="AG47" i="23"/>
  <c r="AJ47" i="23" s="1"/>
  <c r="AE47" i="23"/>
  <c r="AH116" i="23"/>
  <c r="AG116" i="23"/>
  <c r="AJ116" i="23" s="1"/>
  <c r="AK116" i="23" l="1"/>
  <c r="I35" i="18"/>
  <c r="I38" i="18" s="1"/>
  <c r="G34" i="17"/>
  <c r="K37" i="17" s="1"/>
  <c r="M37" i="17" l="1"/>
  <c r="I37" i="17"/>
  <c r="D36" i="17"/>
  <c r="F37" i="18"/>
  <c r="C36" i="17"/>
  <c r="H37" i="17"/>
  <c r="L37" i="17"/>
  <c r="E37" i="18"/>
  <c r="F37" i="17"/>
  <c r="J37" i="17"/>
  <c r="N37" i="17"/>
  <c r="H38" i="18"/>
  <c r="G37" i="17"/>
</calcChain>
</file>

<file path=xl/comments1.xml><?xml version="1.0" encoding="utf-8"?>
<comments xmlns="http://schemas.openxmlformats.org/spreadsheetml/2006/main">
  <authors>
    <author>HR</author>
    <author>HR PK002</author>
    <author>Atchara Thonglinan</author>
  </authors>
  <commentList>
    <comment ref="AN1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04/2018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</t>
        </r>
      </text>
    </comment>
    <comment ref="AN3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 20/4/18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AN4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21/6/18</t>
        </r>
      </text>
    </comment>
    <comment ref="AO5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R6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S6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 2</t>
        </r>
      </text>
    </comment>
    <comment ref="AM6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6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ฟ่าปกเหลือง</t>
        </r>
      </text>
    </comment>
    <comment ref="AV6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</t>
        </r>
      </text>
    </comment>
    <comment ref="AS6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ฟ้าปกเหลือง2</t>
        </r>
      </text>
    </comment>
    <comment ref="AY7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AW7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ฟ้าปกเหลือง2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HR PK002:</t>
        </r>
        <r>
          <rPr>
            <sz val="9"/>
            <color indexed="81"/>
            <rFont val="Tahoma"/>
            <family val="2"/>
          </rPr>
          <t xml:space="preserve">
ฝึกงานตั้งแต่ 12/11/19 ถึง 4/3/19</t>
        </r>
      </text>
    </comment>
    <comment ref="AC7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 ตค.59-ตค.61</t>
        </r>
      </text>
    </comment>
    <comment ref="AD10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3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Chester&gt;TSP มีผลวันที่ 12/11/2018</t>
        </r>
      </text>
    </comment>
    <comment ref="AN10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เบิกวันที่22/6/18</t>
        </r>
      </text>
    </comment>
    <comment ref="AN10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 4/7/18</t>
        </r>
      </text>
    </comment>
    <comment ref="AO11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ได้รับวันที่17/3/17</t>
        </r>
      </text>
    </comment>
    <comment ref="AO12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2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AR12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เก่า2 ใหม่1</t>
        </r>
      </text>
    </comment>
    <comment ref="AC12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16/2/2017</t>
        </r>
      </text>
    </comment>
    <comment ref="AM12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เดือนเม.ย.61 คู่เก่าชำรุด
เดือน 17 กค.61 เบอร์42 คู่เก่าขาด</t>
        </r>
      </text>
    </comment>
    <comment ref="AO12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คู่ใหม่ 11/5/17
คู่ที่2   เบอร์48  24/10/17</t>
        </r>
      </text>
    </comment>
    <comment ref="AC12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27/2/2017</t>
        </r>
      </text>
    </comment>
    <comment ref="AO12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3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6/6/18</t>
        </r>
      </text>
    </comment>
    <comment ref="AD13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ท้องยังไม่ผ่านทดลองงาน</t>
        </r>
      </text>
    </comment>
    <comment ref="AO13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3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4" authorId="2" shapeId="0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3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3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เบิกวันที่17/4/18 คู่เก่าชำรุดเพราะได้คู่เก่ามา</t>
        </r>
      </text>
    </comment>
    <comment ref="AM13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3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D14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
งาน 1เดือน 19/8/18</t>
        </r>
      </text>
    </comment>
    <comment ref="AM148" authorId="0" shapeId="0">
      <text>
        <r>
          <rPr>
            <b/>
            <sz val="9"/>
            <color indexed="81"/>
            <rFont val="Tahoma"/>
            <family val="2"/>
          </rPr>
          <t>HR:ได้คุ๋ทดลอง</t>
        </r>
      </text>
    </comment>
    <comment ref="AD15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ประเมินอีกวันที่ 17/11/18</t>
        </r>
      </text>
    </comment>
    <comment ref="AM15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</commentList>
</comments>
</file>

<file path=xl/comments2.xml><?xml version="1.0" encoding="utf-8"?>
<comments xmlns="http://schemas.openxmlformats.org/spreadsheetml/2006/main">
  <authors>
    <author>HR</author>
  </authors>
  <commentList>
    <comment ref="AP3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3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P3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3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4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4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4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P5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6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7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8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83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9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9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0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1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1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3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4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</commentList>
</comments>
</file>

<file path=xl/comments3.xml><?xml version="1.0" encoding="utf-8"?>
<comments xmlns="http://schemas.openxmlformats.org/spreadsheetml/2006/main">
  <authors>
    <author>HR</author>
  </authors>
  <commentList>
    <comment ref="Y1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ลาไปทหาร 2ปี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ไปทหาร</t>
        </r>
      </text>
    </comment>
    <comment ref="Z8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26/4/16</t>
        </r>
      </text>
    </comment>
    <comment ref="Y12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16/2/2017</t>
        </r>
      </text>
    </comment>
    <comment ref="Y12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27/2/2017</t>
        </r>
      </text>
    </comment>
    <comment ref="Y12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10/3/2017</t>
        </r>
      </text>
    </comment>
    <comment ref="Z13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ท้องยังไม่ผ่านทดลองงาน</t>
        </r>
      </text>
    </comment>
    <comment ref="Z14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
งาน 1เดือน 19/8/18</t>
        </r>
      </text>
    </comment>
    <comment ref="Z14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ต่อทดลองงาน1 เดือน ครบ 7 กันยายน 61</t>
        </r>
      </text>
    </comment>
    <comment ref="Y236" authorId="0" shapeId="0">
      <text>
        <r>
          <rPr>
            <b/>
            <sz val="9"/>
            <color indexed="81"/>
            <rFont val="Tahoma"/>
            <family val="2"/>
          </rPr>
          <t>HR:พนักงานชั่วคราว
22/2/2017</t>
        </r>
      </text>
    </comment>
    <comment ref="O28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ธนาคารกรุงเทพ</t>
        </r>
      </text>
    </comment>
    <comment ref="O28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กสิกร</t>
        </r>
      </text>
    </comment>
  </commentList>
</comments>
</file>

<file path=xl/comments4.xml><?xml version="1.0" encoding="utf-8"?>
<comments xmlns="http://schemas.openxmlformats.org/spreadsheetml/2006/main">
  <authors>
    <author>HR</author>
    <author>Atchara Thonglinan</author>
  </authors>
  <commentList>
    <comment ref="AO1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เก่ารุ่นใหม่</t>
        </r>
      </text>
    </comment>
    <comment ref="AO1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2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3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C35" authorId="0" shapeId="0">
      <text>
        <r>
          <rPr>
            <b/>
            <sz val="9"/>
            <color indexed="81"/>
            <rFont val="Tahoma"/>
            <family val="2"/>
          </rPr>
          <t>HR:พนักงานชั่วคราว
22/2/2017</t>
        </r>
      </text>
    </comment>
    <comment ref="AO36" authorId="1" shapeId="0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3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3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รองเท้าตัวเอง</t>
        </r>
      </text>
    </comment>
    <comment ref="AM46" authorId="1" shapeId="0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4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53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5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5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P5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5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เบอร์3 ค่เก่า</t>
        </r>
      </text>
    </comment>
    <comment ref="AR6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ลายกราฟฟิค 1 ตัว Lญ</t>
        </r>
      </text>
    </comment>
    <comment ref="AO6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66" authorId="1" shapeId="0">
      <text>
        <r>
          <rPr>
            <b/>
            <sz val="9"/>
            <color indexed="81"/>
            <rFont val="Tahoma"/>
            <family val="2"/>
          </rPr>
          <t>Atchara Thonglinan: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6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69" authorId="0" shapeId="0">
      <text>
        <r>
          <rPr>
            <b/>
            <sz val="9"/>
            <color indexed="81"/>
            <rFont val="Tahoma"/>
            <family val="2"/>
          </rPr>
          <t>HR:เก่า</t>
        </r>
      </text>
    </comment>
    <comment ref="AM7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Q7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S=2  XS=1</t>
        </r>
      </text>
    </comment>
    <comment ref="AM7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8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N8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ธนาคารกรุงเทพ</t>
        </r>
      </text>
    </comment>
    <comment ref="N8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กสิกร</t>
        </r>
      </text>
    </comment>
    <comment ref="AM9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9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M11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1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M112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13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วันที่ 29/6/18 เปลี่ยนใหม่</t>
        </r>
      </text>
    </comment>
    <comment ref="AM11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23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2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เปลี่ยนชำรุดวันที่ 15/8/18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26/4/16</t>
        </r>
      </text>
    </comment>
    <comment ref="AM13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4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O14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S14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ลายกราฟฟิค Lญ1
สีดำ XLญ1</t>
        </r>
      </text>
    </comment>
    <comment ref="AN15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เบิกวันที่ 4/7/18</t>
        </r>
      </text>
    </comment>
    <comment ref="AM16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N164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เปลี่ยนเพราะชำรุด 29/6/18</t>
        </r>
      </text>
    </comment>
    <comment ref="AW16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OP -3   Offฟ้าปกเหลือง-2</t>
        </r>
      </text>
    </comment>
    <comment ref="AR171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ชมพู3  ฟ้าปกเหลือง2</t>
        </r>
      </text>
    </comment>
    <comment ref="AO173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ได้รับวันที่17/3/17</t>
        </r>
      </text>
    </comment>
    <comment ref="AC17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พนักงานชั่วคราว 10/3/2017</t>
        </r>
      </text>
    </comment>
    <comment ref="AO175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คู่เก่า</t>
        </r>
      </text>
    </comment>
    <comment ref="AO176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  <comment ref="AD178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ต่อทดลองงาน1 เดือน ครบ 7 กันยายน 61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HR:</t>
        </r>
        <r>
          <rPr>
            <sz val="9"/>
            <color indexed="81"/>
            <rFont val="Tahoma"/>
            <family val="2"/>
          </rPr>
          <t xml:space="preserve">
เก่า</t>
        </r>
      </text>
    </comment>
  </commentList>
</comments>
</file>

<file path=xl/sharedStrings.xml><?xml version="1.0" encoding="utf-8"?>
<sst xmlns="http://schemas.openxmlformats.org/spreadsheetml/2006/main" count="13560" uniqueCount="3238">
  <si>
    <t>ลำดับ</t>
  </si>
  <si>
    <t>ชื่อ-นามสกุล</t>
  </si>
  <si>
    <t>แผนก</t>
  </si>
  <si>
    <t>สถานะ</t>
  </si>
  <si>
    <t>วันที่ลาออก</t>
  </si>
  <si>
    <t>ตำแหน่ง</t>
  </si>
  <si>
    <t>ลาออกแล้ว</t>
  </si>
  <si>
    <t>ยังปฏิบัติงานอยู่</t>
  </si>
  <si>
    <t>Transport</t>
  </si>
  <si>
    <t>แม่บ้าน</t>
  </si>
  <si>
    <t>Operation</t>
  </si>
  <si>
    <t>IT manager</t>
  </si>
  <si>
    <t>IT</t>
  </si>
  <si>
    <t>ประเภทของพนักงาน</t>
  </si>
  <si>
    <t>วันที่เริ่มทดลองงาน</t>
  </si>
  <si>
    <t>วันที่เรื่มงานเป็นพนักงาน</t>
  </si>
  <si>
    <t>รายเดือน</t>
  </si>
  <si>
    <t>รายวัน</t>
  </si>
  <si>
    <t>Job competency Training</t>
  </si>
  <si>
    <t>Quality system</t>
  </si>
  <si>
    <t>Documentation</t>
  </si>
  <si>
    <t>การตรวจสุขภาพ</t>
  </si>
  <si>
    <t>ครั้งที่ 1 -2010</t>
  </si>
  <si>
    <t>ครั้งที่ 2 -2011</t>
  </si>
  <si>
    <t>ครั้งที่ 3 -2012</t>
  </si>
  <si>
    <t>ครั้งที่ 4 -2013</t>
  </si>
  <si>
    <t>ครั้งที่ 5 -2014</t>
  </si>
  <si>
    <t>พนักงานรายเดือน</t>
  </si>
  <si>
    <t>รหัสพนักงาน</t>
  </si>
  <si>
    <t>เพศ</t>
  </si>
  <si>
    <t>ชาย</t>
  </si>
  <si>
    <t>หญิง</t>
  </si>
  <si>
    <t>วันที่ครบรอบทดลองงาน</t>
  </si>
  <si>
    <t>new staff</t>
  </si>
  <si>
    <t>x</t>
  </si>
  <si>
    <t>Co-ordination</t>
  </si>
  <si>
    <t>Forklift</t>
  </si>
  <si>
    <t>นักศึกษาฝึกงาน</t>
  </si>
  <si>
    <t>ปี</t>
  </si>
  <si>
    <t>เดือน</t>
  </si>
  <si>
    <t>วันลาพักร้อน</t>
  </si>
  <si>
    <t>จำนวนวันที่เป็นพนักงานบริษัท</t>
  </si>
  <si>
    <t>***</t>
  </si>
  <si>
    <t>VNA</t>
  </si>
  <si>
    <t>SKILLS</t>
  </si>
  <si>
    <t>Supervisor Operation Level 1</t>
  </si>
  <si>
    <t>Supervisor Operation Level 2</t>
  </si>
  <si>
    <t xml:space="preserve">Inventory Admin </t>
  </si>
  <si>
    <t>Inventory</t>
  </si>
  <si>
    <t>Account Executive</t>
  </si>
  <si>
    <t>Information Technology</t>
  </si>
  <si>
    <t>HR and Admin</t>
  </si>
  <si>
    <t>Account Executive Admin</t>
  </si>
  <si>
    <t>CS and AE Manager</t>
  </si>
  <si>
    <t>HR and Admin Officer</t>
  </si>
  <si>
    <t>รหัสใหม่</t>
  </si>
  <si>
    <t>วันที่เริ่มเป็นรายเดือน</t>
  </si>
  <si>
    <t>1 มี.ค.57</t>
  </si>
  <si>
    <t>Ast. IMC Manager L.2</t>
  </si>
  <si>
    <t>Monthly Checker</t>
  </si>
  <si>
    <t>Monthly Receiving Checker</t>
  </si>
  <si>
    <t>Daily FL Driver</t>
  </si>
  <si>
    <t>Daily TSP Checker</t>
  </si>
  <si>
    <t>Leader TSP Operation</t>
  </si>
  <si>
    <t>ขนิษฐา  อ้นเนียม</t>
  </si>
  <si>
    <t>Daily Receiving</t>
  </si>
  <si>
    <t>Checker Forklift pgp,smtl</t>
  </si>
  <si>
    <t>ANALYST</t>
  </si>
  <si>
    <t>ANALYST TSP</t>
  </si>
  <si>
    <t>ทำงานครบ 1 ปี มีสิทธิลาได้</t>
  </si>
  <si>
    <t>7 วัน</t>
  </si>
  <si>
    <t>10 วัน</t>
  </si>
  <si>
    <t>12 วัน</t>
  </si>
  <si>
    <t>15 วัน</t>
  </si>
  <si>
    <t>20 วัน</t>
  </si>
  <si>
    <t>ทำงานครบ 3 ปี มีสิทธิลาได้</t>
  </si>
  <si>
    <t>ทำงานครบ 5 ปี มีสิทธิลาได้</t>
  </si>
  <si>
    <t>ทำงานครบ 10 ปี มีสิทธิลาได้</t>
  </si>
  <si>
    <t>ทำงานครบ 15 ปี มีสิทธิลาได้</t>
  </si>
  <si>
    <t>Inventory Supervisor</t>
  </si>
  <si>
    <t xml:space="preserve">Daily Checker </t>
  </si>
  <si>
    <t>IT  Programmer</t>
  </si>
  <si>
    <t xml:space="preserve">Manager Transport </t>
  </si>
  <si>
    <t>Account Executive &amp; CS</t>
  </si>
  <si>
    <t>Monthly TSP Admin</t>
  </si>
  <si>
    <t xml:space="preserve">Monthly Checker </t>
  </si>
  <si>
    <t>พนักงานชั่วคราว Amazon</t>
  </si>
  <si>
    <t>Ast. Opt. Manager L.1</t>
  </si>
  <si>
    <t xml:space="preserve">Monthly Forklift Drivers </t>
  </si>
  <si>
    <t xml:space="preserve">Monthly  Checker </t>
  </si>
  <si>
    <t>Monthly  Checker</t>
  </si>
  <si>
    <t>MonthlyForklift Driver,Checker PZ Loscam</t>
  </si>
  <si>
    <t xml:space="preserve">Daily Picker </t>
  </si>
  <si>
    <t xml:space="preserve"> Forklift pgp,smtl</t>
  </si>
  <si>
    <t xml:space="preserve">Daily Forklift Driver </t>
  </si>
  <si>
    <t>Year</t>
  </si>
  <si>
    <t>ปี/เดือน</t>
  </si>
  <si>
    <t>อายุงาน</t>
  </si>
  <si>
    <t>การคิด</t>
  </si>
  <si>
    <t>=</t>
  </si>
  <si>
    <t>สิทธิ์การลาพักร้อนพนักงาน ILS ประจำปากเกร็ด</t>
  </si>
  <si>
    <t>อายุไม่ครบ 1 ปี ไม่มีสิทิ์ลาพักร้อน</t>
  </si>
  <si>
    <r>
      <t xml:space="preserve">สิทธิ์การลาพักร้อน เมื่อครบ 1 ปี (7 วัน) / 12 เดือน </t>
    </r>
    <r>
      <rPr>
        <b/>
        <sz val="9"/>
        <color theme="1"/>
        <rFont val="Calibri"/>
        <family val="2"/>
        <scheme val="minor"/>
      </rPr>
      <t>x</t>
    </r>
    <r>
      <rPr>
        <sz val="9"/>
        <color theme="1"/>
        <rFont val="Calibri"/>
        <family val="2"/>
        <scheme val="minor"/>
      </rPr>
      <t xml:space="preserve"> เดือนที่เหลืออยู่เมื่อถึงสิ้นปี นับเดือนที่เริ่มงาน ไม่พิจารณาวันทำงาน</t>
    </r>
  </si>
  <si>
    <t>เดือนที่เริ่มงาน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</si>
  <si>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</si>
  <si>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</si>
  <si>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</si>
  <si>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</si>
  <si>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</si>
  <si>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</si>
  <si>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</si>
  <si>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</si>
  <si>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</si>
  <si>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</si>
  <si>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</si>
  <si>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</si>
  <si>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ปีถัดๆไป</t>
  </si>
  <si>
    <t>ปีที่ 2</t>
  </si>
  <si>
    <t>ปีที่ 3</t>
  </si>
  <si>
    <t>ปีที่ 4</t>
  </si>
  <si>
    <t>ปีที่ 5</t>
  </si>
  <si>
    <t>ปีที่ 6</t>
  </si>
  <si>
    <t>ปีที่ 7</t>
  </si>
  <si>
    <t>ปีที่ 8</t>
  </si>
  <si>
    <t>ปีที่ 9</t>
  </si>
  <si>
    <t>ปีที่ 10</t>
  </si>
  <si>
    <t>ปีที่ 11</t>
  </si>
  <si>
    <t>หมายเหตุ:</t>
  </si>
  <si>
    <t>ตั้งแต่ปีที่ 2 เป็นต้นไป สิทธิ์ลาพักร้อนจะอ้างอิงปีปฏิทินการทำงาน โดยสิทธ์เริ่มตั้งแต่เดือนมกราคม</t>
  </si>
  <si>
    <t>ปีที่ 1</t>
  </si>
  <si>
    <t>พนักงานเริ่มงานวันที่</t>
  </si>
  <si>
    <t>1 ม.ค. - 23 ต.ค. 58</t>
  </si>
  <si>
    <t>24 ต.ค. - 31 ธ.ค. 58</t>
  </si>
  <si>
    <t>ตัวอย่างสิทธิ์การลาพักร้อนของพนักงาน โดยพิจารณาเปรียบเทียบกับตารางแจกแจงสิทธิ์การลาพักร้อน</t>
  </si>
  <si>
    <t>ตามปีปฏิทินการทำงาน (นับจากเดือน มกราคม เป็นต้นไป)</t>
  </si>
  <si>
    <t>ตารางแจกแจงสิทธิ์การลาพักร้อน</t>
  </si>
  <si>
    <t>ปีที่ปฏิบัติงาน</t>
  </si>
  <si>
    <t>ก่อนครบรอบทำงาน 1 ปี</t>
  </si>
  <si>
    <t>หลังครบรอบทำงาน 1 ปี</t>
  </si>
  <si>
    <t>ทำงานครบ 1 ปี ในปีปฏิทินการทำงานที่อายุงานครบ 1 ปี มีสิทธิลาได้ ตามส่วน</t>
  </si>
  <si>
    <t>ทำงานครบ 1 ปี มีสิทธิลาได้ ณ วันที่ 1 มกราคมของปีนั้นๆ มีสิทธิ์ลาพักร้อนได้</t>
  </si>
  <si>
    <t>ทำงานครบ 3 ปี มีสิทธิลาได้ ณ วันที่ 1 มกราคมของปีนั้นๆ มีสิทธิ์ลาพักร้อนได้</t>
  </si>
  <si>
    <t>ทำงานครบ 5 ปี มีสิทธิลาได้ ณ วันที่ 1 มกราคมของปีนั้นๆ มีสิทธิ์ลาพักร้อนได้</t>
  </si>
  <si>
    <t>ทำงานครบ 10 ปี มีสิทธิลาได้ ณ วันที่ 1 มกราคมของปีนั้นๆ มีสิทธิ์ลาพักร้อนได้</t>
  </si>
  <si>
    <r>
      <t xml:space="preserve">สิทธิ์การลาพักร้อน เมื่อครบ 1 ปี (7 วัน) / 12 เดือนx </t>
    </r>
    <r>
      <rPr>
        <b/>
        <sz val="9"/>
        <color theme="1"/>
        <rFont val="Calibri"/>
        <family val="2"/>
        <scheme val="minor"/>
      </rPr>
      <t/>
    </r>
  </si>
  <si>
    <t>เดือนที่เหลืออยู่เมื่อถึงสิ้นปี นับเดือนที่เริ่มงาน ไม่พิจารณาวันทำงาน</t>
  </si>
  <si>
    <t>ทำงานครบ10 ปีขึ้นไป มีสิทธิลาได้ ณ วันที่ 1 มกราคมของปีนั้นๆ มีสิทธิ์ลาพักร้อนได้</t>
  </si>
  <si>
    <t>ทำงานครบ 1 ปี   มีสิทธิลาได้ ณ วันที่ 1 มกราคมของปีนั้นๆ มีสิทธิ์ลาพักร้อนได้</t>
  </si>
  <si>
    <t>ทำงานครบ 3 ปี   มีสิทธิลาได้ ณ วันที่ 1 มกราคมของปีนั้นๆ มีสิทธิ์ลาพักร้อนได้</t>
  </si>
  <si>
    <t>ทำงานครบ 5 ปี   มีสิทธิลาได้ ณ วันที่ 1 มกราคมของปีนั้นๆ มีสิทธิ์ลาพักร้อนได้</t>
  </si>
  <si>
    <t>อายุไม่ครบ 1 ปี ไม่มีสิทธิ์ลาพักร้อน</t>
  </si>
  <si>
    <t>ทำงานในปีที่ 1</t>
  </si>
  <si>
    <t xml:space="preserve">ทำงานครบปีที่1
เข้าสู่ ปีที่2
</t>
  </si>
  <si>
    <t>ทำงานครบปีที่2
เข้าสู่ปีที่ 3</t>
  </si>
  <si>
    <t>ทำงานครบปีที่3
เข้าสู่ปีที่ 4</t>
  </si>
  <si>
    <t>การทำงานอ้างอิงปีที่ปฏิบัติงาน ไม่ใช่ปีที่เริ่มงาน</t>
  </si>
  <si>
    <t>เลขที่บัตรประชาชน</t>
  </si>
  <si>
    <t>ชื่อ</t>
  </si>
  <si>
    <t>นามสกุล</t>
  </si>
  <si>
    <t xml:space="preserve">พัชรเสฐ </t>
  </si>
  <si>
    <t xml:space="preserve">จริญญา </t>
  </si>
  <si>
    <t xml:space="preserve">วิมลวรรณ </t>
  </si>
  <si>
    <t xml:space="preserve">กาญจนา </t>
  </si>
  <si>
    <t xml:space="preserve">เทอดศักดิ์ </t>
  </si>
  <si>
    <t xml:space="preserve">วินัย </t>
  </si>
  <si>
    <t xml:space="preserve">สมยศ  </t>
  </si>
  <si>
    <t xml:space="preserve">สุทธิศักดิ์ </t>
  </si>
  <si>
    <t xml:space="preserve">จุฬารัตน์ </t>
  </si>
  <si>
    <t xml:space="preserve">อุทิศ </t>
  </si>
  <si>
    <t xml:space="preserve">รัดดา  </t>
  </si>
  <si>
    <t xml:space="preserve">รจนา </t>
  </si>
  <si>
    <t xml:space="preserve">จันทิมา </t>
  </si>
  <si>
    <t xml:space="preserve">ศรีวรรณ </t>
  </si>
  <si>
    <t xml:space="preserve">นฤกานต์ </t>
  </si>
  <si>
    <t xml:space="preserve">อดิศักดิ์ </t>
  </si>
  <si>
    <t xml:space="preserve">โสพล </t>
  </si>
  <si>
    <t xml:space="preserve">ทนงศักดิ์ </t>
  </si>
  <si>
    <t xml:space="preserve">ธีรพงษ์  </t>
  </si>
  <si>
    <t xml:space="preserve">รจนา  </t>
  </si>
  <si>
    <t xml:space="preserve">เอื้อการย์  </t>
  </si>
  <si>
    <t xml:space="preserve">รัตนา  </t>
  </si>
  <si>
    <t xml:space="preserve">บุญชอบ </t>
  </si>
  <si>
    <t xml:space="preserve">เพชรัตน์  </t>
  </si>
  <si>
    <t xml:space="preserve">สุกัญญา   </t>
  </si>
  <si>
    <t xml:space="preserve">อนุชา  </t>
  </si>
  <si>
    <t xml:space="preserve">ไชยวัฒน์   </t>
  </si>
  <si>
    <t xml:space="preserve">กิติชัย  </t>
  </si>
  <si>
    <t xml:space="preserve">สืบพงษ์    </t>
  </si>
  <si>
    <t xml:space="preserve">นนทยา    </t>
  </si>
  <si>
    <t xml:space="preserve">พัดชา   </t>
  </si>
  <si>
    <t xml:space="preserve">สุมินตรา </t>
  </si>
  <si>
    <t xml:space="preserve">รัตนา </t>
  </si>
  <si>
    <t xml:space="preserve">ชลธิชา  </t>
  </si>
  <si>
    <t xml:space="preserve">อนันต์  </t>
  </si>
  <si>
    <t xml:space="preserve">บุญรัก  </t>
  </si>
  <si>
    <t xml:space="preserve">ประสิทธิ์   </t>
  </si>
  <si>
    <t xml:space="preserve">พัชราภรณ์ </t>
  </si>
  <si>
    <t xml:space="preserve">สำราญ  </t>
  </si>
  <si>
    <t xml:space="preserve">ศักราวี  </t>
  </si>
  <si>
    <t xml:space="preserve">เอกชัย  </t>
  </si>
  <si>
    <t xml:space="preserve">ชนม์นิภา </t>
  </si>
  <si>
    <t xml:space="preserve">นาตยา  </t>
  </si>
  <si>
    <t xml:space="preserve">ยมนา  </t>
  </si>
  <si>
    <t xml:space="preserve">สุรจิตร  </t>
  </si>
  <si>
    <t xml:space="preserve">อนุพงษ์   </t>
  </si>
  <si>
    <t xml:space="preserve">แสงเดือน </t>
  </si>
  <si>
    <t xml:space="preserve">บุญมา     </t>
  </si>
  <si>
    <t xml:space="preserve"> จิราภา  </t>
  </si>
  <si>
    <t xml:space="preserve">พงษ์สวัสดิ์  </t>
  </si>
  <si>
    <t xml:space="preserve">นวรรณ   </t>
  </si>
  <si>
    <t xml:space="preserve">เอกชาติ  </t>
  </si>
  <si>
    <t xml:space="preserve">เอกฉัตร  </t>
  </si>
  <si>
    <t xml:space="preserve">รุ่งทิพย์  </t>
  </si>
  <si>
    <t xml:space="preserve">คำผง </t>
  </si>
  <si>
    <t xml:space="preserve">บุญยา </t>
  </si>
  <si>
    <t xml:space="preserve">ยุพา </t>
  </si>
  <si>
    <t xml:space="preserve">อภิญญา </t>
  </si>
  <si>
    <t xml:space="preserve">อิทธิพรหม </t>
  </si>
  <si>
    <t xml:space="preserve">จุฑารัตน์ </t>
  </si>
  <si>
    <t xml:space="preserve">อภิวันท์ </t>
  </si>
  <si>
    <t xml:space="preserve">วิภาดา </t>
  </si>
  <si>
    <t xml:space="preserve">โสรยา  </t>
  </si>
  <si>
    <t xml:space="preserve">ปริมประภา  </t>
  </si>
  <si>
    <t xml:space="preserve">อัจฉรา   </t>
  </si>
  <si>
    <t xml:space="preserve">กฤษดา  </t>
  </si>
  <si>
    <t xml:space="preserve">สิทธิชัย     </t>
  </si>
  <si>
    <t xml:space="preserve">สมใจ    </t>
  </si>
  <si>
    <t xml:space="preserve">วิพล    </t>
  </si>
  <si>
    <t xml:space="preserve">วนิชา    </t>
  </si>
  <si>
    <t xml:space="preserve">ศราวุธ   </t>
  </si>
  <si>
    <t xml:space="preserve">สุทิดา </t>
  </si>
  <si>
    <t xml:space="preserve">สมบัติ  </t>
  </si>
  <si>
    <t xml:space="preserve">วรรณลักษณ์  </t>
  </si>
  <si>
    <t xml:space="preserve">ชัยพร  </t>
  </si>
  <si>
    <t xml:space="preserve">อัมพร     </t>
  </si>
  <si>
    <t xml:space="preserve">วนิดา </t>
  </si>
  <si>
    <t xml:space="preserve">วีรยุทธ   </t>
  </si>
  <si>
    <t xml:space="preserve">เกษสุดา  </t>
  </si>
  <si>
    <t xml:space="preserve">สุทธาทิพย์  </t>
  </si>
  <si>
    <t xml:space="preserve">มธุรส  </t>
  </si>
  <si>
    <t xml:space="preserve">พัชโรบล  </t>
  </si>
  <si>
    <t xml:space="preserve">ปวีย์  </t>
  </si>
  <si>
    <t xml:space="preserve">บัญชา  </t>
  </si>
  <si>
    <t xml:space="preserve">อำไพ  </t>
  </si>
  <si>
    <t xml:space="preserve">นุชนารถ  </t>
  </si>
  <si>
    <t>ธรรมสิทธิ์</t>
  </si>
  <si>
    <t>ชาบ้านโนน</t>
  </si>
  <si>
    <t>นาย</t>
  </si>
  <si>
    <t>นาง</t>
  </si>
  <si>
    <t>นางสาว</t>
  </si>
  <si>
    <t>ทองพูล</t>
  </si>
  <si>
    <t>สุทนต์</t>
  </si>
  <si>
    <t>ยี่สาคร</t>
  </si>
  <si>
    <t xml:space="preserve">รุ่งทิพย์   </t>
  </si>
  <si>
    <t>ศิวา</t>
  </si>
  <si>
    <t>โตนาค</t>
  </si>
  <si>
    <t>ทองลินัน</t>
  </si>
  <si>
    <t>วันดือนปีเกิด</t>
  </si>
  <si>
    <t>ศรทอง</t>
  </si>
  <si>
    <t>ธาราวาสน์</t>
  </si>
  <si>
    <t>อนันต์ธนารัฐ</t>
  </si>
  <si>
    <t>อุทัยรังษี</t>
  </si>
  <si>
    <t>ยิ่งคิด</t>
  </si>
  <si>
    <t>ทรงสัตย์</t>
  </si>
  <si>
    <t>โสทะ</t>
  </si>
  <si>
    <t>ศิริวงษ์</t>
  </si>
  <si>
    <t>จันทร์คล้าย</t>
  </si>
  <si>
    <t>คชภูธร</t>
  </si>
  <si>
    <t>มีศิลป์</t>
  </si>
  <si>
    <t>ลาภเสถียร</t>
  </si>
  <si>
    <t>กุลไทย</t>
  </si>
  <si>
    <t>โลกคำลือ</t>
  </si>
  <si>
    <t>ศรีอนงค์</t>
  </si>
  <si>
    <t>กันยามาศ</t>
  </si>
  <si>
    <t>จิตรีกาย</t>
  </si>
  <si>
    <t>ภู่โคกหวาย</t>
  </si>
  <si>
    <t>แสนตรง</t>
  </si>
  <si>
    <t>เจริญยศ</t>
  </si>
  <si>
    <t>วงษ์ดี</t>
  </si>
  <si>
    <t>โมทิม</t>
  </si>
  <si>
    <t>ดวงมณี</t>
  </si>
  <si>
    <t>แจ่มฟ้า</t>
  </si>
  <si>
    <t>คล้ายแก้ว</t>
  </si>
  <si>
    <t>ใหม่วิจิตร</t>
  </si>
  <si>
    <t>พวงทับทิม</t>
  </si>
  <si>
    <t>วงศ์วาล</t>
  </si>
  <si>
    <t>ชูเกิด</t>
  </si>
  <si>
    <t>หงษ์ทอง</t>
  </si>
  <si>
    <t>มารวย</t>
  </si>
  <si>
    <t>จำปีกลาง</t>
  </si>
  <si>
    <t>ชื่นเชาวกิจ</t>
  </si>
  <si>
    <t>ตลับนาค</t>
  </si>
  <si>
    <t>มุงคุณ</t>
  </si>
  <si>
    <t>คงเทียน</t>
  </si>
  <si>
    <t>งามประเสริฐ</t>
  </si>
  <si>
    <t>อาจองค์</t>
  </si>
  <si>
    <t>รอดเมือง</t>
  </si>
  <si>
    <t>มีสนาม</t>
  </si>
  <si>
    <t>ชำนาญ</t>
  </si>
  <si>
    <t>กลิ่นแก้ว</t>
  </si>
  <si>
    <t>พานโถม</t>
  </si>
  <si>
    <t>ไทยสิทธิ์</t>
  </si>
  <si>
    <t>ติเพียร</t>
  </si>
  <si>
    <t>สุขพลอย</t>
  </si>
  <si>
    <t>บูรณานนท์</t>
  </si>
  <si>
    <t>พุ่มพ่วง</t>
  </si>
  <si>
    <t>กลัดปิ่น</t>
  </si>
  <si>
    <t>ระรวย</t>
  </si>
  <si>
    <t>สายหนู</t>
  </si>
  <si>
    <t>ต่วนทอง</t>
  </si>
  <si>
    <t>ดลธนเสถียร</t>
  </si>
  <si>
    <t>สุปปิยะตระกูล</t>
  </si>
  <si>
    <t>รัตนเจริญ</t>
  </si>
  <si>
    <t>โภคา</t>
  </si>
  <si>
    <t>ภูสันต์</t>
  </si>
  <si>
    <t>แห้วเพชร</t>
  </si>
  <si>
    <t>สอนเวียง</t>
  </si>
  <si>
    <t>สุขประเสริฐ</t>
  </si>
  <si>
    <t>นามพล</t>
  </si>
  <si>
    <t>ชัยสิทธิ์</t>
  </si>
  <si>
    <t>สีสวย</t>
  </si>
  <si>
    <t>แจ้โพธิ์</t>
  </si>
  <si>
    <t>ควงขุนทด</t>
  </si>
  <si>
    <t>สินทรัพย์</t>
  </si>
  <si>
    <t>เพิ่มพูล</t>
  </si>
  <si>
    <t>เสริฐสอน</t>
  </si>
  <si>
    <t>บุญเชิด</t>
  </si>
  <si>
    <t>พวงลำใย</t>
  </si>
  <si>
    <t>ฤกษ์ยินดี</t>
  </si>
  <si>
    <t>รักษาจิตร์</t>
  </si>
  <si>
    <t>ขันทอง</t>
  </si>
  <si>
    <t>บุตตะโรบล</t>
  </si>
  <si>
    <t>นาคคำ</t>
  </si>
  <si>
    <t>เหมือนวงศ์</t>
  </si>
  <si>
    <t>แสงเลิศล้ำ</t>
  </si>
  <si>
    <t>แสงคำ</t>
  </si>
  <si>
    <t>บัวเทศ</t>
  </si>
  <si>
    <t>ภัควลัญชญา</t>
  </si>
  <si>
    <t>รหัส</t>
  </si>
  <si>
    <t>เข้างาน</t>
  </si>
  <si>
    <t>จำนวนปี</t>
  </si>
  <si>
    <t>ครั้งที่ 6 -2015</t>
  </si>
  <si>
    <t>ครั้งที่ 7 -2016</t>
  </si>
  <si>
    <t>Daily Picker Amazon</t>
  </si>
  <si>
    <t>Daily Picker Meeclass</t>
  </si>
  <si>
    <t>กัญญารัตน์</t>
  </si>
  <si>
    <t>สุธิชัย</t>
  </si>
  <si>
    <t>วรากร</t>
  </si>
  <si>
    <t>ร่มบารมี</t>
  </si>
  <si>
    <t>Monthly IT</t>
  </si>
  <si>
    <t>พศวีร์</t>
  </si>
  <si>
    <t>เพียงพานิช</t>
  </si>
  <si>
    <t>Monthly Checker Amazon</t>
  </si>
  <si>
    <t xml:space="preserve">Operation </t>
  </si>
  <si>
    <t>ชนนิกานติ</t>
  </si>
  <si>
    <t>ยานุ</t>
  </si>
  <si>
    <t>คนึงนิจ</t>
  </si>
  <si>
    <t>ชื่นชมบุญ</t>
  </si>
  <si>
    <t>วีรศักดิ์</t>
  </si>
  <si>
    <t>เพ็งสุข</t>
  </si>
  <si>
    <t>ลีลาเจริญทรัพย์</t>
  </si>
  <si>
    <t>วสันต์</t>
  </si>
  <si>
    <t>ชัยเพชร</t>
  </si>
  <si>
    <t xml:space="preserve">วราภรณ์ </t>
  </si>
  <si>
    <t>หุ่นห้อย</t>
  </si>
  <si>
    <t xml:space="preserve">ทัศนีย์ </t>
  </si>
  <si>
    <t xml:space="preserve"> สุดายงค์</t>
  </si>
  <si>
    <t>สุพัตรา</t>
  </si>
  <si>
    <t>ชำนิเขตการณ์</t>
  </si>
  <si>
    <t>หอมหวล</t>
  </si>
  <si>
    <t>สุธิดา</t>
  </si>
  <si>
    <t>มีเชาว์งาม</t>
  </si>
  <si>
    <t>นิติพัฒน์</t>
  </si>
  <si>
    <t>หนูดี</t>
  </si>
  <si>
    <t>ปริญญาพร</t>
  </si>
  <si>
    <t>เกียรติศักดิ์</t>
  </si>
  <si>
    <t>นราธิป</t>
  </si>
  <si>
    <t>รักภูมิ</t>
  </si>
  <si>
    <t>กองทุนสำรอง
เลี้ยงชีพ</t>
  </si>
  <si>
    <t>วันสมัคร</t>
  </si>
  <si>
    <t>วันลาออก</t>
  </si>
  <si>
    <t>รองเท้า</t>
  </si>
  <si>
    <t xml:space="preserve">ธีระพงษ์  </t>
  </si>
  <si>
    <t>นิภาพร</t>
  </si>
  <si>
    <t>คล้ายพงษ์</t>
  </si>
  <si>
    <t>ปี 2559 รายชื่อพนักงานครบรอบ 5 , 10 , 15 ปี</t>
  </si>
  <si>
    <t>ยุพา</t>
  </si>
  <si>
    <t>ธีรพงษ์</t>
  </si>
  <si>
    <t>พัชราภรณ์</t>
  </si>
  <si>
    <t>แสงเดือน</t>
  </si>
  <si>
    <t>พุ่มพวง</t>
  </si>
  <si>
    <t>รุ่งทิพย์</t>
  </si>
  <si>
    <t>รัดดา</t>
  </si>
  <si>
    <t>ตารางวันลาพักร้อน</t>
  </si>
  <si>
    <t>เข้างานปี พ.ศ.</t>
  </si>
  <si>
    <t>ระหว่างเดือน</t>
  </si>
  <si>
    <t>7 วัน/ตามสัดส่วน</t>
  </si>
  <si>
    <t>10 วัน/ตามสัดส่วน(7วัน)</t>
  </si>
  <si>
    <t>12วัน/ตามสัดส่วน(10วัน)</t>
  </si>
  <si>
    <t>15 วัน/ตามสัดส่วน(12วัน)</t>
  </si>
  <si>
    <t>1 ม.ค. - 30 มิ.ย.
ครึ่งปีแรก</t>
  </si>
  <si>
    <t>1 ก.ค. - 31 ธ.ค.
ครึ่งปีหลัง</t>
  </si>
  <si>
    <t>ครบปีที่ 1เข้าปีที่2</t>
  </si>
  <si>
    <t>ครบปีที่ 2</t>
  </si>
  <si>
    <t>ครบปีที่ 3 เข้าปีที่ 4</t>
  </si>
  <si>
    <t>ครบปีที่ 4</t>
  </si>
  <si>
    <t>ครบปีที่ 5 เข้าปีที่ 6</t>
  </si>
  <si>
    <t>ครบปีที่6-9</t>
  </si>
  <si>
    <t>ครบปีที่ 10 เข้าปีที่ 11</t>
  </si>
  <si>
    <t>1 ม.ค. - 30 มิ.ย.</t>
  </si>
  <si>
    <t>1 ก.ค. - 31 ธ.ค.</t>
  </si>
  <si>
    <t>เสื้อพนักงานหญิง</t>
  </si>
  <si>
    <t>เสื้อพนักงานชาย</t>
  </si>
  <si>
    <t>S</t>
  </si>
  <si>
    <t>M</t>
  </si>
  <si>
    <t>L</t>
  </si>
  <si>
    <t>XL</t>
  </si>
  <si>
    <t>2XL</t>
  </si>
  <si>
    <t>3XL</t>
  </si>
  <si>
    <t>ผิวผ่องผัน</t>
  </si>
  <si>
    <t>กนกกาญจน์</t>
  </si>
  <si>
    <t>นพหิรัญ</t>
  </si>
  <si>
    <t>3เก่า</t>
  </si>
  <si>
    <t>เอามาเอง</t>
  </si>
  <si>
    <t>เอกรินทร์</t>
  </si>
  <si>
    <t>ฤทัยรัตน์</t>
  </si>
  <si>
    <t>แสงสะกา</t>
  </si>
  <si>
    <t>บรรดาศักดิ์</t>
  </si>
  <si>
    <t>วันที่รับเสื้อ</t>
  </si>
  <si>
    <t>คำนำ</t>
  </si>
  <si>
    <t>หน้า</t>
  </si>
  <si>
    <t>สมบูรณ์</t>
  </si>
  <si>
    <t>สุพรรษา</t>
  </si>
  <si>
    <t>เงางาม</t>
  </si>
  <si>
    <t>Name</t>
  </si>
  <si>
    <t>Miss</t>
  </si>
  <si>
    <t>Supansa  Ngao-ngam</t>
  </si>
  <si>
    <t>Auerkarn  Motim</t>
  </si>
  <si>
    <t>Mr</t>
  </si>
  <si>
    <t>Suthichai  Sangkam</t>
  </si>
  <si>
    <t>BP</t>
  </si>
  <si>
    <t>กัมพูชา</t>
  </si>
  <si>
    <t>Mrs</t>
  </si>
  <si>
    <t>ชื่อเล่น</t>
  </si>
  <si>
    <t>เม่น</t>
  </si>
  <si>
    <t>เปิ้ล</t>
  </si>
  <si>
    <t>นุ๊ก</t>
  </si>
  <si>
    <t>มิ้น</t>
  </si>
  <si>
    <t>หมู</t>
  </si>
  <si>
    <t>แจง</t>
  </si>
  <si>
    <t>เมี่ยง</t>
  </si>
  <si>
    <t>ยุ้ย</t>
  </si>
  <si>
    <t>ใหม่</t>
  </si>
  <si>
    <t>เกด</t>
  </si>
  <si>
    <t>ไปร์ท</t>
  </si>
  <si>
    <t>มะปราง</t>
  </si>
  <si>
    <t>สันต์</t>
  </si>
  <si>
    <t>ผึ้ง</t>
  </si>
  <si>
    <t>แก้ว</t>
  </si>
  <si>
    <t>หน่อย</t>
  </si>
  <si>
    <t>ชมพู</t>
  </si>
  <si>
    <t>เมย์</t>
  </si>
  <si>
    <t>ตี๋</t>
  </si>
  <si>
    <t>ทัย</t>
  </si>
  <si>
    <t>กี้</t>
  </si>
  <si>
    <t>โก้</t>
  </si>
  <si>
    <t>เล็ก</t>
  </si>
  <si>
    <t>จอย</t>
  </si>
  <si>
    <t>ผง</t>
  </si>
  <si>
    <t>ญา</t>
  </si>
  <si>
    <t>พา</t>
  </si>
  <si>
    <t>แอม</t>
  </si>
  <si>
    <t>พรหม</t>
  </si>
  <si>
    <t>อ้อย</t>
  </si>
  <si>
    <t>บี</t>
  </si>
  <si>
    <t>เนย</t>
  </si>
  <si>
    <t>เบียร์</t>
  </si>
  <si>
    <t>แพท</t>
  </si>
  <si>
    <t>ต้น</t>
  </si>
  <si>
    <t>เบริด</t>
  </si>
  <si>
    <t>ปู้</t>
  </si>
  <si>
    <t>แจ็ค</t>
  </si>
  <si>
    <t>ทราย</t>
  </si>
  <si>
    <t>เฒ่า</t>
  </si>
  <si>
    <t>ติ๊ก</t>
  </si>
  <si>
    <t>บัติ</t>
  </si>
  <si>
    <t>เก๋</t>
  </si>
  <si>
    <t xml:space="preserve">พร </t>
  </si>
  <si>
    <t>ดาว</t>
  </si>
  <si>
    <t>ลักษณ์</t>
  </si>
  <si>
    <t>ดา</t>
  </si>
  <si>
    <t>รุ้ง</t>
  </si>
  <si>
    <t>หมวย</t>
  </si>
  <si>
    <t>แนน</t>
  </si>
  <si>
    <t>นิด</t>
  </si>
  <si>
    <t>สุพรรษา  เงางาม</t>
  </si>
  <si>
    <t>สุธิชัย  แสงคำ</t>
  </si>
  <si>
    <t>เอื้อการย์   โมทิม</t>
  </si>
  <si>
    <t xml:space="preserve">Forklift Driver </t>
  </si>
  <si>
    <t xml:space="preserve"> </t>
  </si>
  <si>
    <t>ต่อ</t>
  </si>
  <si>
    <t>หลิว</t>
  </si>
  <si>
    <t>ทหาร</t>
  </si>
  <si>
    <t>เอ๋</t>
  </si>
  <si>
    <t>Daily Picker  STL</t>
  </si>
  <si>
    <t>พิษณุ</t>
  </si>
  <si>
    <t>นุ</t>
  </si>
  <si>
    <t>ศรีศักดิ์ดา</t>
  </si>
  <si>
    <t>พิษณุ  ศรีศักดิ์ดา</t>
  </si>
  <si>
    <t>จีรพงษ์</t>
  </si>
  <si>
    <t>ประชุมพันธ์</t>
  </si>
  <si>
    <t>โร</t>
  </si>
  <si>
    <t>วิทวัส</t>
  </si>
  <si>
    <t>วิทย์</t>
  </si>
  <si>
    <t>วิทวัส  บรรดาศักดิ์</t>
  </si>
  <si>
    <t>จีรพงษ์  ประชุมพันธ์</t>
  </si>
  <si>
    <t>Chiraphong Prachumphan</t>
  </si>
  <si>
    <t>Withawad  Bandasak</t>
  </si>
  <si>
    <t>นิว</t>
  </si>
  <si>
    <t>วันวิสา</t>
  </si>
  <si>
    <t>บุญโพก</t>
  </si>
  <si>
    <t>น้ำหวาน</t>
  </si>
  <si>
    <t>Wanwisa  Boonphok</t>
  </si>
  <si>
    <t>วันวิสา  บุญโพก</t>
  </si>
  <si>
    <t>พงศ์พิสุทธิ์</t>
  </si>
  <si>
    <t>เขียวสองห้อง</t>
  </si>
  <si>
    <t>โน้ส</t>
  </si>
  <si>
    <t>พงศ์พิสุทธิ์  เขียวสองห้อง</t>
  </si>
  <si>
    <t>Pongpisuth  Khewsonghong</t>
  </si>
  <si>
    <t>ครั้งที่ 8 -2017</t>
  </si>
  <si>
    <t>ณัฐวุฒิ</t>
  </si>
  <si>
    <t>รัฐจักร</t>
  </si>
  <si>
    <t>นัด</t>
  </si>
  <si>
    <t>ณัฐวุฒิ  รัฐจักร</t>
  </si>
  <si>
    <t>Nuttawut  Rattajak</t>
  </si>
  <si>
    <t>วุฒิพงษ์</t>
  </si>
  <si>
    <t>วุฒิพงษ์  ดวงมณี</t>
  </si>
  <si>
    <t>Wuthiphong  Daungmanee</t>
  </si>
  <si>
    <t>นพดล</t>
  </si>
  <si>
    <t xml:space="preserve">ณัชยา </t>
  </si>
  <si>
    <t>สายมายา</t>
  </si>
  <si>
    <t>น้ำแก้ว</t>
  </si>
  <si>
    <t>Nutchaya  Saimaya</t>
  </si>
  <si>
    <t>อายุ</t>
  </si>
  <si>
    <t>เอ็ม</t>
  </si>
  <si>
    <t>โกวิท</t>
  </si>
  <si>
    <t>หูพารักษา</t>
  </si>
  <si>
    <t>Kowit  Huparaksa</t>
  </si>
  <si>
    <t>โกวิท  หูพารักษา</t>
  </si>
  <si>
    <t>กนกกาญจน์  นพหิรัญ</t>
  </si>
  <si>
    <t>Kanokkan  Nophirun</t>
  </si>
  <si>
    <t>Porntiwa  Rattana</t>
  </si>
  <si>
    <t>พรทิวา  รัตนา</t>
  </si>
  <si>
    <t>พรทิวา</t>
  </si>
  <si>
    <t>รัตนา</t>
  </si>
  <si>
    <t>บีม</t>
  </si>
  <si>
    <t>นิยมสุด</t>
  </si>
  <si>
    <t>กอล์ฟ</t>
  </si>
  <si>
    <t>ไซค์</t>
  </si>
  <si>
    <t>Sชาย</t>
  </si>
  <si>
    <t>เสื้อดำ
ไว้ทุกข์</t>
  </si>
  <si>
    <t>แสงเจริญเกียรติ</t>
  </si>
  <si>
    <t>ฐิติพันธ์</t>
  </si>
  <si>
    <t>โชกุน</t>
  </si>
  <si>
    <t>ฐิติพันธ์  แสงเจริญเกียรติ</t>
  </si>
  <si>
    <t>Thitipan  Sangjaroenkiart</t>
  </si>
  <si>
    <t>Chaiyasak  Sukas-ard</t>
  </si>
  <si>
    <t>ชัยศักดิ์ สุขสอาด</t>
  </si>
  <si>
    <t>ชัยศักดิ์</t>
  </si>
  <si>
    <t>สุขสอาด</t>
  </si>
  <si>
    <t>บูม</t>
  </si>
  <si>
    <t>ญาณิน</t>
  </si>
  <si>
    <t>พละชัย</t>
  </si>
  <si>
    <t>ญาณิน  พละชัย</t>
  </si>
  <si>
    <t>Yanin  Palachai</t>
  </si>
  <si>
    <t>อาย</t>
  </si>
  <si>
    <t>มาร์ค</t>
  </si>
  <si>
    <t>ปวีณา</t>
  </si>
  <si>
    <t>วี</t>
  </si>
  <si>
    <t>ปวีณา  นิยมสุด</t>
  </si>
  <si>
    <t>Paweena  Niyomsud</t>
  </si>
  <si>
    <t>สุธามาศ</t>
  </si>
  <si>
    <t>ชายเนตร</t>
  </si>
  <si>
    <t>แคท</t>
  </si>
  <si>
    <t>สุธามาศ  ชายเนตร</t>
  </si>
  <si>
    <t>Suthamart  Chainate</t>
  </si>
  <si>
    <t>ศิริลักษณ์</t>
  </si>
  <si>
    <t>ศิริสลุง</t>
  </si>
  <si>
    <t>ปุ้ย</t>
  </si>
  <si>
    <t>ศิริลักษ์  ศิริสลุง</t>
  </si>
  <si>
    <t>Sirirak  Sirisalung</t>
  </si>
  <si>
    <t>อมราภรณ์</t>
  </si>
  <si>
    <t>ป้องกัน</t>
  </si>
  <si>
    <t>น้อย</t>
  </si>
  <si>
    <t>Daily Picker Vcan</t>
  </si>
  <si>
    <t>อมราภรณ์  ป้องกัน</t>
  </si>
  <si>
    <t>Ammaraphon  Pongkan</t>
  </si>
  <si>
    <t>พลอย</t>
  </si>
  <si>
    <t>เจี๊ยบ</t>
  </si>
  <si>
    <t>Pisanu Srisakda</t>
  </si>
  <si>
    <t>Mr.</t>
  </si>
  <si>
    <t>วงษา</t>
  </si>
  <si>
    <t>สุกัญญา  วงษา</t>
  </si>
  <si>
    <t>Suakanya  Vongsa</t>
  </si>
  <si>
    <t>นันทิณี</t>
  </si>
  <si>
    <t>เจน</t>
  </si>
  <si>
    <t>นันทิณี  สินทรัพย์</t>
  </si>
  <si>
    <t>Nanthinee  Sin-sup</t>
  </si>
  <si>
    <t>Chatupron  Yangpeng</t>
  </si>
  <si>
    <t>ภู่</t>
  </si>
  <si>
    <t>จตุพร  ยังเพ็ง</t>
  </si>
  <si>
    <t>จตุพร</t>
  </si>
  <si>
    <t>ยังเพ็ง</t>
  </si>
  <si>
    <t>โชติกา</t>
  </si>
  <si>
    <t>กิวรัมย์</t>
  </si>
  <si>
    <t>โชติกา  กิวรัมย์</t>
  </si>
  <si>
    <t>Chotika  Kiwrum</t>
  </si>
  <si>
    <t>Rotchana  Manitap</t>
  </si>
  <si>
    <t>รจนา  มณีทาป</t>
  </si>
  <si>
    <t>รจนา</t>
  </si>
  <si>
    <t>มณีทาป</t>
  </si>
  <si>
    <t>ตุ๋ย</t>
  </si>
  <si>
    <t>Daily Picker Yves Rocher</t>
  </si>
  <si>
    <t>Lชาย</t>
  </si>
  <si>
    <t>แบล็ค
ซัพพอท</t>
  </si>
  <si>
    <t>Bookbank</t>
  </si>
  <si>
    <t>วันที่เริ่มเป็นรายเดือน/รายวันประจำ</t>
  </si>
  <si>
    <t>โบว์</t>
  </si>
  <si>
    <t>ประภัสสร</t>
  </si>
  <si>
    <t>โตอ่อง</t>
  </si>
  <si>
    <t>Prapatsorn  To-aong</t>
  </si>
  <si>
    <t>ประภัสสร  โตอ่อง</t>
  </si>
  <si>
    <t>นิติพัฒน์  หนูดี</t>
  </si>
  <si>
    <t>ปี 2560รายชื่อพนักงานครบรอบ 5 , 10 , 15 ปี</t>
  </si>
  <si>
    <t>Supervisor Transport</t>
  </si>
  <si>
    <t>กุ้ง</t>
  </si>
  <si>
    <t xml:space="preserve">รัชนีกร  </t>
  </si>
  <si>
    <t>กลับหอม</t>
  </si>
  <si>
    <t>จูน</t>
  </si>
  <si>
    <t>รัชนีกร  กลับหอม</t>
  </si>
  <si>
    <t>Rutchaneekorn  Klabhom</t>
  </si>
  <si>
    <t>Mrs.</t>
  </si>
  <si>
    <t xml:space="preserve">ANALYST </t>
  </si>
  <si>
    <t>อรสุรัตน์</t>
  </si>
  <si>
    <t>เอี๋ยม</t>
  </si>
  <si>
    <t>อรสุรัตน์  อนันตรัตน์</t>
  </si>
  <si>
    <t>อนันตรัตน์</t>
  </si>
  <si>
    <t>Onsurat  Anantarat</t>
  </si>
  <si>
    <t>1 ม.ค. - 30 มิ.ย.
12วัน</t>
  </si>
  <si>
    <t>1 ก.ค. - 31 ธ.ค.
10 วัน</t>
  </si>
  <si>
    <t>รัตน์ชนีกร</t>
  </si>
  <si>
    <t>กลิ่นจำปา</t>
  </si>
  <si>
    <t>เปา</t>
  </si>
  <si>
    <t>Ratchaneekorn  Klinjumpa</t>
  </si>
  <si>
    <t>รัตน์ชนีกร  กลิ่นจำปา</t>
  </si>
  <si>
    <t>ตุ้ม</t>
  </si>
  <si>
    <t>วาณี</t>
  </si>
  <si>
    <t>คุณการ</t>
  </si>
  <si>
    <t>Wanee  Khunkan</t>
  </si>
  <si>
    <t>วาณี  คุณการ</t>
  </si>
  <si>
    <t>ศรันย์</t>
  </si>
  <si>
    <t>กันสำอางค์</t>
  </si>
  <si>
    <t>ปังปอน</t>
  </si>
  <si>
    <t>ศรันย์  กันสำอางค์</t>
  </si>
  <si>
    <t>Sarun  Kansomang</t>
  </si>
  <si>
    <t>อัญญารัตน์</t>
  </si>
  <si>
    <t>ตองตาสี</t>
  </si>
  <si>
    <t>เอฟ</t>
  </si>
  <si>
    <t>อัญญารัตน์  ตองตาสี</t>
  </si>
  <si>
    <t>Aunyarat  Tongtasi</t>
  </si>
  <si>
    <t>ธนวัฒน์</t>
  </si>
  <si>
    <t>กองศรี</t>
  </si>
  <si>
    <t>ธนวัฒน์  กองศรี</t>
  </si>
  <si>
    <t>Tanawat  Kongsri</t>
  </si>
  <si>
    <t>นพรัตน์</t>
  </si>
  <si>
    <t>หอมเขียว</t>
  </si>
  <si>
    <t>จิ๋ว</t>
  </si>
  <si>
    <t>นพรัตน์  หอมเขียว</t>
  </si>
  <si>
    <t>Nopparat  Homkiaw</t>
  </si>
  <si>
    <t>Daily Picker Receiving</t>
  </si>
  <si>
    <t>ผู้แนะนำ</t>
  </si>
  <si>
    <t>บุญรัก</t>
  </si>
  <si>
    <t>ณัฐชากร</t>
  </si>
  <si>
    <t>นุ่มมีชัย</t>
  </si>
  <si>
    <t>ณัฐชากร  นุ่มมีชัย</t>
  </si>
  <si>
    <t>Natchakorn  Noommeechai</t>
  </si>
  <si>
    <t>สุธิดา(ใหม่)</t>
  </si>
  <si>
    <t>ไหมแก้ว</t>
  </si>
  <si>
    <t>แพงสุภา</t>
  </si>
  <si>
    <t>ไหมแก้ว   แพงสุภา</t>
  </si>
  <si>
    <t>Maikaew  Paengsupa</t>
  </si>
  <si>
    <t>รายวันชั่วคราว</t>
  </si>
  <si>
    <t>อัจฉรา  ทองลินัน</t>
  </si>
  <si>
    <t>วรากร  ร่มบารมี</t>
  </si>
  <si>
    <t>อภิวันท์  ทองลินัน</t>
  </si>
  <si>
    <t>Apiwan  Thonglinan</t>
  </si>
  <si>
    <t xml:space="preserve">พนักงานชั่วคราว </t>
  </si>
  <si>
    <t>สุภาพร</t>
  </si>
  <si>
    <t>คำพงษ์</t>
  </si>
  <si>
    <t>สุภาพร  คำพงษ์</t>
  </si>
  <si>
    <t>Supaporn  Campong</t>
  </si>
  <si>
    <t>พุกสังข์ทอง</t>
  </si>
  <si>
    <t>อั่งเปา</t>
  </si>
  <si>
    <t>สุภาพร  พุกสังข์ทอง</t>
  </si>
  <si>
    <t>Supaporn  Puksangthong</t>
  </si>
  <si>
    <t>อรสุรัตน์(เอี๋ยม)</t>
  </si>
  <si>
    <t>ธีรเดช</t>
  </si>
  <si>
    <t>บางสุวรรณ</t>
  </si>
  <si>
    <t>ธีรเดช  บางสุวรรณ</t>
  </si>
  <si>
    <t>Teeradech  Bangsuwan</t>
  </si>
  <si>
    <t>ฟลุ๊ค</t>
  </si>
  <si>
    <t>ดาริณี</t>
  </si>
  <si>
    <t>หงษ์คำ</t>
  </si>
  <si>
    <t>ดาริณี  หงษ์คำ</t>
  </si>
  <si>
    <t>Darinee  Hongkam</t>
  </si>
  <si>
    <t>สาธิต</t>
  </si>
  <si>
    <t>ทีสี</t>
  </si>
  <si>
    <t xml:space="preserve"> เท่ย์</t>
  </si>
  <si>
    <t>สาธิต  ทีสี</t>
  </si>
  <si>
    <t>Sathit  Thisi</t>
  </si>
  <si>
    <t>ขนิษฐา</t>
  </si>
  <si>
    <t>อ้นเนียม</t>
  </si>
  <si>
    <t>Kanittha  Onneam</t>
  </si>
  <si>
    <t>ชนาพร</t>
  </si>
  <si>
    <t>ญานิน</t>
  </si>
  <si>
    <t>อชิตะ  เรืองมณี</t>
  </si>
  <si>
    <t>อชิตะ</t>
  </si>
  <si>
    <t>เรืองมณี</t>
  </si>
  <si>
    <t>Archita  Rueangmani</t>
  </si>
  <si>
    <t>แต้ม</t>
  </si>
  <si>
    <t>เหมียว</t>
  </si>
  <si>
    <t>นงลักษณ์  วรรณเกื้อ</t>
  </si>
  <si>
    <t>นงลักษณ์</t>
  </si>
  <si>
    <t>วรรณเกื้อ</t>
  </si>
  <si>
    <t>Nonglak  Wannakue</t>
  </si>
  <si>
    <t>Daily คนพิการ</t>
  </si>
  <si>
    <t>กมลวัลย์</t>
  </si>
  <si>
    <t>รอดสุวรรณ</t>
  </si>
  <si>
    <t>กมลวัลย์  รอดสุวรรณ</t>
  </si>
  <si>
    <t>Kamonwan  Rotsuwan</t>
  </si>
  <si>
    <t>จิตตานันท์</t>
  </si>
  <si>
    <t>สุภีวี</t>
  </si>
  <si>
    <t>จิตตานันท์  สุภีวี</t>
  </si>
  <si>
    <t>Jittanun  Supeevee</t>
  </si>
  <si>
    <t>วราพรรณ</t>
  </si>
  <si>
    <t>วังศรี</t>
  </si>
  <si>
    <t>อีฟ</t>
  </si>
  <si>
    <t>วราพรรณ  วังศรี</t>
  </si>
  <si>
    <t>Warapan  Wangsri</t>
  </si>
  <si>
    <t>Daily AE</t>
  </si>
  <si>
    <t>บุปผา</t>
  </si>
  <si>
    <t>คำสาริรักษ์</t>
  </si>
  <si>
    <t>แตงกวา</t>
  </si>
  <si>
    <t>Buppa  Kumsariruk</t>
  </si>
  <si>
    <t>นุ่น</t>
  </si>
  <si>
    <t>อินทิรา  นาสะกาด</t>
  </si>
  <si>
    <t xml:space="preserve">อินทิรา </t>
  </si>
  <si>
    <t>นาสะกาด</t>
  </si>
  <si>
    <t>Intira  Nasagad</t>
  </si>
  <si>
    <t xml:space="preserve">พรทิพย์  </t>
  </si>
  <si>
    <t>สุดา</t>
  </si>
  <si>
    <t xml:space="preserve">คธาวุธ  </t>
  </si>
  <si>
    <t>สุขขี</t>
  </si>
  <si>
    <t xml:space="preserve">ณัฏฐพัชร์ </t>
  </si>
  <si>
    <t>แป้งหอม</t>
  </si>
  <si>
    <t xml:space="preserve">เพชรา </t>
  </si>
  <si>
    <t xml:space="preserve">นิภา  </t>
  </si>
  <si>
    <t>สุขสมสิน</t>
  </si>
  <si>
    <t xml:space="preserve">รัตนพล </t>
  </si>
  <si>
    <t>สุรวงค์</t>
  </si>
  <si>
    <t xml:space="preserve">อภิรัตน์  </t>
  </si>
  <si>
    <t>ละเอียดมาก</t>
  </si>
  <si>
    <t xml:space="preserve">วีรยุทธ  </t>
  </si>
  <si>
    <t>วิบูลย์</t>
  </si>
  <si>
    <t>พรทิพย์  สุดา</t>
  </si>
  <si>
    <t>คธาวุธ  สุขขี</t>
  </si>
  <si>
    <t>ณัฏฐพัชร์  แป้งหอม</t>
  </si>
  <si>
    <t>นิภา  สุขสมสิน</t>
  </si>
  <si>
    <t>รัตนพล  สุรวงค์</t>
  </si>
  <si>
    <t>อภิรัตน์  ละเอียดมาก</t>
  </si>
  <si>
    <t>วีรยุทธ  วิบูลย์</t>
  </si>
  <si>
    <t>อ้อ</t>
  </si>
  <si>
    <t>น๊อต</t>
  </si>
  <si>
    <t>สุ</t>
  </si>
  <si>
    <t>เจ</t>
  </si>
  <si>
    <t>เต้</t>
  </si>
  <si>
    <t>พล</t>
  </si>
  <si>
    <t>แชมป์</t>
  </si>
  <si>
    <t>ตั้ม</t>
  </si>
  <si>
    <t>Operation Sup</t>
  </si>
  <si>
    <t>พรพนา</t>
  </si>
  <si>
    <t>แหล่งสนาม</t>
  </si>
  <si>
    <t>นา</t>
  </si>
  <si>
    <t>พรพนา  แหล่งสนาม</t>
  </si>
  <si>
    <t>Pornpana  Laengsanam</t>
  </si>
  <si>
    <t>ณัชยา  สายมายา</t>
  </si>
  <si>
    <t>Pornthip  Suda</t>
  </si>
  <si>
    <t>วิสนีย์</t>
  </si>
  <si>
    <t>จันทร์กลัด</t>
  </si>
  <si>
    <t>วิสนีย์  จันทร์กลัด</t>
  </si>
  <si>
    <t>Vissanee  Jungud</t>
  </si>
  <si>
    <t>เวชสุวรรณ์</t>
  </si>
  <si>
    <t>เพชรา  เวชสุวรรณ์</t>
  </si>
  <si>
    <t>OK</t>
  </si>
  <si>
    <t xml:space="preserve">  ทะเบียนรายชื่อ ของพนักงาน ILS WH PK  2018</t>
  </si>
  <si>
    <t>สังกัด</t>
  </si>
  <si>
    <t>พักร้อน
คงเหลือปี2017</t>
  </si>
  <si>
    <t>ทำใบลา
ปี2018</t>
  </si>
  <si>
    <t>Khathawut  Sukkhi</t>
  </si>
  <si>
    <t>Nutthapat  Penghom</t>
  </si>
  <si>
    <t>Petchara  Wechsuwun</t>
  </si>
  <si>
    <t>Nipha  Suksomsin</t>
  </si>
  <si>
    <t>Rattanaphon  Surawong</t>
  </si>
  <si>
    <t>Apirat  Laiedmak</t>
  </si>
  <si>
    <t>Weerayut  Wiboon</t>
  </si>
  <si>
    <t>บุปผา  คำสาริรักษ์</t>
  </si>
  <si>
    <t>จักพงษ์</t>
  </si>
  <si>
    <t>ศรีแก้ว</t>
  </si>
  <si>
    <t>เป็ด</t>
  </si>
  <si>
    <t>Leader Transport</t>
  </si>
  <si>
    <t>Jagpong  Srikaew</t>
  </si>
  <si>
    <t>จักพงษ์  ศรีแก้ว</t>
  </si>
  <si>
    <t>ขวัญตา</t>
  </si>
  <si>
    <t>คงถิ่นฐาน</t>
  </si>
  <si>
    <t>วิลาวัลย์</t>
  </si>
  <si>
    <t>บุญเรือน</t>
  </si>
  <si>
    <t>วรรณี</t>
  </si>
  <si>
    <t>พรหมวันนา</t>
  </si>
  <si>
    <t>ณี</t>
  </si>
  <si>
    <t>ขวัญตา  คงถิ่นฐาน</t>
  </si>
  <si>
    <t>วิลาวัลย์  บุญเรือน</t>
  </si>
  <si>
    <t>วรรณี  พรหมวันนา</t>
  </si>
  <si>
    <t>Kwanta  Khongthinthan</t>
  </si>
  <si>
    <t>Wilawan  Boonruen</t>
  </si>
  <si>
    <t>Wannnee  Prornwanna</t>
  </si>
  <si>
    <t>บุษยา</t>
  </si>
  <si>
    <t>รุดเมิน</t>
  </si>
  <si>
    <t>บุษยา  รุดเมิน</t>
  </si>
  <si>
    <t>Butsya  Rudmern</t>
  </si>
  <si>
    <t>ณิชา</t>
  </si>
  <si>
    <t>อินจร</t>
  </si>
  <si>
    <t>ณิชา  อินจร</t>
  </si>
  <si>
    <t>Nicha  Injon</t>
  </si>
  <si>
    <t>จิรนันท์</t>
  </si>
  <si>
    <t>ลำใยผล</t>
  </si>
  <si>
    <t>จิรนันท์  ลำใยผล</t>
  </si>
  <si>
    <t>Jiranan  Lamyaiphol</t>
  </si>
  <si>
    <t>-</t>
  </si>
  <si>
    <t>มธุรส</t>
  </si>
  <si>
    <t>นฤกานต์</t>
  </si>
  <si>
    <t>รปภ.บุหงา</t>
  </si>
  <si>
    <t>ณัฎฐพัชร์</t>
  </si>
  <si>
    <t>อัครเดช</t>
  </si>
  <si>
    <t>มหัตกุล</t>
  </si>
  <si>
    <t>จีรพงษ์AZ</t>
  </si>
  <si>
    <t>Oakkhadet  Mahantakun</t>
  </si>
  <si>
    <t>อัครเดช  มหัตกุล</t>
  </si>
  <si>
    <t xml:space="preserve">สิทธิพล  </t>
  </si>
  <si>
    <t>ภาคำนาม</t>
  </si>
  <si>
    <t>อ็อด</t>
  </si>
  <si>
    <t>สิทธิพล  ภาคำนาม</t>
  </si>
  <si>
    <t>Sittipol  Pakarmnam</t>
  </si>
  <si>
    <t>วันเพ็ญ</t>
  </si>
  <si>
    <t>สัมฤทธิ์</t>
  </si>
  <si>
    <t>วันเพ็ญ  สัมฤทธิ์</t>
  </si>
  <si>
    <t>Wanpen  Sumrit</t>
  </si>
  <si>
    <t xml:space="preserve">นาง </t>
  </si>
  <si>
    <t>จิดาภา</t>
  </si>
  <si>
    <t>คงดี</t>
  </si>
  <si>
    <t>ไม</t>
  </si>
  <si>
    <t>จิดาภา  คงดี</t>
  </si>
  <si>
    <t>Miss.</t>
  </si>
  <si>
    <t>Jidapa  Kongdee</t>
  </si>
  <si>
    <t>สุชาดา</t>
  </si>
  <si>
    <t>สุชาดา  แหล่งสนาม</t>
  </si>
  <si>
    <t>Suchada  Langsanam</t>
  </si>
  <si>
    <t>ชรินทร์รัตน์</t>
  </si>
  <si>
    <t>เพ็ญสงคราม</t>
  </si>
  <si>
    <t>ฝน</t>
  </si>
  <si>
    <t>ชรินทร์รัตน์  เพ็ญสงคราม</t>
  </si>
  <si>
    <t>Charinrat  Phensongkram</t>
  </si>
  <si>
    <t>มุกสิกะบุญเลิศ</t>
  </si>
  <si>
    <t>นุช</t>
  </si>
  <si>
    <t>ชนาพร  มุกสิกะบุญเลิศ</t>
  </si>
  <si>
    <t>Chanaporn  Muksikabunlers</t>
  </si>
  <si>
    <t xml:space="preserve">สาวิตรี  </t>
  </si>
  <si>
    <t>หวังดี</t>
  </si>
  <si>
    <t>ปุ้ม</t>
  </si>
  <si>
    <t>สาวิตรี  หวังดี</t>
  </si>
  <si>
    <t>Sarwitree  Wangdee</t>
  </si>
  <si>
    <t>อนุศรา</t>
  </si>
  <si>
    <t>ขลิบเกษ</t>
  </si>
  <si>
    <t>อนุศรา  ขลิบเกษ</t>
  </si>
  <si>
    <t>Anusara  Klipked</t>
  </si>
  <si>
    <t>รักษาศิริ</t>
  </si>
  <si>
    <t>เอ</t>
  </si>
  <si>
    <t>เอกรินทร์  รักษาศิริ</t>
  </si>
  <si>
    <t>Aekkarin  Ruksasiri</t>
  </si>
  <si>
    <t>เอกราช</t>
  </si>
  <si>
    <t>เอก</t>
  </si>
  <si>
    <t>Aekkarach Ruksasiri</t>
  </si>
  <si>
    <t>เอกราช  รักษาศิริ</t>
  </si>
  <si>
    <t>L 22/2/18</t>
  </si>
  <si>
    <t>จรินยา  โพภักดี</t>
  </si>
  <si>
    <t>ปอ</t>
  </si>
  <si>
    <t>ยุพา  ขันธพร</t>
  </si>
  <si>
    <t>ตุ๊กตา</t>
  </si>
  <si>
    <t>พรทิพย์  มณีทาบ</t>
  </si>
  <si>
    <t>ทิพย์</t>
  </si>
  <si>
    <t>โสภิดา  โพธิ์มี</t>
  </si>
  <si>
    <t>ฟิว</t>
  </si>
  <si>
    <t>Daily Picker STL</t>
  </si>
  <si>
    <t xml:space="preserve">จรินยา  </t>
  </si>
  <si>
    <t xml:space="preserve">โสภิดา </t>
  </si>
  <si>
    <t>โพภักดี</t>
  </si>
  <si>
    <t>ขันธพร</t>
  </si>
  <si>
    <t>มณีทาบ</t>
  </si>
  <si>
    <t>โพธิ์มี</t>
  </si>
  <si>
    <t>Jarinya  Phophakdee</t>
  </si>
  <si>
    <t>รองเท้า
2018</t>
  </si>
  <si>
    <t>Yupa  Khanthaporn</t>
  </si>
  <si>
    <t>Phonthip  Manithap</t>
  </si>
  <si>
    <t>Sophida  Phomee</t>
  </si>
  <si>
    <t>น้ำค้าง</t>
  </si>
  <si>
    <t>มหันตธนพันธุ์</t>
  </si>
  <si>
    <t>น้ำค้าง  มหันตธนพันธุ์</t>
  </si>
  <si>
    <t>เฉลิมพร</t>
  </si>
  <si>
    <t>เฉลิมพร  ผิวผ่องผัน</t>
  </si>
  <si>
    <t>แหม่ม</t>
  </si>
  <si>
    <t>Chaloemphon  Piwpongpun</t>
  </si>
  <si>
    <t>สรินยา</t>
  </si>
  <si>
    <t>สังข์แตง</t>
  </si>
  <si>
    <t>สรินยา  สังข์แตง</t>
  </si>
  <si>
    <t>Sarinya  Sangtaeng</t>
  </si>
  <si>
    <t>Namkang  Mahantathanaphan</t>
  </si>
  <si>
    <t>Assist BD Manager</t>
  </si>
  <si>
    <t>Sale</t>
  </si>
  <si>
    <t>สุทิวัส</t>
  </si>
  <si>
    <t>วงค์ขาว</t>
  </si>
  <si>
    <t>สุทิวัส  วงค์ขาว</t>
  </si>
  <si>
    <t>Suthiwat  Wongkhao</t>
  </si>
  <si>
    <t>Sitthana  Nuankham</t>
  </si>
  <si>
    <t>แม็ก</t>
  </si>
  <si>
    <t>สิทธนา  นวลขำ</t>
  </si>
  <si>
    <t>สิทธนา</t>
  </si>
  <si>
    <t>นวลขำ</t>
  </si>
  <si>
    <t>มาย</t>
  </si>
  <si>
    <t>ธารารัตน์  มับสันเทียะ</t>
  </si>
  <si>
    <t>มับสันเทียะ</t>
  </si>
  <si>
    <t>ธารารัตน์</t>
  </si>
  <si>
    <t>Thararat  Mubsanthai</t>
  </si>
  <si>
    <t>คิว</t>
  </si>
  <si>
    <t>Chonnapat  Tianwash</t>
  </si>
  <si>
    <t>ชนพัฒน์  เทียนเวช</t>
  </si>
  <si>
    <t>เทียนเวช</t>
  </si>
  <si>
    <t>ชนพัฒน์</t>
  </si>
  <si>
    <t>เติ้ล</t>
  </si>
  <si>
    <t>ศุภณัฐ</t>
  </si>
  <si>
    <t>ปัจฉิมนันท์</t>
  </si>
  <si>
    <t>ศุภณัฐ  ปัจฉิมนันท์</t>
  </si>
  <si>
    <t>Suphanat  Patchimnan</t>
  </si>
  <si>
    <t>ทอย</t>
  </si>
  <si>
    <t>Mathawat  Srikomonsit</t>
  </si>
  <si>
    <t>เมธวัจน์</t>
  </si>
  <si>
    <t>ศรีโกมลสิทธิ์</t>
  </si>
  <si>
    <t>เมธวัจน์  ศรีโกมลสิทธิ์</t>
  </si>
  <si>
    <t>ภูทัด  เรือนอ่อน</t>
  </si>
  <si>
    <t>เรือนอ่อน</t>
  </si>
  <si>
    <t>ภูทัด</t>
  </si>
  <si>
    <t>Pootuch  Ruen-on</t>
  </si>
  <si>
    <t>Anchan  Jingprakhon</t>
  </si>
  <si>
    <t>อัญ</t>
  </si>
  <si>
    <t>อัญชัญ  จริงประโคน</t>
  </si>
  <si>
    <t>อัญชัน</t>
  </si>
  <si>
    <t>จริงประโคน</t>
  </si>
  <si>
    <t>เงาะ</t>
  </si>
  <si>
    <t>สุภาวดี  เอี่ยมสำอางค์</t>
  </si>
  <si>
    <t>เอี่ยมสำอางค์</t>
  </si>
  <si>
    <t>สุภาวดี</t>
  </si>
  <si>
    <t>Supawadee  Iamsumeang</t>
  </si>
  <si>
    <t>ฟีน</t>
  </si>
  <si>
    <t>โอ๊ต</t>
  </si>
  <si>
    <t>มณฑล  อ่อนอึ่ง</t>
  </si>
  <si>
    <t>อ่อนอึ่ง</t>
  </si>
  <si>
    <t>มณฑล</t>
  </si>
  <si>
    <t>Monthol  Onoung</t>
  </si>
  <si>
    <t>Anuntasit  Meenampan</t>
  </si>
  <si>
    <t>อนันต์สิทธิ์  มีนำพันธุ์</t>
  </si>
  <si>
    <t>อนันต์สิทธิ์</t>
  </si>
  <si>
    <t>มีนำพันธุ์</t>
  </si>
  <si>
    <t>.</t>
  </si>
  <si>
    <t>วนาลี</t>
  </si>
  <si>
    <t>สิงห์ห่วง</t>
  </si>
  <si>
    <t>Vanaree  Singhuang</t>
  </si>
  <si>
    <t>เบญ</t>
  </si>
  <si>
    <t>วนาลี  สิงห์ห่วง</t>
  </si>
  <si>
    <t>ก็อต</t>
  </si>
  <si>
    <t>Tanarat  Dararuang</t>
  </si>
  <si>
    <t>Seranwish  Saengsoong</t>
  </si>
  <si>
    <t>อัฟ</t>
  </si>
  <si>
    <t>ศรัณย์วิชญ์  แสงสูง</t>
  </si>
  <si>
    <t>แสงสูง</t>
  </si>
  <si>
    <t>ศรัณย์วิชญ์</t>
  </si>
  <si>
    <t>ปาจรีย์</t>
  </si>
  <si>
    <t>พลศรี</t>
  </si>
  <si>
    <t>ปาจรีย์  พลศรี</t>
  </si>
  <si>
    <t>สาว</t>
  </si>
  <si>
    <t>Pacharee  Plosri</t>
  </si>
  <si>
    <t>ออกัส</t>
  </si>
  <si>
    <t>ดาราเรือง</t>
  </si>
  <si>
    <t>ธนะรัชต์</t>
  </si>
  <si>
    <t>ธนะรัชต์ ดาราเรือง</t>
  </si>
  <si>
    <t xml:space="preserve">ธันชนก </t>
  </si>
  <si>
    <t>เพียรชนะ</t>
  </si>
  <si>
    <t>ธันชนก  เพียรชนะ</t>
  </si>
  <si>
    <t>Thanthanok  Phianchana</t>
  </si>
  <si>
    <t>Raweewan  Tosinghchai</t>
  </si>
  <si>
    <t>อาม</t>
  </si>
  <si>
    <t>AE</t>
  </si>
  <si>
    <t>รวีวัลย์</t>
  </si>
  <si>
    <t>โตสิงห์ชัย</t>
  </si>
  <si>
    <t>รวีวัลย์  โตสิงห์ชัย</t>
  </si>
  <si>
    <t>จุมพล  งามประเสริฐ</t>
  </si>
  <si>
    <t>ปัญญโชติ  สายหนู</t>
  </si>
  <si>
    <t>เทวาราช  สิงห์ห่วง</t>
  </si>
  <si>
    <t>ภูมิพงศ์  ศรีลาชัย</t>
  </si>
  <si>
    <t>โอกาส  ขจรธีรกุล</t>
  </si>
  <si>
    <t>เอิร์ท</t>
  </si>
  <si>
    <t>ปีโป้</t>
  </si>
  <si>
    <t>บาส</t>
  </si>
  <si>
    <t>เบล</t>
  </si>
  <si>
    <t>ภูวดล  ดวงแข</t>
  </si>
  <si>
    <t>ไนท์</t>
  </si>
  <si>
    <t xml:space="preserve">จุมพล </t>
  </si>
  <si>
    <t xml:space="preserve">ปัญญโชติ </t>
  </si>
  <si>
    <t xml:space="preserve">เทวาราช </t>
  </si>
  <si>
    <t xml:space="preserve">ภูวดล  </t>
  </si>
  <si>
    <t xml:space="preserve">ภูมิพงศ์  </t>
  </si>
  <si>
    <t xml:space="preserve">โอกาส  </t>
  </si>
  <si>
    <t>ขจรธีรกุล</t>
  </si>
  <si>
    <t>ศรีลาชัย</t>
  </si>
  <si>
    <t>ดวงแข</t>
  </si>
  <si>
    <t>ชไมพร  เก่งสาริกิจ</t>
  </si>
  <si>
    <t xml:space="preserve">ชไมพร </t>
  </si>
  <si>
    <t>เก่งสาริกิจ</t>
  </si>
  <si>
    <t>Ch Amiporn  Kengsarigij</t>
  </si>
  <si>
    <t>คงเดช</t>
  </si>
  <si>
    <t>สุขเจริญ</t>
  </si>
  <si>
    <t>คงเดช   สุขเจริญ</t>
  </si>
  <si>
    <t xml:space="preserve">เค </t>
  </si>
  <si>
    <t>Kongdet   Silkaroen</t>
  </si>
  <si>
    <t>Watcharaporn  Sangsure</t>
  </si>
  <si>
    <t>วัชราภรณ์  แสงเสือ</t>
  </si>
  <si>
    <t>วัชราภรณ์</t>
  </si>
  <si>
    <t>แสงเสือ</t>
  </si>
  <si>
    <t>ส่งประวัติแล้ว</t>
  </si>
  <si>
    <t>ชัญญา</t>
  </si>
  <si>
    <t>ผิลา</t>
  </si>
  <si>
    <t>ชัญญา  ผิลา</t>
  </si>
  <si>
    <t>ศิลารัมย์</t>
  </si>
  <si>
    <t>Chanya  Phila</t>
  </si>
  <si>
    <t>ธีรพงษ์ ศิลารัมย์</t>
  </si>
  <si>
    <t>Teerapong  Silaram</t>
  </si>
  <si>
    <t>สุธี</t>
  </si>
  <si>
    <t>ปู่กลิ่น</t>
  </si>
  <si>
    <t>สุธี  ปู่กลิ่น</t>
  </si>
  <si>
    <t>โต๊ด</t>
  </si>
  <si>
    <t>Sutee  Pooklin</t>
  </si>
  <si>
    <t>เมธา</t>
  </si>
  <si>
    <t>เพชร</t>
  </si>
  <si>
    <t>พะไลยรัมย์</t>
  </si>
  <si>
    <t>เมธา พะไลยรัมย์</t>
  </si>
  <si>
    <t>Mata  Palairam</t>
  </si>
  <si>
    <t>ฟง</t>
  </si>
  <si>
    <t>อภิสิทธิ์</t>
  </si>
  <si>
    <t>ปัญญาศรี</t>
  </si>
  <si>
    <t>อภิสิทธิ์ ปัญญาศรี</t>
  </si>
  <si>
    <t>Aphisit  Panyasrt</t>
  </si>
  <si>
    <t xml:space="preserve">ไตรภพ </t>
  </si>
  <si>
    <t>พี</t>
  </si>
  <si>
    <t>กลิ่นท้วม</t>
  </si>
  <si>
    <t>ไตรภพ กลิ่นท้วม</t>
  </si>
  <si>
    <t>Taipop  Klinthuam</t>
  </si>
  <si>
    <t>ศรีวงศ์</t>
  </si>
  <si>
    <t>อนนท์วุฒิ</t>
  </si>
  <si>
    <t>อนนท์วุฒิ  ศรีวงศ์</t>
  </si>
  <si>
    <t>Anonwat  Sriwong</t>
  </si>
  <si>
    <t>อัศนี</t>
  </si>
  <si>
    <t>จ้ายเจ๊ก</t>
  </si>
  <si>
    <t>อัศนี  จ้ายเจ๊ก</t>
  </si>
  <si>
    <t>Atsana  Jayjak</t>
  </si>
  <si>
    <t>กิตติชัย</t>
  </si>
  <si>
    <t>อรนิล</t>
  </si>
  <si>
    <t>กิตติชัย  อรนิล</t>
  </si>
  <si>
    <t>ปาม</t>
  </si>
  <si>
    <t>Kittichai  Oranin</t>
  </si>
  <si>
    <t>ไพรรินทร์</t>
  </si>
  <si>
    <t>ไพรรินทร์  สมบูรณ์</t>
  </si>
  <si>
    <t>Prairin  Somboom</t>
  </si>
  <si>
    <t>แบม</t>
  </si>
  <si>
    <t>ตติยา</t>
  </si>
  <si>
    <t>พันธร</t>
  </si>
  <si>
    <t>ตติยา  พันธร</t>
  </si>
  <si>
    <t>Tatiya  Phanthon</t>
  </si>
  <si>
    <t>อธิภรณ์</t>
  </si>
  <si>
    <t>คันธศร</t>
  </si>
  <si>
    <t>อธิภรณ์  คันธศร</t>
  </si>
  <si>
    <t>Athiporn  Kantason</t>
  </si>
  <si>
    <t>พรรณษา</t>
  </si>
  <si>
    <t>พรรณษา  คงเทียน</t>
  </si>
  <si>
    <t>คิม</t>
  </si>
  <si>
    <t>Pansa  Kongtain</t>
  </si>
  <si>
    <t>วรรณรัตน์</t>
  </si>
  <si>
    <t>กัญญารัตน์  วรรณรัตน์</t>
  </si>
  <si>
    <t>มิ้ว</t>
  </si>
  <si>
    <t>Kanyarat  Wannarat</t>
  </si>
  <si>
    <t>ตุ๊ก</t>
  </si>
  <si>
    <t>XS</t>
  </si>
  <si>
    <t>อรชร</t>
  </si>
  <si>
    <t>เกียรติศักดิ์  อรชร</t>
  </si>
  <si>
    <t>Kiattisuk  Orachon</t>
  </si>
  <si>
    <t>สุรดา  ลีลาเจริญทรัพย์</t>
  </si>
  <si>
    <t>สุรดา</t>
  </si>
  <si>
    <t>Surada  Leelajaraensap</t>
  </si>
  <si>
    <t>พงศ์เพชร</t>
  </si>
  <si>
    <t>พงศ์เพชร  หอมหวล</t>
  </si>
  <si>
    <t>Phongphet  Homhuan</t>
  </si>
  <si>
    <t>ดำรงค์ศักดิ์</t>
  </si>
  <si>
    <t>เปี่ยมทอง</t>
  </si>
  <si>
    <t>ดำรงค์ศักดิ์  เปี่ยมทอง</t>
  </si>
  <si>
    <t>ลีโอ</t>
  </si>
  <si>
    <t>Damrongsak  Piemthong</t>
  </si>
  <si>
    <t>Support Document</t>
  </si>
  <si>
    <t>CS&amp;AE</t>
  </si>
  <si>
    <t>สำราญตะคุ</t>
  </si>
  <si>
    <t>Kittithad  Sumrantakhu</t>
  </si>
  <si>
    <t>ศุภชัย</t>
  </si>
  <si>
    <t>แสงมีคุณ</t>
  </si>
  <si>
    <t>ศุภชัย  แสงมีคุณ</t>
  </si>
  <si>
    <t>Supachai  Sangmeekun</t>
  </si>
  <si>
    <t>เปลี่ยนทองดี</t>
  </si>
  <si>
    <t>ศุภชัย  เปลี่ยนทองดี</t>
  </si>
  <si>
    <t>ติ่ง</t>
  </si>
  <si>
    <t>Supachai  Plenthongdee</t>
  </si>
  <si>
    <t>ฟรอย</t>
  </si>
  <si>
    <t>วิลาวัลย์ บุญเรือน</t>
  </si>
  <si>
    <t>Aokat  Kajornteerasakul</t>
  </si>
  <si>
    <t>เกษศิณี</t>
  </si>
  <si>
    <t>เกษศิณี  สายหนู</t>
  </si>
  <si>
    <t>โอ๋</t>
  </si>
  <si>
    <t>Kedsini  Sainoo</t>
  </si>
  <si>
    <t>Daily Picker  TSP</t>
  </si>
  <si>
    <t>อุษณีกรณ์</t>
  </si>
  <si>
    <t>ทองแซกณิสรีย์</t>
  </si>
  <si>
    <t>อุษณีกรณ์  ทองแซกณิสรีย์</t>
  </si>
  <si>
    <t>Usaneekorn  Thongsaknisaree</t>
  </si>
  <si>
    <t>Suphawat  Sompan</t>
  </si>
  <si>
    <t>จอน</t>
  </si>
  <si>
    <t>ศุภวัฒน์  สมปาน</t>
  </si>
  <si>
    <t>สมปาน</t>
  </si>
  <si>
    <t>ศุภวัฒน์</t>
  </si>
  <si>
    <t>สหรัฐ</t>
  </si>
  <si>
    <t>Saharat  Singsom</t>
  </si>
  <si>
    <t>สายฟ้า</t>
  </si>
  <si>
    <t>สายฟ้า  วิลาวัลย์</t>
  </si>
  <si>
    <t>บอล</t>
  </si>
  <si>
    <t>Sayfa  Wilawan</t>
  </si>
  <si>
    <t>&gt;18ขึ้น</t>
  </si>
  <si>
    <t>ณัฐดนัย</t>
  </si>
  <si>
    <t>ภู่รอด</t>
  </si>
  <si>
    <t>ณัฐดนัย  ภู่รอด</t>
  </si>
  <si>
    <t>ออม</t>
  </si>
  <si>
    <t>Nutdanai  Poorod</t>
  </si>
  <si>
    <t>มโนสิทธิ์</t>
  </si>
  <si>
    <t>ไทยเที่ยง</t>
  </si>
  <si>
    <t>มโนสิทธิ์  ไทยเที่ยง</t>
  </si>
  <si>
    <t>Manosit  Thaithiang</t>
  </si>
  <si>
    <t>โจ้</t>
  </si>
  <si>
    <t>วีรชัย</t>
  </si>
  <si>
    <t>วีรชัย  เปี่ยมทอง</t>
  </si>
  <si>
    <t>เอ็ก</t>
  </si>
  <si>
    <t>Weerachai  Piemthong</t>
  </si>
  <si>
    <t>wutthichai  Boonnate</t>
  </si>
  <si>
    <t>วุฒิชัย  บุญเนตร</t>
  </si>
  <si>
    <t>วุฒิชัย</t>
  </si>
  <si>
    <t>บุญเนตร</t>
  </si>
  <si>
    <t>ภาพ</t>
  </si>
  <si>
    <t>อิสรภาพ  จันทรวรรณกูร</t>
  </si>
  <si>
    <t>จันทรวรรณกูร</t>
  </si>
  <si>
    <t>อิสรภาพ</t>
  </si>
  <si>
    <t>Aisarapap  Chantaravanakoon</t>
  </si>
  <si>
    <t>Chanachon  Piewpongpan</t>
  </si>
  <si>
    <t>ชนะชน  ผิวผ่องผัน</t>
  </si>
  <si>
    <t>ชนะชน</t>
  </si>
  <si>
    <t>จิตร์ดิลก</t>
  </si>
  <si>
    <t>บัวรอด</t>
  </si>
  <si>
    <t>จิตร์ดิลก  บัวรอด</t>
  </si>
  <si>
    <t>Jitdilok  Boulod</t>
  </si>
  <si>
    <t>ขันแก้ว</t>
  </si>
  <si>
    <t>นพดล  ขันแก้ว</t>
  </si>
  <si>
    <t>Nopphadon  Khankaeo</t>
  </si>
  <si>
    <t>กิตติธัช</t>
  </si>
  <si>
    <t>กิตติธัช  สำราญตะคุ</t>
  </si>
  <si>
    <t>สหรัฐ  สิงห์ซอม</t>
  </si>
  <si>
    <t>ศศิธร</t>
  </si>
  <si>
    <t>อ่อนแดง</t>
  </si>
  <si>
    <t>ศศิธร  อ่อนแดง</t>
  </si>
  <si>
    <t>ศิ</t>
  </si>
  <si>
    <t>Sasitorn  Ongdang</t>
  </si>
  <si>
    <t>อรทัย</t>
  </si>
  <si>
    <t>สมตน</t>
  </si>
  <si>
    <t>อรทัย  สมตน</t>
  </si>
  <si>
    <t>Orathai  Somton</t>
  </si>
  <si>
    <t>พัชรวลัย</t>
  </si>
  <si>
    <t>ยินดี</t>
  </si>
  <si>
    <t>พัชรวลัย  ยินดี</t>
  </si>
  <si>
    <t>Phatcharawalai  Yindee</t>
  </si>
  <si>
    <t>อมร</t>
  </si>
  <si>
    <t>มะลิต</t>
  </si>
  <si>
    <t>อมร  มะลิต</t>
  </si>
  <si>
    <t>อ้อน</t>
  </si>
  <si>
    <t>Amovn  Marit</t>
  </si>
  <si>
    <t>สุชัญญา</t>
  </si>
  <si>
    <t>รักษ์ศักดิ์ศรีกุล</t>
  </si>
  <si>
    <t>สุชัญญา  รักษ์ศักดิ์ศรีกุล</t>
  </si>
  <si>
    <t>อ๋อม</t>
  </si>
  <si>
    <t>สุภัสสรา</t>
  </si>
  <si>
    <t>สุภัสสรา  รักษ์ศักดิ์ศรีกุล</t>
  </si>
  <si>
    <t>แอ๋ม</t>
  </si>
  <si>
    <t>Suchanya  Raksaksrikui</t>
  </si>
  <si>
    <t>Supassara  Raksaksrikui</t>
  </si>
  <si>
    <t>สิงห์ซอม</t>
  </si>
  <si>
    <t>รุจิรา</t>
  </si>
  <si>
    <t>ชัยบิน</t>
  </si>
  <si>
    <t>ปัทมาวดี</t>
  </si>
  <si>
    <t>สิทธิวงศ์</t>
  </si>
  <si>
    <t>เจ้าหน้าที่ความปลอดภัยในการทำงานระดับวิชาชีพ</t>
  </si>
  <si>
    <t>Safety</t>
  </si>
  <si>
    <t>Rujira  Chaiyabin</t>
  </si>
  <si>
    <t>Putthamawadee  Sitthiwong</t>
  </si>
  <si>
    <t>ปัท</t>
  </si>
  <si>
    <t>รุจิรา  ชัยบิน</t>
  </si>
  <si>
    <t>ปัทมาวดี  สิทธิวงศ์</t>
  </si>
  <si>
    <t>เบิก
รองเท้า
ชำรุด</t>
  </si>
  <si>
    <t>รองเท้า
2017</t>
  </si>
  <si>
    <t>ณัฐพงษ์</t>
  </si>
  <si>
    <t>แก้วแดง</t>
  </si>
  <si>
    <t>ณัฐพงษ์  แก้วแดง</t>
  </si>
  <si>
    <t>บิว</t>
  </si>
  <si>
    <t>วีรภัทร</t>
  </si>
  <si>
    <t>ริ้วกีระกิตติกุล</t>
  </si>
  <si>
    <t>วีรภัทร  ริ้วกีระกิตติกุล</t>
  </si>
  <si>
    <t>Wiraphat  Rewkeerakittikul</t>
  </si>
  <si>
    <t>Nattaphong  Kaewdang</t>
  </si>
  <si>
    <t>จักรพรรดิ</t>
  </si>
  <si>
    <t>วินิจสร</t>
  </si>
  <si>
    <t>จักรพรรดิ  วินิจสร</t>
  </si>
  <si>
    <t>ป๊อบ</t>
  </si>
  <si>
    <t>Jakkapad  Winitsorn</t>
  </si>
  <si>
    <t>นาวิน</t>
  </si>
  <si>
    <t>หมีคุ้ม</t>
  </si>
  <si>
    <t>นาวิน  หมีคุ้ม</t>
  </si>
  <si>
    <t>วิน</t>
  </si>
  <si>
    <t>Nawin  Meekhum</t>
  </si>
  <si>
    <t>อรัญญา  บุญสงค์</t>
  </si>
  <si>
    <t>พิมพา  นนใส</t>
  </si>
  <si>
    <t>พรชนก  พันธ์แน่น</t>
  </si>
  <si>
    <t xml:space="preserve">ปิยวรรณ  มาตรา </t>
  </si>
  <si>
    <t>ดาราณี  พิพัฒนสม</t>
  </si>
  <si>
    <t>ประไพ  สีทาหล่อน</t>
  </si>
  <si>
    <t>ยุภาพร  คุริมา</t>
  </si>
  <si>
    <t xml:space="preserve">อรัญญา  </t>
  </si>
  <si>
    <t xml:space="preserve">พิมพา  </t>
  </si>
  <si>
    <t xml:space="preserve">พรชนก  </t>
  </si>
  <si>
    <t xml:space="preserve">ปิยวรรณ   </t>
  </si>
  <si>
    <t xml:space="preserve">ดาราณี  </t>
  </si>
  <si>
    <t xml:space="preserve">ประไพ  </t>
  </si>
  <si>
    <t xml:space="preserve">ยุภาพร  </t>
  </si>
  <si>
    <t>บุญสงค์</t>
  </si>
  <si>
    <t>นนใส</t>
  </si>
  <si>
    <t>พันธ์แน่น</t>
  </si>
  <si>
    <t xml:space="preserve">มาตรา </t>
  </si>
  <si>
    <t>พิพัฒนสม</t>
  </si>
  <si>
    <t>สีทาหล่อน</t>
  </si>
  <si>
    <t>คุริมา</t>
  </si>
  <si>
    <t>โดนัท</t>
  </si>
  <si>
    <t>พิม</t>
  </si>
  <si>
    <t>นก</t>
  </si>
  <si>
    <t>ปั๊ก</t>
  </si>
  <si>
    <t>แจ๋ว</t>
  </si>
  <si>
    <t>Aranya  Bunsong</t>
  </si>
  <si>
    <t>Pimpa  Nonsai</t>
  </si>
  <si>
    <t>Pornchanok  Pannan</t>
  </si>
  <si>
    <t>Piyawan  Matra</t>
  </si>
  <si>
    <t>Daranee  Phiputthanasomboon</t>
  </si>
  <si>
    <t>Prapai  Seethalon</t>
  </si>
  <si>
    <t>Yupapon  Kurima</t>
  </si>
  <si>
    <t>นันทวัฒน์</t>
  </si>
  <si>
    <t>จันทร์ดา</t>
  </si>
  <si>
    <t>นันทวัฒน์  จันทร์ดา</t>
  </si>
  <si>
    <t>Nantawat   Janda</t>
  </si>
  <si>
    <t>สาลี</t>
  </si>
  <si>
    <t>สุภาพร  สาลี</t>
  </si>
  <si>
    <t>Supaporn  Salee</t>
  </si>
  <si>
    <t>เสาวลักษณ์</t>
  </si>
  <si>
    <t>Saowalak  Kewram</t>
  </si>
  <si>
    <t>หนูนา</t>
  </si>
  <si>
    <t>เสาวลักษณ์  กิวรัมย์</t>
  </si>
  <si>
    <t>Benjawan  Chusakul</t>
  </si>
  <si>
    <t>ชูสกุล</t>
  </si>
  <si>
    <t>เบญจวรรณ</t>
  </si>
  <si>
    <t>เบญจวรรณ  ชูสกุล</t>
  </si>
  <si>
    <t xml:space="preserve">สันติ  </t>
  </si>
  <si>
    <t>พุ่มน้ำเค็ม</t>
  </si>
  <si>
    <t>สันติ  พุ่มน้ำเค็ม</t>
  </si>
  <si>
    <t>Santi  Pumnamkam</t>
  </si>
  <si>
    <t>Daily Picker Solarxell</t>
  </si>
  <si>
    <t>ภัทรธิดา</t>
  </si>
  <si>
    <t>กางนอก</t>
  </si>
  <si>
    <t>ภัทร</t>
  </si>
  <si>
    <t>ภัทรธิดา  กางนอก</t>
  </si>
  <si>
    <t>Pattaratida  Kangnok</t>
  </si>
  <si>
    <t>ปัญญโชติ</t>
  </si>
  <si>
    <t>Panyachot  Sainoo</t>
  </si>
  <si>
    <t>โต</t>
  </si>
  <si>
    <t>วุฒิศักดิ์</t>
  </si>
  <si>
    <t>เงาทอง</t>
  </si>
  <si>
    <t>วุฒิศักดิ์  เงาทอง</t>
  </si>
  <si>
    <t>Wudtisak  Ngaotong</t>
  </si>
  <si>
    <t>สุมนฑา</t>
  </si>
  <si>
    <t>สุวรรณเวียง</t>
  </si>
  <si>
    <t>Sumontha  Suwannawing</t>
  </si>
  <si>
    <t>มี่</t>
  </si>
  <si>
    <t>สุมนฑา  สุวรรณเวียง</t>
  </si>
  <si>
    <t>วรรณนิภา</t>
  </si>
  <si>
    <t>ศรีเลิศ</t>
  </si>
  <si>
    <t>วรรณนิภา  ศรีเลิศ</t>
  </si>
  <si>
    <t>อี๊ด</t>
  </si>
  <si>
    <t>Wannipa  Sriloet</t>
  </si>
  <si>
    <t>สุวิจักขณ์</t>
  </si>
  <si>
    <t>ชาวไร่นา</t>
  </si>
  <si>
    <t>สุวิจักขณ์ ชาวไร่นา</t>
  </si>
  <si>
    <t>เคน</t>
  </si>
  <si>
    <t>Suwijak  Chaoraina</t>
  </si>
  <si>
    <t>007/05/2018</t>
  </si>
  <si>
    <t>องอาจ</t>
  </si>
  <si>
    <t>อาสาเหลา</t>
  </si>
  <si>
    <t>อาจ</t>
  </si>
  <si>
    <t>องอาจ  อาสาเหลา</t>
  </si>
  <si>
    <t>วนิดา  พวงลำใย</t>
  </si>
  <si>
    <t>อัมพร บุญเชิด</t>
  </si>
  <si>
    <t>วรรณลักษณ์  โตนาค</t>
  </si>
  <si>
    <t>วนิชา  พานโถม</t>
  </si>
  <si>
    <t>สิทธิชัย  สีสวย</t>
  </si>
  <si>
    <t>กฤษดา  ชัยสิทธิ์</t>
  </si>
  <si>
    <t>วิชาญ</t>
  </si>
  <si>
    <t>สามสี</t>
  </si>
  <si>
    <t>วิชาญ  สามสี</t>
  </si>
  <si>
    <t>Vichan  Samsri</t>
  </si>
  <si>
    <t>Teawarat  Singhuang</t>
  </si>
  <si>
    <t>วาสนา</t>
  </si>
  <si>
    <t>ยงท้วม</t>
  </si>
  <si>
    <t>วาสนา  ยงท้วม</t>
  </si>
  <si>
    <t>หนึ่ง</t>
  </si>
  <si>
    <t>Wassana  Yongthuam</t>
  </si>
  <si>
    <t>Daily TSP Admin</t>
  </si>
  <si>
    <t>ชลดา</t>
  </si>
  <si>
    <t>ปิยะดา</t>
  </si>
  <si>
    <t>มาลินี</t>
  </si>
  <si>
    <t>พิมพ์ไชย</t>
  </si>
  <si>
    <t>แมงไธสง</t>
  </si>
  <si>
    <t>เพ็ชรมณี</t>
  </si>
  <si>
    <t>ชลดา  พิมพ์ไชย</t>
  </si>
  <si>
    <t>ชล</t>
  </si>
  <si>
    <t>ปิยะดา  แมงไธสง</t>
  </si>
  <si>
    <t>มาลินี  เพ็ชรมณี</t>
  </si>
  <si>
    <t>Chonlada  Phimchai</t>
  </si>
  <si>
    <t>Piyada  Maengthaisong</t>
  </si>
  <si>
    <t>Malinee  Phetmanee</t>
  </si>
  <si>
    <t>Daily Checker  STL</t>
  </si>
  <si>
    <t>Daily Checker Amazon</t>
  </si>
  <si>
    <t>จันทะมาน</t>
  </si>
  <si>
    <t>สายันห์</t>
  </si>
  <si>
    <t>สายันห์  จันทะมาน</t>
  </si>
  <si>
    <t>โย่ง</t>
  </si>
  <si>
    <t>Sayan  Jantamarn</t>
  </si>
  <si>
    <t>สมรักษ์</t>
  </si>
  <si>
    <t>สิงห์คำ</t>
  </si>
  <si>
    <t>Somrak  Shingkhum</t>
  </si>
  <si>
    <t>รักษ์</t>
  </si>
  <si>
    <t>สมรักษ์  สิงห์คำ</t>
  </si>
  <si>
    <t xml:space="preserve">นิรุต  </t>
  </si>
  <si>
    <t>ถวิล</t>
  </si>
  <si>
    <t>งามเมือง</t>
  </si>
  <si>
    <t>ถวิล  งามเมือง</t>
  </si>
  <si>
    <t>วิล</t>
  </si>
  <si>
    <t>นิศามณี</t>
  </si>
  <si>
    <t>บรรลังก์</t>
  </si>
  <si>
    <t>นิศามณี  บรรลังก์</t>
  </si>
  <si>
    <t>ต่าย</t>
  </si>
  <si>
    <t>รุจจิภัทร</t>
  </si>
  <si>
    <t>บัวทอง</t>
  </si>
  <si>
    <t>รุจจิภัทร  บัวทอง</t>
  </si>
  <si>
    <t>จันทร์สมุทร</t>
  </si>
  <si>
    <t>บุญจันทร์</t>
  </si>
  <si>
    <t>กิ</t>
  </si>
  <si>
    <t>ขน</t>
  </si>
  <si>
    <t>จันทร์ทอง</t>
  </si>
  <si>
    <t>เหรียญ</t>
  </si>
  <si>
    <t>สิทกะไซ</t>
  </si>
  <si>
    <t>สีสมุทร</t>
  </si>
  <si>
    <t>คำสอน</t>
  </si>
  <si>
    <t>ราบพล</t>
  </si>
  <si>
    <t>มั่นคง</t>
  </si>
  <si>
    <t>วงสาราด</t>
  </si>
  <si>
    <t>Chansamouth  Sitkhaxay</t>
  </si>
  <si>
    <t>Bounchanh  Sisamouth</t>
  </si>
  <si>
    <t>Khonh  Lapphonh</t>
  </si>
  <si>
    <t>Chanthong  Vongsalath</t>
  </si>
  <si>
    <t>Ki  Khamsone</t>
  </si>
  <si>
    <t>Lian  Mankhong</t>
  </si>
  <si>
    <t>Chanthachone</t>
  </si>
  <si>
    <t>จันทะจอน</t>
  </si>
  <si>
    <t>โกมิน</t>
  </si>
  <si>
    <t>พุวอน</t>
  </si>
  <si>
    <t>Phouvone  Soumountha</t>
  </si>
  <si>
    <t>Komin  Keopaxoum</t>
  </si>
  <si>
    <t>Pue  Khamvongsa</t>
  </si>
  <si>
    <t>ปี๊ด</t>
  </si>
  <si>
    <t>คำวงสา</t>
  </si>
  <si>
    <t>Thawil  Ngammuang</t>
  </si>
  <si>
    <t>Nisamanee  Banlang</t>
  </si>
  <si>
    <t>Rutchiphat  Buathong</t>
  </si>
  <si>
    <t>ลาว</t>
  </si>
  <si>
    <t>ธนมลวรรณ</t>
  </si>
  <si>
    <t>อุ่นแจ่ม</t>
  </si>
  <si>
    <t>ธมลวรรณ  อุ่นแจ่ม</t>
  </si>
  <si>
    <t>ส้ม</t>
  </si>
  <si>
    <t>Thamonwan  Onjam</t>
  </si>
  <si>
    <t>สมุทรทา</t>
  </si>
  <si>
    <t>แก้วประซุม</t>
  </si>
  <si>
    <t>พุวอน  สมุทรทา</t>
  </si>
  <si>
    <t>โกมิน  แก้วประชุม</t>
  </si>
  <si>
    <t>ปี๊ด  คำวงสา</t>
  </si>
  <si>
    <t>จันทร์สมุทร  สิทกะไซ</t>
  </si>
  <si>
    <t>บุญจันทร์  สีสมุทร</t>
  </si>
  <si>
    <t>กิ  คำสอน</t>
  </si>
  <si>
    <t>ขน  ราบพล</t>
  </si>
  <si>
    <t>จันทร์ทอง  วงสาราด</t>
  </si>
  <si>
    <t>เหรียญ  มั่นคง</t>
  </si>
  <si>
    <t>P 1895554</t>
  </si>
  <si>
    <t>P 1058581</t>
  </si>
  <si>
    <t>P 1999024</t>
  </si>
  <si>
    <t>P 2023432</t>
  </si>
  <si>
    <t>P 1340112</t>
  </si>
  <si>
    <t>P 1995273</t>
  </si>
  <si>
    <t>P 1994766</t>
  </si>
  <si>
    <t>P 1947485</t>
  </si>
  <si>
    <t>P 1318787</t>
  </si>
  <si>
    <t>PA 0101316</t>
  </si>
  <si>
    <t>ประนอม</t>
  </si>
  <si>
    <t>บุญยงค์</t>
  </si>
  <si>
    <t>ประนอม บุญยงค์</t>
  </si>
  <si>
    <t>Pranom   Boonyong</t>
  </si>
  <si>
    <t>ปริศนา</t>
  </si>
  <si>
    <t>จันทะศรี</t>
  </si>
  <si>
    <t>ปริศนา จันทะศรี</t>
  </si>
  <si>
    <t>Phisssan  Jantasyi</t>
  </si>
  <si>
    <t xml:space="preserve">หทัยชนก  </t>
  </si>
  <si>
    <t>หทัยชนก  แหล่งสนาม</t>
  </si>
  <si>
    <t>ปุ๊กลุ๊ก</t>
  </si>
  <si>
    <t>ปาน</t>
  </si>
  <si>
    <t>Hathaichanok  Langsanam</t>
  </si>
  <si>
    <t>ชไมพร</t>
  </si>
  <si>
    <t>มุมทอง</t>
  </si>
  <si>
    <t>ชไมพร  มุมทอง</t>
  </si>
  <si>
    <t>เน็ท</t>
  </si>
  <si>
    <t>Chamaiporn  Momthong</t>
  </si>
  <si>
    <t>สาระกูล</t>
  </si>
  <si>
    <t>Kanyarat  Sarakul</t>
  </si>
  <si>
    <t>กัญญารัตน์  สาระกูล</t>
  </si>
  <si>
    <t>นิศารัตน์</t>
  </si>
  <si>
    <t>หมื่นแปง</t>
  </si>
  <si>
    <t>นิศารัตน์  หมื่นแปง</t>
  </si>
  <si>
    <t>Nisarat  Meunpeng</t>
  </si>
  <si>
    <t>นทิตา</t>
  </si>
  <si>
    <t>เจริญสุข</t>
  </si>
  <si>
    <t>นทิตา  เจริญสุข</t>
  </si>
  <si>
    <t>Natthita  Charoensuk</t>
  </si>
  <si>
    <t>สมศักดิ์</t>
  </si>
  <si>
    <t>แก้วประเสริฐ</t>
  </si>
  <si>
    <t>สมศักดิ์  แก้วประเสริฐ</t>
  </si>
  <si>
    <t>Somsak  Kaewprasert</t>
  </si>
  <si>
    <t>วรายุทธ</t>
  </si>
  <si>
    <t>สีหาพรม</t>
  </si>
  <si>
    <t>วรายุทธ  สีหาพรม</t>
  </si>
  <si>
    <t>ตั๊ก</t>
  </si>
  <si>
    <t>Warayut  Seehaprom</t>
  </si>
  <si>
    <t>จำปี</t>
  </si>
  <si>
    <t>ปาระมัตร</t>
  </si>
  <si>
    <t>จำปี  ปาระมัตร</t>
  </si>
  <si>
    <t>Champee  Paramat</t>
  </si>
  <si>
    <t>เจริญชัย</t>
  </si>
  <si>
    <t>เนาสน</t>
  </si>
  <si>
    <t>เจริญชัย  เนาสน</t>
  </si>
  <si>
    <t>เก่ง</t>
  </si>
  <si>
    <t>Charoenchai  Naoson</t>
  </si>
  <si>
    <t>มุทิตา</t>
  </si>
  <si>
    <t>อุ่นดี</t>
  </si>
  <si>
    <t>มุทิตา  อุ่นดี</t>
  </si>
  <si>
    <t>ลูกหมี</t>
  </si>
  <si>
    <t>Muthita  Aundee</t>
  </si>
  <si>
    <t>พรทิพา</t>
  </si>
  <si>
    <t>บุญเพิ่ม</t>
  </si>
  <si>
    <t>พรทิพา  บุญเพิ่ม</t>
  </si>
  <si>
    <t>Porntipa  Boonpmi</t>
  </si>
  <si>
    <t>โชคชัย</t>
  </si>
  <si>
    <t>จันทรา</t>
  </si>
  <si>
    <t>โชคชัย  จันทรา</t>
  </si>
  <si>
    <t>Chockchai  Juntra</t>
  </si>
  <si>
    <t xml:space="preserve">เมย์ธิณี  </t>
  </si>
  <si>
    <t>ไชยา</t>
  </si>
  <si>
    <t>เมย์ธิณี  ไชยา</t>
  </si>
  <si>
    <t>Meytinee  Chaiya</t>
  </si>
  <si>
    <t>นพพร</t>
  </si>
  <si>
    <t>สุขสมรัตน์</t>
  </si>
  <si>
    <t>แอ๊ด</t>
  </si>
  <si>
    <t>Nopporn  Suksomrat</t>
  </si>
  <si>
    <t xml:space="preserve"> นางสาว</t>
  </si>
  <si>
    <t xml:space="preserve"> ชนนิกาน</t>
  </si>
  <si>
    <t>จันทร์ฉาย</t>
  </si>
  <si>
    <t>Chonnikan  Janchay</t>
  </si>
  <si>
    <t>ชนนิกาน  จันทร์ฉาย</t>
  </si>
  <si>
    <t>อุไรวรรณ</t>
  </si>
  <si>
    <t>ปิ่นทอง</t>
  </si>
  <si>
    <t>อุไรวรรณ  ปิ่นทอง</t>
  </si>
  <si>
    <t>กิ๊ก</t>
  </si>
  <si>
    <t>Uraiwan  Pinthong</t>
  </si>
  <si>
    <t>ภาจุจันทะโร</t>
  </si>
  <si>
    <t>บัญชา  ภาจุจันทะโร</t>
  </si>
  <si>
    <t>Bancha  Pajujantaro</t>
  </si>
  <si>
    <t>Jutamed  Deemanop</t>
  </si>
  <si>
    <t>จุฑามาศ</t>
  </si>
  <si>
    <t>ดีมานพ</t>
  </si>
  <si>
    <t>จุฑามาศ  ดีมานพ</t>
  </si>
  <si>
    <t>อุไรพร</t>
  </si>
  <si>
    <t>มูลวงศ์</t>
  </si>
  <si>
    <t>นพพร  สุขสมรัตน์</t>
  </si>
  <si>
    <t>อุไรพร  มูลวงศ์</t>
  </si>
  <si>
    <t>Uraipon  Moonwong</t>
  </si>
  <si>
    <t>เอ้</t>
  </si>
  <si>
    <t>สุภาภรณ์  สุขะพะวงษ์</t>
  </si>
  <si>
    <t>Supaporn  Sukapawong</t>
  </si>
  <si>
    <t>สุภาภรณ์</t>
  </si>
  <si>
    <t>สุขะพะวงษ์</t>
  </si>
  <si>
    <t>ศิริพงศ์</t>
  </si>
  <si>
    <t>เชยชม</t>
  </si>
  <si>
    <t>ศิริพงศ์  เชยชม</t>
  </si>
  <si>
    <t>ป๊อก</t>
  </si>
  <si>
    <t>Siripong  Choeychom</t>
  </si>
  <si>
    <t>Manas  Kamdee</t>
  </si>
  <si>
    <t>มานัส  คำดี</t>
  </si>
  <si>
    <t>คำดี</t>
  </si>
  <si>
    <t>มานัส</t>
  </si>
  <si>
    <t>นัส</t>
  </si>
  <si>
    <t>จักรกฤษณ์</t>
  </si>
  <si>
    <t>รักษ์วนาพงษ์</t>
  </si>
  <si>
    <t>จักรกฤษณ์  รักษ์วนาพงษ์</t>
  </si>
  <si>
    <t>หรั่ง</t>
  </si>
  <si>
    <t>Monthly IT Suppervisor</t>
  </si>
  <si>
    <t>Jarkkirt  Rakwanapong</t>
  </si>
  <si>
    <t>Ongard  Arsalao</t>
  </si>
  <si>
    <t>IT Programmer</t>
  </si>
  <si>
    <t>Daily Admin</t>
  </si>
  <si>
    <t>IMC</t>
  </si>
  <si>
    <t>สหบดินทร์</t>
  </si>
  <si>
    <t>มะหะหมัด</t>
  </si>
  <si>
    <t>สหบดินทร์  มะหะหมัด</t>
  </si>
  <si>
    <t>ดีน</t>
  </si>
  <si>
    <t>Sahabadin  Mahamad</t>
  </si>
  <si>
    <t>แสงรุ่ง</t>
  </si>
  <si>
    <t>รัตนา  แสงรุ่ง</t>
  </si>
  <si>
    <t>ผ่อง</t>
  </si>
  <si>
    <t>Rattana  Sangrung</t>
  </si>
  <si>
    <t>วิไลพรรณ</t>
  </si>
  <si>
    <t>วิไลพรรณ  ศิริสลุง</t>
  </si>
  <si>
    <t>Wilaipan  Sirisalung</t>
  </si>
  <si>
    <t>ฎาเรศ</t>
  </si>
  <si>
    <t>ช้างโต</t>
  </si>
  <si>
    <t>ฎาเรศ  ช้างโต</t>
  </si>
  <si>
    <t>Daret  Changto</t>
  </si>
  <si>
    <t>พรพิมล</t>
  </si>
  <si>
    <t>พรพิมล  จันทรา</t>
  </si>
  <si>
    <t>กิ๊ฟ</t>
  </si>
  <si>
    <t>Ponpimon  Jantra</t>
  </si>
  <si>
    <t>พันธ์ลพ</t>
  </si>
  <si>
    <t>ปิ่นสุข</t>
  </si>
  <si>
    <t>พันธ์ลพ  ปิ่นสุข</t>
  </si>
  <si>
    <t>ไก่</t>
  </si>
  <si>
    <t>Panlop  Phinsuk</t>
  </si>
  <si>
    <t>กฤษฎา</t>
  </si>
  <si>
    <t>กฤษฎา  ดวงมณี</t>
  </si>
  <si>
    <t>ต้อม</t>
  </si>
  <si>
    <t>Kridsada  Duangmanee</t>
  </si>
  <si>
    <t>ทิพสร</t>
  </si>
  <si>
    <t>แสงเดือน  ทิพสร</t>
  </si>
  <si>
    <t>Saengduean  Thipson</t>
  </si>
  <si>
    <t>สุวาณี  หลิมสกุล</t>
  </si>
  <si>
    <t xml:space="preserve">สุวาณี  </t>
  </si>
  <si>
    <t>หลิมสกุล</t>
  </si>
  <si>
    <t>Suwanee  Limsakui</t>
  </si>
  <si>
    <t>สราวุธ</t>
  </si>
  <si>
    <t>เขียวเข็มทอง</t>
  </si>
  <si>
    <t>สราวุธ  เขียวเข็มทอง</t>
  </si>
  <si>
    <t>ซัน</t>
  </si>
  <si>
    <t>Sarawut  Khiaokhemthong</t>
  </si>
  <si>
    <t>วันทนา</t>
  </si>
  <si>
    <t>นิลวัฒนา</t>
  </si>
  <si>
    <t>วันทนา  นิลวัฒนา</t>
  </si>
  <si>
    <t>น้ำ</t>
  </si>
  <si>
    <t>Wantana  Nilwattna</t>
  </si>
  <si>
    <t>พรสินี</t>
  </si>
  <si>
    <t>สมบรรณ์</t>
  </si>
  <si>
    <t>พรสินี  สมบรรณ์</t>
  </si>
  <si>
    <t>แพรว</t>
  </si>
  <si>
    <t>Pornsinee  Somban</t>
  </si>
  <si>
    <t>จิราพร</t>
  </si>
  <si>
    <t>ปานเพ็ชร</t>
  </si>
  <si>
    <t>จิราพร  ปานเพ็ชร</t>
  </si>
  <si>
    <t>Jiraporn  Panphet</t>
  </si>
  <si>
    <t>นาคศิริ</t>
  </si>
  <si>
    <t>หนึ่ง  นาคศิริ</t>
  </si>
  <si>
    <t>Nueng  Naksiri</t>
  </si>
  <si>
    <t>P 2034756</t>
  </si>
  <si>
    <t>PA00097263</t>
  </si>
  <si>
    <t>P 2035897</t>
  </si>
  <si>
    <t>P 2051904</t>
  </si>
  <si>
    <t>P 2005211</t>
  </si>
  <si>
    <t>PA 0111871</t>
  </si>
  <si>
    <t>PA 0161663</t>
  </si>
  <si>
    <t>P 2036817</t>
  </si>
  <si>
    <t>P 1684921</t>
  </si>
  <si>
    <t>P 1684920</t>
  </si>
  <si>
    <t>P 1780161</t>
  </si>
  <si>
    <t>P 2012012</t>
  </si>
  <si>
    <t>P 2012775</t>
  </si>
  <si>
    <t>P 0107943</t>
  </si>
  <si>
    <t>P 2006452</t>
  </si>
  <si>
    <t>P 2029770</t>
  </si>
  <si>
    <t>P 2006281</t>
  </si>
  <si>
    <t>P 2006288</t>
  </si>
  <si>
    <t>P 2042198</t>
  </si>
  <si>
    <t>P 2042120</t>
  </si>
  <si>
    <t>P 2021329</t>
  </si>
  <si>
    <t>P 2025757</t>
  </si>
  <si>
    <t>อึ่ง</t>
  </si>
  <si>
    <t>ยันต์</t>
  </si>
  <si>
    <t>สุราษ</t>
  </si>
  <si>
    <t>เสือเล็ก</t>
  </si>
  <si>
    <t>ปวง</t>
  </si>
  <si>
    <t>เสือใหญ่</t>
  </si>
  <si>
    <t>โย</t>
  </si>
  <si>
    <t>วัน</t>
  </si>
  <si>
    <t>บอย</t>
  </si>
  <si>
    <t>ขาว</t>
  </si>
  <si>
    <t>แจ๊ค</t>
  </si>
  <si>
    <t>งอล</t>
  </si>
  <si>
    <t xml:space="preserve">กิ </t>
  </si>
  <si>
    <t>จันทอง</t>
  </si>
  <si>
    <t>บุญจัน</t>
  </si>
  <si>
    <t>เซียง</t>
  </si>
  <si>
    <t>จี๊ด</t>
  </si>
  <si>
    <t>กี้หญิง</t>
  </si>
  <si>
    <t xml:space="preserve">มี </t>
  </si>
  <si>
    <t>พร</t>
  </si>
  <si>
    <t>ปิ๋ง</t>
  </si>
  <si>
    <t>วัด</t>
  </si>
  <si>
    <t>ขลุ่ย</t>
  </si>
  <si>
    <t>วร</t>
  </si>
  <si>
    <t xml:space="preserve">Mr. </t>
  </si>
  <si>
    <t xml:space="preserve">Mrs. </t>
  </si>
  <si>
    <t>Davone  Keomani</t>
  </si>
  <si>
    <t>Vath  Khachakmonthin</t>
  </si>
  <si>
    <t>Khouy  Keomany</t>
  </si>
  <si>
    <t xml:space="preserve"> Ping  Bounchaleun</t>
  </si>
  <si>
    <t xml:space="preserve"> Phonsavanh  Bounchaleu</t>
  </si>
  <si>
    <t xml:space="preserve"> My  Bounchaleun</t>
  </si>
  <si>
    <t xml:space="preserve"> Ky  Bounchaleun</t>
  </si>
  <si>
    <t>Chith  Bounchleun</t>
  </si>
  <si>
    <t>Xlang  Xaygnavong</t>
  </si>
  <si>
    <t>Bangon  Keopaseut</t>
  </si>
  <si>
    <t>Eh  Vongsaly</t>
  </si>
  <si>
    <t>Daphone  Vongsalath</t>
  </si>
  <si>
    <t>Sy  Sithongdy</t>
  </si>
  <si>
    <t>Phouvanh  Khamtansy</t>
  </si>
  <si>
    <t>Nang  Khamtansy</t>
  </si>
  <si>
    <t>Seua  Xayavong</t>
  </si>
  <si>
    <t>Phouang  Chanthavong</t>
  </si>
  <si>
    <t>Vatsana  Khamphouveun</t>
  </si>
  <si>
    <t>Tangki  Thongthep</t>
  </si>
  <si>
    <t>Soulath  Inthanoulok</t>
  </si>
  <si>
    <t>Eung  Keovongdam</t>
  </si>
  <si>
    <t>Soulinhanh  Phommatham</t>
  </si>
  <si>
    <t>P2060118</t>
  </si>
  <si>
    <t>พรสวรรค์</t>
  </si>
  <si>
    <t>บุญเจริญ</t>
  </si>
  <si>
    <t>พรสวรรค์  บุญเจริญ</t>
  </si>
  <si>
    <t>จิตร</t>
  </si>
  <si>
    <t>จิตร  บุญเจริญ</t>
  </si>
  <si>
    <t>ทองเทพ</t>
  </si>
  <si>
    <t>มี</t>
  </si>
  <si>
    <t>มี  บุญเจริญ</t>
  </si>
  <si>
    <t>เสือ</t>
  </si>
  <si>
    <t>กี้  บุญเจริญ</t>
  </si>
  <si>
    <t>บังอร</t>
  </si>
  <si>
    <t>ดาพร</t>
  </si>
  <si>
    <t>แก้ววงดำ</t>
  </si>
  <si>
    <t>อึ่ง  แก้ววงดำ</t>
  </si>
  <si>
    <t>พรหมมาธรรม</t>
  </si>
  <si>
    <t>คำพูวัน</t>
  </si>
  <si>
    <t>วาสนา  คำพูวัน</t>
  </si>
  <si>
    <t>ปวง  จันทะวง</t>
  </si>
  <si>
    <t>พูวัน</t>
  </si>
  <si>
    <t>คำทันไซ</t>
  </si>
  <si>
    <t>พูวัน  คำทันไซ</t>
  </si>
  <si>
    <t>ชิโฮ</t>
  </si>
  <si>
    <t>ทองวิไล</t>
  </si>
  <si>
    <t>ชิโฮ  ทองวิไล</t>
  </si>
  <si>
    <t>แก้วมณี</t>
  </si>
  <si>
    <t>ขลุ่ย  แก้วมณี</t>
  </si>
  <si>
    <t>ปิ๋ง  บุญเจริญ</t>
  </si>
  <si>
    <t>Xang  Xaignavong</t>
  </si>
  <si>
    <t>P 2060112</t>
  </si>
  <si>
    <t>ช้าง</t>
  </si>
  <si>
    <t>ไชยวงศ์</t>
  </si>
  <si>
    <t>สุริยันต์</t>
  </si>
  <si>
    <t>อินทนุโลก</t>
  </si>
  <si>
    <t>ตังกิ</t>
  </si>
  <si>
    <t>สี</t>
  </si>
  <si>
    <t>สีทองดี</t>
  </si>
  <si>
    <t>วงสาลี่</t>
  </si>
  <si>
    <t>คชมณทิน</t>
  </si>
  <si>
    <t>ดาวอน</t>
  </si>
  <si>
    <t>ช้าง  ไชยวงศ์</t>
  </si>
  <si>
    <t>สุริยันต์  พรหมมาธรรม</t>
  </si>
  <si>
    <t>สุราษ  อินทนุโลก</t>
  </si>
  <si>
    <t>ตังกิ  ทองเทพ</t>
  </si>
  <si>
    <t>จันทะวง</t>
  </si>
  <si>
    <t>เสือ  ไชยวงศ์</t>
  </si>
  <si>
    <t>นาง  คำทันไซ</t>
  </si>
  <si>
    <t>สี  สีทองดี</t>
  </si>
  <si>
    <t>เอ   วงสาลี่</t>
  </si>
  <si>
    <t>ดาพร  วงสาลี่</t>
  </si>
  <si>
    <t>บังอร  แก้วประเสริฐ</t>
  </si>
  <si>
    <t>เซียง  ไชยวงศ์</t>
  </si>
  <si>
    <t>วัด  คชมณทิน</t>
  </si>
  <si>
    <t>ดาวอน แก้วมณี</t>
  </si>
  <si>
    <t>จิโรจ</t>
  </si>
  <si>
    <t>เลอสรวงศานติ</t>
  </si>
  <si>
    <t>จิโรจ  เลอสรวงศานติ</t>
  </si>
  <si>
    <t>อาท</t>
  </si>
  <si>
    <t>Jiroj  Loesuangsanti</t>
  </si>
  <si>
    <t>ตุ้ย</t>
  </si>
  <si>
    <t>Touy</t>
  </si>
  <si>
    <t>PA 0038369</t>
  </si>
  <si>
    <t>Thipphavong  Xayassit</t>
  </si>
  <si>
    <t>P 2035090</t>
  </si>
  <si>
    <t>ทิพวงศ์  ชัยสิทธิ์</t>
  </si>
  <si>
    <t>ทิพวงศ์</t>
  </si>
  <si>
    <t>Siho  Thongvilay</t>
  </si>
  <si>
    <t>ทิชากร</t>
  </si>
  <si>
    <t>แปลกวงศ์</t>
  </si>
  <si>
    <t>ทิชากร  แปลกวงศ์</t>
  </si>
  <si>
    <t>อาร์ม</t>
  </si>
  <si>
    <t>Monthly Opt.Checker</t>
  </si>
  <si>
    <t>Monthly Leader</t>
  </si>
  <si>
    <t>Monthly TSP Driver</t>
  </si>
  <si>
    <t>ประเภท</t>
  </si>
  <si>
    <t>Part time</t>
  </si>
  <si>
    <t>ทำงาน</t>
  </si>
  <si>
    <t>Manager</t>
  </si>
  <si>
    <t>Checker</t>
  </si>
  <si>
    <t>Admin</t>
  </si>
  <si>
    <t>Supervisor</t>
  </si>
  <si>
    <t>Leader TSP</t>
  </si>
  <si>
    <t>นศ.ฝึกงาน</t>
  </si>
  <si>
    <t>ลาออก</t>
  </si>
  <si>
    <t>ธมลวรรณ</t>
  </si>
  <si>
    <t>แจ้งประกัน</t>
  </si>
  <si>
    <t>กลวัชร</t>
  </si>
  <si>
    <t>กลวัชร  บัวทอง</t>
  </si>
  <si>
    <t>เกอร์</t>
  </si>
  <si>
    <t>Konlawat  Buathong</t>
  </si>
  <si>
    <t>จารุวรรณ</t>
  </si>
  <si>
    <t>ทองสาย</t>
  </si>
  <si>
    <t>จารุวรรณ  ทองสาย</t>
  </si>
  <si>
    <t>ตุ๊กติ๊ก</t>
  </si>
  <si>
    <t>Jaruwan  Thongsai</t>
  </si>
  <si>
    <t>Pattamon  Chuenchomboon</t>
  </si>
  <si>
    <t>อ๋อย</t>
  </si>
  <si>
    <t>ภัทรมน</t>
  </si>
  <si>
    <t>ศรีสุดา</t>
  </si>
  <si>
    <t>สุทธินวล</t>
  </si>
  <si>
    <t>ศรีสุดา  สุทธินวล</t>
  </si>
  <si>
    <t>Sisuda  Sutthinual</t>
  </si>
  <si>
    <t>แบ๋ม</t>
  </si>
  <si>
    <t>อนงค์นาง</t>
  </si>
  <si>
    <t>นันทะนา</t>
  </si>
  <si>
    <t>Anongnang  Nantana</t>
  </si>
  <si>
    <t>กมลทิพย์</t>
  </si>
  <si>
    <t>พานทาง</t>
  </si>
  <si>
    <t>Kamontip  Pantong</t>
  </si>
  <si>
    <t>Document Control</t>
  </si>
  <si>
    <t>ไพรัตน์</t>
  </si>
  <si>
    <t>เรียงคำ</t>
  </si>
  <si>
    <t>เตอร์</t>
  </si>
  <si>
    <t>Phairat  Riangkham</t>
  </si>
  <si>
    <t>Tichakorn  Plakwong</t>
  </si>
  <si>
    <t>สุรเดช</t>
  </si>
  <si>
    <t>แดงฉ่ำ</t>
  </si>
  <si>
    <t>สุรเดช  แดงฉ่ำ</t>
  </si>
  <si>
    <t>อุ้ย</t>
  </si>
  <si>
    <t>Suradech  Dangchaum</t>
  </si>
  <si>
    <t>อุดม</t>
  </si>
  <si>
    <t>ยิงรัมย์</t>
  </si>
  <si>
    <t>Udom  Yingrum</t>
  </si>
  <si>
    <t>อุดม  ยิงรัมย์</t>
  </si>
  <si>
    <t>น้ำผึ้ง</t>
  </si>
  <si>
    <t>เรืองฤทธิ์</t>
  </si>
  <si>
    <t>Numpung  Ruengrit</t>
  </si>
  <si>
    <t>ภิบาลชนม์</t>
  </si>
  <si>
    <t>แอน</t>
  </si>
  <si>
    <t>Chotika  Phibanchon</t>
  </si>
  <si>
    <t>ยอดวงษ์กอง</t>
  </si>
  <si>
    <t>Nattakarn  Yodvongkong</t>
  </si>
  <si>
    <t>ประเมินKPI</t>
  </si>
  <si>
    <t xml:space="preserve">ณัฐกาญจน์  </t>
  </si>
  <si>
    <t>ทหาร21ตค59-31ตค61</t>
  </si>
  <si>
    <t>กุลนันท์</t>
  </si>
  <si>
    <t>เสมอศรี</t>
  </si>
  <si>
    <t>กุลนันท์  เสมอศรี</t>
  </si>
  <si>
    <t>Kunlanan  Samersri</t>
  </si>
  <si>
    <t>จตุรพร  เชืองเต็ม</t>
  </si>
  <si>
    <t>จตุรพร</t>
  </si>
  <si>
    <t>เชืองเต็ม</t>
  </si>
  <si>
    <t>การ์ตูน</t>
  </si>
  <si>
    <t>Jaturaporn  Chuangtem</t>
  </si>
  <si>
    <t>หทัยภัทร์</t>
  </si>
  <si>
    <t>ตรีพาทย์</t>
  </si>
  <si>
    <t>หทัยภัทร์  ตรีพาทย์</t>
  </si>
  <si>
    <t>Hathaipat  Treepat</t>
  </si>
  <si>
    <t>นิ่ม</t>
  </si>
  <si>
    <t>ครองใจ</t>
  </si>
  <si>
    <t>Nim  Khrongjai</t>
  </si>
  <si>
    <t>โสพล</t>
  </si>
  <si>
    <t>บุญรัตน์</t>
  </si>
  <si>
    <t>โสพล  บุญรัตน์</t>
  </si>
  <si>
    <t>ขวัญ</t>
  </si>
  <si>
    <t>Sophon  Boonyarat</t>
  </si>
  <si>
    <t>Daily Cheker Transport</t>
  </si>
  <si>
    <t>วรพร</t>
  </si>
  <si>
    <t>รุ่งเรืองศรี</t>
  </si>
  <si>
    <t>วรพร  รุ่งเรืองศรี</t>
  </si>
  <si>
    <t>Worraporn  Rungruansri</t>
  </si>
  <si>
    <t>กรภัทร์</t>
  </si>
  <si>
    <t>เพชรแสง</t>
  </si>
  <si>
    <t>กรภัทร์  เพชรแสง</t>
  </si>
  <si>
    <t>เกม</t>
  </si>
  <si>
    <t>ธีรศักดิ์</t>
  </si>
  <si>
    <t>ทองใบปราสาท</t>
  </si>
  <si>
    <t>ธีรศักดิ์  ทองใบปราสาท</t>
  </si>
  <si>
    <t>อนุวัฒน์</t>
  </si>
  <si>
    <t>วงศ์สมบูรณ์</t>
  </si>
  <si>
    <t>อนุวัฒน์  วงศ์สมบูรณ์</t>
  </si>
  <si>
    <t>จิมมี่</t>
  </si>
  <si>
    <t>Bouasone  Douangvichith</t>
  </si>
  <si>
    <t>P1696342</t>
  </si>
  <si>
    <t>Bounmy  Douangvichith</t>
  </si>
  <si>
    <t>P2099613</t>
  </si>
  <si>
    <t>Somphou  Ketkeo</t>
  </si>
  <si>
    <t>P2102452</t>
  </si>
  <si>
    <t>Phath  Xomphom</t>
  </si>
  <si>
    <t>P1138248</t>
  </si>
  <si>
    <t>You  Phomadi</t>
  </si>
  <si>
    <t>P2004106</t>
  </si>
  <si>
    <t>Phimchay  Kouthammavongsa</t>
  </si>
  <si>
    <t>P1995441</t>
  </si>
  <si>
    <t>พิมใจ</t>
  </si>
  <si>
    <t>กุทำมะวงสา</t>
  </si>
  <si>
    <t>Mieo  Namalath</t>
  </si>
  <si>
    <t>P1136557</t>
  </si>
  <si>
    <t>Mouphone  Silasa</t>
  </si>
  <si>
    <t>P2102055</t>
  </si>
  <si>
    <t>Cheo  Vongsathane</t>
  </si>
  <si>
    <t>P2007670</t>
  </si>
  <si>
    <t>Somphong  Thepmanivanh</t>
  </si>
  <si>
    <t>P2070040</t>
  </si>
  <si>
    <t>Ton  Khamphoumy</t>
  </si>
  <si>
    <t>P2098621</t>
  </si>
  <si>
    <t>DA  Khamsone</t>
  </si>
  <si>
    <t>P2060119</t>
  </si>
  <si>
    <t>P2070049</t>
  </si>
  <si>
    <t>My  Khamsone</t>
  </si>
  <si>
    <t>P2010245</t>
  </si>
  <si>
    <t>Phukky  Bounchaleun</t>
  </si>
  <si>
    <t>เต่าลอย</t>
  </si>
  <si>
    <t>สุรเดช  เต่าลอย</t>
  </si>
  <si>
    <t>เนิน</t>
  </si>
  <si>
    <t>Suradet  Taoloi</t>
  </si>
  <si>
    <t>บัวสอน</t>
  </si>
  <si>
    <t>ดวงวิจิตร</t>
  </si>
  <si>
    <t>บุญมี</t>
  </si>
  <si>
    <t>สมพู่</t>
  </si>
  <si>
    <t>เกดแก้ว</t>
  </si>
  <si>
    <t>พัด</t>
  </si>
  <si>
    <t>ชมพรหม</t>
  </si>
  <si>
    <t>ยู</t>
  </si>
  <si>
    <t>พรหมมาลี</t>
  </si>
  <si>
    <t>นามรัตน</t>
  </si>
  <si>
    <t>หนูพร</t>
  </si>
  <si>
    <t>สีระสา</t>
  </si>
  <si>
    <t>วงสถาน</t>
  </si>
  <si>
    <t>สมพงษ์</t>
  </si>
  <si>
    <t>เทพมณีวรรณ</t>
  </si>
  <si>
    <t>คำพูมี</t>
  </si>
  <si>
    <t>ปุ๊กกี้</t>
  </si>
  <si>
    <t>สมพู่  เกดแก้ว</t>
  </si>
  <si>
    <t>ยู  พรหมมาลี</t>
  </si>
  <si>
    <t>พิมใจ  กุทำมะวงสา</t>
  </si>
  <si>
    <t>หนูพร  สีระสา</t>
  </si>
  <si>
    <t>สอน</t>
  </si>
  <si>
    <t>สม</t>
  </si>
  <si>
    <t xml:space="preserve">หนู </t>
  </si>
  <si>
    <t>แหล</t>
  </si>
  <si>
    <t>ออกใบประเมิน</t>
  </si>
  <si>
    <t>วันที่รับใบประเมิน</t>
  </si>
  <si>
    <t>ผ่าน/ไม่ผ่าน</t>
  </si>
  <si>
    <t>ประเมินรอบ สอง</t>
  </si>
  <si>
    <t>ผ่าน</t>
  </si>
  <si>
    <t>ไม่ผ่าน</t>
  </si>
  <si>
    <t>วันที่รับใบประเมินรอบสอง</t>
  </si>
  <si>
    <t>นิสากร</t>
  </si>
  <si>
    <t>เลิศพัชรานนท์</t>
  </si>
  <si>
    <t>Nisakorn Lertpatcharanont</t>
  </si>
  <si>
    <t>Business Development</t>
  </si>
  <si>
    <t>สินสมบูรณ์</t>
  </si>
  <si>
    <t>ณัฐวุฒิ  สินสมบูรณ์</t>
  </si>
  <si>
    <t>จ๊อป</t>
  </si>
  <si>
    <t>ศิริศักดิ์</t>
  </si>
  <si>
    <t>เรืองคำ</t>
  </si>
  <si>
    <t>ศิริศักดิ์  เรืองคำ</t>
  </si>
  <si>
    <t>นนท์</t>
  </si>
  <si>
    <t>Nattawut  Sinsomboon</t>
  </si>
  <si>
    <t>Sirsisak  Rueangkham</t>
  </si>
  <si>
    <t>ลลิตา</t>
  </si>
  <si>
    <t>ขวัญอ่างทอง</t>
  </si>
  <si>
    <t>ลลิตา  ขวัญอ่างทอง</t>
  </si>
  <si>
    <t>แตงโม</t>
  </si>
  <si>
    <t>Lalita  Kwanangthong</t>
  </si>
  <si>
    <t>โตรด</t>
  </si>
  <si>
    <t>วีรภัทร  โตรด</t>
  </si>
  <si>
    <t>Weeraphat  Torod</t>
  </si>
  <si>
    <t>ณัฐ</t>
  </si>
  <si>
    <t>คำพร</t>
  </si>
  <si>
    <t>ณัฐ  คำพร</t>
  </si>
  <si>
    <t>Nut  Khamphon</t>
  </si>
  <si>
    <t>จุลทัศน์  โตเผือก</t>
  </si>
  <si>
    <t>จุลทัศน์</t>
  </si>
  <si>
    <t>โตเผือก</t>
  </si>
  <si>
    <t>น็อต</t>
  </si>
  <si>
    <t>Junlathas  Tophueak</t>
  </si>
  <si>
    <t xml:space="preserve">กษิดิศ  </t>
  </si>
  <si>
    <t>ใด้สุข</t>
  </si>
  <si>
    <t>กษิดิศ  ได้สุข</t>
  </si>
  <si>
    <t>ใหญ่</t>
  </si>
  <si>
    <t>Kasidis  Daisook</t>
  </si>
  <si>
    <t>ฐิติวัฒน์</t>
  </si>
  <si>
    <t>ฐิติวัฒน์  แสงเจริญเกียรติ</t>
  </si>
  <si>
    <t>เจ๋ง</t>
  </si>
  <si>
    <t>Thittiwat  Sangjaroenkiart</t>
  </si>
  <si>
    <t>ปารเมศ</t>
  </si>
  <si>
    <t>แก้วเพ็ชร์</t>
  </si>
  <si>
    <t>ปารเมศ  แก้วเพ็ชร์</t>
  </si>
  <si>
    <t>มีน</t>
  </si>
  <si>
    <t>Paramet  Kaeewphet</t>
  </si>
  <si>
    <t>จารุวิทย์</t>
  </si>
  <si>
    <t>จารุวิทย์  ศรีแก้ว</t>
  </si>
  <si>
    <t>จี๊ป</t>
  </si>
  <si>
    <t>Jarawid  Srikeaw</t>
  </si>
  <si>
    <t xml:space="preserve">Supervisor </t>
  </si>
  <si>
    <t>ดวงกมล</t>
  </si>
  <si>
    <t>ดวงกมล  พันธ์แน่น</t>
  </si>
  <si>
    <t>DuangKamol  Punnan</t>
  </si>
  <si>
    <t>แพรวดารา</t>
  </si>
  <si>
    <t>เทียมเกาะ</t>
  </si>
  <si>
    <t>Praewdara  Teamkoa</t>
  </si>
  <si>
    <t>แห้วเพชร์</t>
  </si>
  <si>
    <t>พัชมณ</t>
  </si>
  <si>
    <t>มงคล</t>
  </si>
  <si>
    <t>วิปัศย์</t>
  </si>
  <si>
    <t>แก้ววิเชียร</t>
  </si>
  <si>
    <t>Wipat  Keawwichean</t>
  </si>
  <si>
    <t>ติณณภพ</t>
  </si>
  <si>
    <t>สินสมุทร</t>
  </si>
  <si>
    <t>ติณ</t>
  </si>
  <si>
    <t>Tinnaphob   Sinsamut</t>
  </si>
  <si>
    <t>ธนพล</t>
  </si>
  <si>
    <t>โพธิ์ทอง</t>
  </si>
  <si>
    <t>Thanapol   Phothong</t>
  </si>
  <si>
    <t>วงศ์พัทธ์</t>
  </si>
  <si>
    <t>สังข์ทอง</t>
  </si>
  <si>
    <t>วงศ์พัทธ์  สังข์ทอง</t>
  </si>
  <si>
    <t>ต้อย</t>
  </si>
  <si>
    <t>Sukkanya  Sornthong</t>
  </si>
  <si>
    <t>Wongphat  Sungthong</t>
  </si>
  <si>
    <t>จตุรชัย</t>
  </si>
  <si>
    <t>หวังถวิล</t>
  </si>
  <si>
    <t>Jaturchai  Wangthawin</t>
  </si>
  <si>
    <t>แก้วแสน</t>
  </si>
  <si>
    <t>สุภาพร  แก้วแสน</t>
  </si>
  <si>
    <t>เขียด</t>
  </si>
  <si>
    <t>Supaporn  Kaewsaen</t>
  </si>
  <si>
    <t>Daily Picker PTT</t>
  </si>
  <si>
    <t>อุทัยวรรณ</t>
  </si>
  <si>
    <t>สวามีชัย</t>
  </si>
  <si>
    <t>อุทัยวรรณ  สวามีชัย</t>
  </si>
  <si>
    <t>Uthaiwan  Sawarnechai</t>
  </si>
  <si>
    <t>บรรเทา</t>
  </si>
  <si>
    <t>จันทร์ฉาย  บรรเทา</t>
  </si>
  <si>
    <t>จูนนี่</t>
  </si>
  <si>
    <t>เย็นฤดี</t>
  </si>
  <si>
    <t>วงศ์สิม</t>
  </si>
  <si>
    <t>Chanschai  Bantao</t>
  </si>
  <si>
    <t>เย็นฤดี  วงศ์สิม</t>
  </si>
  <si>
    <t>เป้</t>
  </si>
  <si>
    <t>Yenrdee  Wongsim</t>
  </si>
  <si>
    <t>สินธุชา</t>
  </si>
  <si>
    <t>ชินะรังษี</t>
  </si>
  <si>
    <t>สินธุชา  ชินะรังษี</t>
  </si>
  <si>
    <t>Sinthucha  Chinaragsee</t>
  </si>
  <si>
    <t xml:space="preserve">กัณทิมา </t>
  </si>
  <si>
    <t>สุวรรณเจดีย์</t>
  </si>
  <si>
    <t>กัณทิมา  สุวรรณเจดีย์</t>
  </si>
  <si>
    <t>บุ๋ม</t>
  </si>
  <si>
    <t>kantima  Suwanjadee</t>
  </si>
  <si>
    <t>เพริก</t>
  </si>
  <si>
    <t>ทาเธาว์</t>
  </si>
  <si>
    <t>เพริก  ทาเธาว์</t>
  </si>
  <si>
    <t>Phroek  Thathao</t>
  </si>
  <si>
    <t>หอมพามา</t>
  </si>
  <si>
    <t>Wanwisa  Hompama</t>
  </si>
  <si>
    <t>กัลยาณี</t>
  </si>
  <si>
    <t>แจ่มแจ้ง</t>
  </si>
  <si>
    <t>กัลยาณี  แจ่มแจ้ง</t>
  </si>
  <si>
    <t>ฟ้าใส</t>
  </si>
  <si>
    <t>Kanlayannee  Chaemchaeng</t>
  </si>
  <si>
    <t>ณิชากานต์</t>
  </si>
  <si>
    <t>จูจันทร์</t>
  </si>
  <si>
    <t>ณิชากานต์  จูจันทร์</t>
  </si>
  <si>
    <t>พนักงานชั่วคราว STL</t>
  </si>
  <si>
    <t>กริ้ง</t>
  </si>
  <si>
    <t xml:space="preserve">มยุรา  </t>
  </si>
  <si>
    <t>สุขสมบูรณ์</t>
  </si>
  <si>
    <t xml:space="preserve">ชุติมา  </t>
  </si>
  <si>
    <t>โอ่งเกตุ</t>
  </si>
  <si>
    <t xml:space="preserve">หทัยรัตน์  </t>
  </si>
  <si>
    <t>อินธิรัตน์</t>
  </si>
  <si>
    <t xml:space="preserve">ณิชา  </t>
  </si>
  <si>
    <t>เรืองโสม</t>
  </si>
  <si>
    <t>กองลี</t>
  </si>
  <si>
    <t>สว่างอารมณ์</t>
  </si>
  <si>
    <t>เทียนทอง</t>
  </si>
  <si>
    <t>บุญเยื้อน</t>
  </si>
  <si>
    <t>บุญเคลือบ</t>
  </si>
  <si>
    <t>นริสาร</t>
  </si>
  <si>
    <t>แถมยิ้ม</t>
  </si>
  <si>
    <t>ดวงตา</t>
  </si>
  <si>
    <t>วงษ์ฟอง</t>
  </si>
  <si>
    <t xml:space="preserve">นิภาพร  </t>
  </si>
  <si>
    <t xml:space="preserve">สิทธิศักดิ์  </t>
  </si>
  <si>
    <t xml:space="preserve">ภัทราวดี </t>
  </si>
  <si>
    <t xml:space="preserve">อรรถกิจ  </t>
  </si>
  <si>
    <t xml:space="preserve">ฮาดิส </t>
  </si>
  <si>
    <t xml:space="preserve">ธนพงษ์  </t>
  </si>
  <si>
    <t xml:space="preserve">ฐิติมา  </t>
  </si>
  <si>
    <t xml:space="preserve">อมรเทพ  </t>
  </si>
  <si>
    <t xml:space="preserve">นำโชค </t>
  </si>
  <si>
    <t xml:space="preserve">ปวีณา  </t>
  </si>
  <si>
    <t xml:space="preserve">สุธิพร  </t>
  </si>
  <si>
    <t xml:space="preserve">พิศสมร  </t>
  </si>
  <si>
    <t xml:space="preserve">กนกกร  </t>
  </si>
  <si>
    <t>สินชัย</t>
  </si>
  <si>
    <t>ปุ๊ก</t>
  </si>
  <si>
    <t>นิ</t>
  </si>
  <si>
    <t>Mayura  Suksomboon</t>
  </si>
  <si>
    <t>Nipaporn  Ruangsom</t>
  </si>
  <si>
    <t>Sitthisak  Kongil</t>
  </si>
  <si>
    <t>Pattarawadee  Sawangarom</t>
  </si>
  <si>
    <t>ดิส</t>
  </si>
  <si>
    <t>Haadis  Bunyuean</t>
  </si>
  <si>
    <t>Thanaphong  Boonkuluab</t>
  </si>
  <si>
    <t>เหมย</t>
  </si>
  <si>
    <t>Thitima  Narisan</t>
  </si>
  <si>
    <t>อั้ม</t>
  </si>
  <si>
    <t>Amornthep  Thamyim</t>
  </si>
  <si>
    <t>โจ</t>
  </si>
  <si>
    <t>Namchock  Dongta</t>
  </si>
  <si>
    <t>แฟง</t>
  </si>
  <si>
    <t>Paweena  Wongpong</t>
  </si>
  <si>
    <t>ชู</t>
  </si>
  <si>
    <t>Suthiporn  Saengkam</t>
  </si>
  <si>
    <t>นิกย์</t>
  </si>
  <si>
    <t>Pisamorn  Yupa</t>
  </si>
  <si>
    <t>อร</t>
  </si>
  <si>
    <t>Kanokkon  Sinchai</t>
  </si>
  <si>
    <t>ปุณยวีร์</t>
  </si>
  <si>
    <t>แซ่อึ่ง</t>
  </si>
  <si>
    <t>อิ้ง</t>
  </si>
  <si>
    <t>Punyavee  Sae-ung</t>
  </si>
  <si>
    <t>อิศรานุวัฒน์</t>
  </si>
  <si>
    <t>Sangduan  Isaranuwat</t>
  </si>
  <si>
    <t>รัตนาภรณ์</t>
  </si>
  <si>
    <t>กิตภัย</t>
  </si>
  <si>
    <t>อรุณี</t>
  </si>
  <si>
    <t>พุทธา</t>
  </si>
  <si>
    <t>Rattanaporn Kitpai</t>
  </si>
  <si>
    <t>Arunee Putthar</t>
  </si>
  <si>
    <t>PTT</t>
  </si>
  <si>
    <t>Amazon</t>
  </si>
  <si>
    <t>Picker</t>
  </si>
  <si>
    <t>STL</t>
  </si>
  <si>
    <t>PLC</t>
  </si>
  <si>
    <t>Receiving</t>
  </si>
  <si>
    <t>Vcan</t>
  </si>
  <si>
    <t>Chester</t>
  </si>
  <si>
    <t>HR</t>
  </si>
  <si>
    <t>Intanin</t>
  </si>
  <si>
    <t>ทองสุข</t>
  </si>
  <si>
    <t>โด่</t>
  </si>
  <si>
    <t>Tonksuk  Sainu</t>
  </si>
  <si>
    <t>คุณากร</t>
  </si>
  <si>
    <t>เกิดนวลรัมย์</t>
  </si>
  <si>
    <t>อาร์ท</t>
  </si>
  <si>
    <t>Khunakorn  Kerdnuanrum</t>
  </si>
  <si>
    <t>พงษ์พิสุทธิ์</t>
  </si>
  <si>
    <t>โน๊ต</t>
  </si>
  <si>
    <t>Pongpisut  Khewsonghong</t>
  </si>
  <si>
    <t>พัณณพัช  ศรีนาค</t>
  </si>
  <si>
    <t>นนทวัฒน์  ภิลัยวัลย์</t>
  </si>
  <si>
    <t>ภูริวัฒน์  วรรณโท</t>
  </si>
  <si>
    <t>สุนิสา  เทดี</t>
  </si>
  <si>
    <t>วีรภัทร  ทวีศักดิ์</t>
  </si>
  <si>
    <t>อิฮซัน  สือแต</t>
  </si>
  <si>
    <t>น.ส.</t>
  </si>
  <si>
    <t>ฟลุ๊คกี้</t>
  </si>
  <si>
    <t>เจมส์</t>
  </si>
  <si>
    <t>ทีม</t>
  </si>
  <si>
    <t>จัง</t>
  </si>
  <si>
    <t>หลิน</t>
  </si>
  <si>
    <t>วรวุฒิ  นิยมสุด</t>
  </si>
  <si>
    <t>วุธ</t>
  </si>
  <si>
    <t>ติณณา</t>
  </si>
  <si>
    <t>อีม</t>
  </si>
  <si>
    <t>พัชรเสฐ  อนันต์ธนารัฐ</t>
  </si>
  <si>
    <t>จริญญา  อุทัยรังษี</t>
  </si>
  <si>
    <t>วิมลวรรณ  ยิ่งคิด</t>
  </si>
  <si>
    <t>กาญจนา  ทรงสัตย์</t>
  </si>
  <si>
    <t>เทอดศักดิ์  โสทะ</t>
  </si>
  <si>
    <t>อุทิศ  ชาบ้านโนน</t>
  </si>
  <si>
    <t>รจนา  กุลไทย</t>
  </si>
  <si>
    <t>ศรีวรรณ  ศรีอนงค์</t>
  </si>
  <si>
    <t>นฤกานต์  กันยามาศ</t>
  </si>
  <si>
    <t>อดิศักดิ์  จิตรีกาย</t>
  </si>
  <si>
    <t>โสพล  ภู่โคกหวาย</t>
  </si>
  <si>
    <t>ทนงศักดิ์  แสนตรง</t>
  </si>
  <si>
    <t>บุญชอบ  ดวงมณี</t>
  </si>
  <si>
    <t>สุมินตรา  ชื่นเชาวกิจ</t>
  </si>
  <si>
    <t>พัชราภรณ์  รอดเมือง</t>
  </si>
  <si>
    <t>ชนม์นิภา  พานโถม</t>
  </si>
  <si>
    <t>แสงเดือน  พุ่มพ่วง</t>
  </si>
  <si>
    <t>บุญยา  สุทนต์</t>
  </si>
  <si>
    <t>ยุพา  ภูสันต์</t>
  </si>
  <si>
    <t>อภิญญา  แห้วเพชร์</t>
  </si>
  <si>
    <t>สุทิดา  สินทรัพย์</t>
  </si>
  <si>
    <t>ภัทราวดี  สว่างอารมณ์</t>
  </si>
  <si>
    <t>นำโชค  ดวงตา</t>
  </si>
  <si>
    <t>ปวีณา  พึ่งเนตร</t>
  </si>
  <si>
    <t>ประภาพร</t>
  </si>
  <si>
    <t>ฉ่ำกระโทก</t>
  </si>
  <si>
    <t>ประภาพร  ฉ่ำกระโทก</t>
  </si>
  <si>
    <t>วิ</t>
  </si>
  <si>
    <t>นพวรรณ</t>
  </si>
  <si>
    <t>อมฤตสกุลนันท์</t>
  </si>
  <si>
    <t>นพวรรณ  อมฤตสกุลนันท์</t>
  </si>
  <si>
    <t>พัชร</t>
  </si>
  <si>
    <t>เย็นมี</t>
  </si>
  <si>
    <t>พัชร  เย็นมี</t>
  </si>
  <si>
    <t>Patchara  Yenmee</t>
  </si>
  <si>
    <t>ผลจันทร์</t>
  </si>
  <si>
    <t>อนุชา  ผลจันทร์</t>
  </si>
  <si>
    <t>Anucha  Ponjan</t>
  </si>
  <si>
    <t>กัลยกร</t>
  </si>
  <si>
    <t>วงศ์หาญ</t>
  </si>
  <si>
    <t>กัลยกร  วงศ์หาญ</t>
  </si>
  <si>
    <t>พู</t>
  </si>
  <si>
    <t>Kanyakon  Wonghan</t>
  </si>
  <si>
    <t>วันชัย</t>
  </si>
  <si>
    <t>ชนะภัย</t>
  </si>
  <si>
    <t>วันชัย  ชนะภัย</t>
  </si>
  <si>
    <t>Wanchai  Chanapai</t>
  </si>
  <si>
    <t>พินิจ</t>
  </si>
  <si>
    <t>เหลืองอ่อน</t>
  </si>
  <si>
    <t>พินิจ  เหลืองอ่อน</t>
  </si>
  <si>
    <t>เข็ม</t>
  </si>
  <si>
    <t>Pinit  Lueangon</t>
  </si>
  <si>
    <t>หุย</t>
  </si>
  <si>
    <t>มด</t>
  </si>
  <si>
    <t>เทอด</t>
  </si>
  <si>
    <t>รัตน์</t>
  </si>
  <si>
    <t>แหลม</t>
  </si>
  <si>
    <t>โส</t>
  </si>
  <si>
    <t>นงค์</t>
  </si>
  <si>
    <t>นุ้ย</t>
  </si>
  <si>
    <t>ชอบ</t>
  </si>
  <si>
    <t>แอ๋น</t>
  </si>
  <si>
    <t>เขี้ยว</t>
  </si>
  <si>
    <t>ตาล</t>
  </si>
  <si>
    <t>แอป</t>
  </si>
  <si>
    <t>อ้น</t>
  </si>
  <si>
    <t>บิน</t>
  </si>
  <si>
    <t>ราญ</t>
  </si>
  <si>
    <t>ศัก</t>
  </si>
  <si>
    <t>เบ้น</t>
  </si>
  <si>
    <t>ฟาน</t>
  </si>
  <si>
    <t>มา</t>
  </si>
  <si>
    <t>พัน</t>
  </si>
  <si>
    <t>บี้</t>
  </si>
  <si>
    <t>ปู</t>
  </si>
  <si>
    <t>โมเม</t>
  </si>
  <si>
    <t>Document</t>
  </si>
  <si>
    <t>ฝ่าย</t>
  </si>
  <si>
    <t>Safety Supervisor</t>
  </si>
  <si>
    <t xml:space="preserve">Operation Supervisor </t>
  </si>
  <si>
    <t>TSP Leader</t>
  </si>
  <si>
    <t>Forklift Drivers CheckerSTL</t>
  </si>
  <si>
    <t>Senior Account Executive Admin</t>
  </si>
  <si>
    <t>leader Checker Forklift Drivers</t>
  </si>
  <si>
    <t>Forklift Driver,Checker</t>
  </si>
  <si>
    <t>Forklift &amp; Checker</t>
  </si>
  <si>
    <t>TSP Admin</t>
  </si>
  <si>
    <t xml:space="preserve">HR Supervisor </t>
  </si>
  <si>
    <t>TSP Mgr.</t>
  </si>
  <si>
    <t xml:space="preserve">Transport Supervisor </t>
  </si>
  <si>
    <t>TSP Analyst</t>
  </si>
  <si>
    <t>Leader Inventory</t>
  </si>
  <si>
    <t xml:space="preserve">leader Checker </t>
  </si>
  <si>
    <t>IT Support</t>
  </si>
  <si>
    <t xml:space="preserve">Call Center </t>
  </si>
  <si>
    <t>IT Suppervisor</t>
  </si>
  <si>
    <t>Inventory Admin</t>
  </si>
  <si>
    <t>Forklift Driver</t>
  </si>
  <si>
    <t>Forklift Driver Checker</t>
  </si>
  <si>
    <t>Picker STL</t>
  </si>
  <si>
    <t>EXPORT</t>
  </si>
  <si>
    <t>WH Operation</t>
  </si>
  <si>
    <t>WH Operation ต่างประเทศ</t>
  </si>
  <si>
    <t>Transport Operation</t>
  </si>
  <si>
    <t>Safety &amp; Quality</t>
  </si>
  <si>
    <t>Senior ANALYST</t>
  </si>
  <si>
    <t>บุญมา  กลัดปิ่น</t>
  </si>
  <si>
    <t>จิราภา  ระรวย</t>
  </si>
  <si>
    <t>พงษ์สวัสดิ์  สายหนู</t>
  </si>
  <si>
    <t>นวรรณ  ต่วนทอง</t>
  </si>
  <si>
    <t>เอกฉัตร  สุปปิยะตระกูล</t>
  </si>
  <si>
    <t>รุ่งทิพย์  รัตนเจริญ</t>
  </si>
  <si>
    <t>ชลธิชา  โภคา</t>
  </si>
  <si>
    <t>พศวีร์  เพียงพานิช</t>
  </si>
  <si>
    <t>อัมพร  บุญเชิด</t>
  </si>
  <si>
    <t>นิสากร  เลิศพัชรานนท์</t>
  </si>
  <si>
    <t>แพรวดารา  เทียมเกาะ</t>
  </si>
  <si>
    <t>โสรยา  สุขประเสริฐ</t>
  </si>
  <si>
    <t>ปริมประภา  นามพล</t>
  </si>
  <si>
    <t>สมใจ  สายหนู</t>
  </si>
  <si>
    <t>วิพล  แจ้โพธิ์</t>
  </si>
  <si>
    <t>สมบัติ  เพิ่มพูล</t>
  </si>
  <si>
    <t>ชัยพร  เสริฐสอน</t>
  </si>
  <si>
    <t>วีรยุทธ  ฤกษ์ยินดี</t>
  </si>
  <si>
    <t>เกษสุดา  รักษาจิตร์</t>
  </si>
  <si>
    <t>สุทธาทิพย์  ขันทอง</t>
  </si>
  <si>
    <t>มธุรส  เสริฐสอน</t>
  </si>
  <si>
    <t>อำไพ  เหมือนวงศ์</t>
  </si>
  <si>
    <t>นุชนารถ  แสงเลิศล้ำ</t>
  </si>
  <si>
    <t>คนึงนิจ  ชื่นชมบุญ</t>
  </si>
  <si>
    <t>สุธิดา  มีเชาว์งาม</t>
  </si>
  <si>
    <t>ปริญญาพร  อาจองค์</t>
  </si>
  <si>
    <t>นิภาพร  คล้ายพงษ์</t>
  </si>
  <si>
    <t>ฤทัยรัตน์  แสงสะกา</t>
  </si>
  <si>
    <t>ศิริลักษณ์  ศิริสลุง</t>
  </si>
  <si>
    <t>โกมิน  แก้วประซุม</t>
  </si>
  <si>
    <t>เอ  วงสาลี่</t>
  </si>
  <si>
    <t>ดาวอน  แก้วมณี</t>
  </si>
  <si>
    <t xml:space="preserve">ตุ้ย  </t>
  </si>
  <si>
    <t>ภัทรมน  ชื่นชมบุญ</t>
  </si>
  <si>
    <t>อนงค์นาง  นันทะนา</t>
  </si>
  <si>
    <t>ไพรัตน์  เรียงคำ</t>
  </si>
  <si>
    <t>น้ำผึ้ง  เรืองฤทธิ์</t>
  </si>
  <si>
    <t>โชติกา  ภิบาลชนม์</t>
  </si>
  <si>
    <t>นิ่ม  ครองใจ</t>
  </si>
  <si>
    <t>บัวสอน  ดวงวิจิตร</t>
  </si>
  <si>
    <t>บุญมี  ดวงวิจิตร</t>
  </si>
  <si>
    <t>พัด  ชมพรหม</t>
  </si>
  <si>
    <t>เหมียว  นามรัตน</t>
  </si>
  <si>
    <t>แจ๋ว  วงสถาน</t>
  </si>
  <si>
    <t>สมพงษ์  เทพมณีวรรณ</t>
  </si>
  <si>
    <t>ต้น  คำพูมี</t>
  </si>
  <si>
    <t>ดา  คำสอน</t>
  </si>
  <si>
    <t>มี  คำสอน</t>
  </si>
  <si>
    <t>ปุ๊กกี้  บุญเจริญ</t>
  </si>
  <si>
    <t>จตุรชัย  หวังถวิล</t>
  </si>
  <si>
    <t>นิภาพร  เรืองโสม</t>
  </si>
  <si>
    <t>สิทธิศักดิ์  กองลี</t>
  </si>
  <si>
    <t>ธนพงษ์  บุญเคลือบ</t>
  </si>
  <si>
    <t>ฐิติมา  นริสาร</t>
  </si>
  <si>
    <t>อมรเทพ  แถมยิ้ม</t>
  </si>
  <si>
    <t>ปวีณา  วงษ์ฟอง</t>
  </si>
  <si>
    <t>สุธิพร  แสงคำ</t>
  </si>
  <si>
    <t>พิศสมร  ยุพา</t>
  </si>
  <si>
    <t>อรุณี  พุทธา</t>
  </si>
  <si>
    <t>ทองสุข  สายหนู</t>
  </si>
  <si>
    <t>คุณากร  เกิดนวลรัมย์</t>
  </si>
  <si>
    <t>พงษ์พิสุทธิ์  เขียวสองห้อง</t>
  </si>
  <si>
    <t>ศิวา  ศิริวงษ์</t>
  </si>
  <si>
    <t>สมยศ  คชภูธร</t>
  </si>
  <si>
    <t>รัดดา  ลาภเสถียร</t>
  </si>
  <si>
    <t>ธีรพงษ์  เจริญยศ</t>
  </si>
  <si>
    <t>รจนา  วงษ์ดี</t>
  </si>
  <si>
    <t>รัตนา  สุทนต์</t>
  </si>
  <si>
    <t>สุกัญญา  คล้ายแก้ว</t>
  </si>
  <si>
    <t>อนุชา  ใหม่วิจิตร</t>
  </si>
  <si>
    <t>ไชยวัฒน์  พวงทับทิม</t>
  </si>
  <si>
    <t>สืบพงษ์  ชูเกิด</t>
  </si>
  <si>
    <t>นนทยา  หงษ์ทอง</t>
  </si>
  <si>
    <t>ภัควลัญชญา  มารวย</t>
  </si>
  <si>
    <t>พัดชา  จำปีกลาง</t>
  </si>
  <si>
    <t>อนันต์  คงเทียน</t>
  </si>
  <si>
    <t>บุญรัก  งามประเสริฐ</t>
  </si>
  <si>
    <t>ประสิทธิ์  อาจองค์</t>
  </si>
  <si>
    <t>อนุชา  อาจองค์</t>
  </si>
  <si>
    <t>พัชมณ  มงคล</t>
  </si>
  <si>
    <t>ศักราวี  ชำนาญ</t>
  </si>
  <si>
    <t>เอกชัย  กลิ่นแก้ว</t>
  </si>
  <si>
    <t>สุรจิตร  สุขพลอย</t>
  </si>
  <si>
    <t>ชัยศักดิ์  สุขสอาด</t>
  </si>
  <si>
    <t>วิปัศย์  แก้ววิเชียร</t>
  </si>
  <si>
    <t>ติณณภพ  สินสมุทร</t>
  </si>
  <si>
    <t>ธนพล  โพธิ์ทอง</t>
  </si>
  <si>
    <t>พีรพล  สิงห์ลา</t>
  </si>
  <si>
    <t>100005</t>
  </si>
  <si>
    <t>100007</t>
  </si>
  <si>
    <t>100008</t>
  </si>
  <si>
    <t>100009</t>
  </si>
  <si>
    <t>100010</t>
  </si>
  <si>
    <t>100011</t>
  </si>
  <si>
    <t>100013</t>
  </si>
  <si>
    <t>100016</t>
  </si>
  <si>
    <t>100017</t>
  </si>
  <si>
    <t>100018</t>
  </si>
  <si>
    <t>100020</t>
  </si>
  <si>
    <t>100021</t>
  </si>
  <si>
    <t>100022</t>
  </si>
  <si>
    <t>100023</t>
  </si>
  <si>
    <t>900003</t>
  </si>
  <si>
    <t>100025</t>
  </si>
  <si>
    <t>100026</t>
  </si>
  <si>
    <t>100028</t>
  </si>
  <si>
    <t>100029</t>
  </si>
  <si>
    <t>100031</t>
  </si>
  <si>
    <t>900005</t>
  </si>
  <si>
    <t>100002</t>
  </si>
  <si>
    <t>100034</t>
  </si>
  <si>
    <t>100035</t>
  </si>
  <si>
    <t>100038</t>
  </si>
  <si>
    <t>100041</t>
  </si>
  <si>
    <t>100042</t>
  </si>
  <si>
    <t>100046</t>
  </si>
  <si>
    <t>100047</t>
  </si>
  <si>
    <t>100048</t>
  </si>
  <si>
    <t>100049</t>
  </si>
  <si>
    <t>100050</t>
  </si>
  <si>
    <t>100051</t>
  </si>
  <si>
    <t>100053</t>
  </si>
  <si>
    <t>900007</t>
  </si>
  <si>
    <t>900008</t>
  </si>
  <si>
    <t>900009</t>
  </si>
  <si>
    <t>100065</t>
  </si>
  <si>
    <t>100066</t>
  </si>
  <si>
    <t>100067</t>
  </si>
  <si>
    <t>100069</t>
  </si>
  <si>
    <t>100071</t>
  </si>
  <si>
    <t>900012</t>
  </si>
  <si>
    <t>100076</t>
  </si>
  <si>
    <t>900013</t>
  </si>
  <si>
    <t>900014</t>
  </si>
  <si>
    <t>100088</t>
  </si>
  <si>
    <t>100090</t>
  </si>
  <si>
    <t>900016</t>
  </si>
  <si>
    <t>100093</t>
  </si>
  <si>
    <t>100094</t>
  </si>
  <si>
    <t>100095</t>
  </si>
  <si>
    <t>100096</t>
  </si>
  <si>
    <t>100097</t>
  </si>
  <si>
    <t>100098</t>
  </si>
  <si>
    <t>100099</t>
  </si>
  <si>
    <t>900017</t>
  </si>
  <si>
    <t>100100</t>
  </si>
  <si>
    <t>100101</t>
  </si>
  <si>
    <t>100102</t>
  </si>
  <si>
    <t>100104</t>
  </si>
  <si>
    <t>100105</t>
  </si>
  <si>
    <t>100106</t>
  </si>
  <si>
    <t>100108</t>
  </si>
  <si>
    <t>100109</t>
  </si>
  <si>
    <t>100110</t>
  </si>
  <si>
    <t>100111</t>
  </si>
  <si>
    <t>100112</t>
  </si>
  <si>
    <t>100113</t>
  </si>
  <si>
    <t>200002</t>
  </si>
  <si>
    <t>200006</t>
  </si>
  <si>
    <t>200010</t>
  </si>
  <si>
    <t>200026</t>
  </si>
  <si>
    <t>200027</t>
  </si>
  <si>
    <t>200033</t>
  </si>
  <si>
    <t>200045</t>
  </si>
  <si>
    <t>200050</t>
  </si>
  <si>
    <t>200057</t>
  </si>
  <si>
    <t>200064</t>
  </si>
  <si>
    <t>200070</t>
  </si>
  <si>
    <t>200077</t>
  </si>
  <si>
    <t>200080</t>
  </si>
  <si>
    <t>200090</t>
  </si>
  <si>
    <t>200093</t>
  </si>
  <si>
    <t>200119</t>
  </si>
  <si>
    <t>200145</t>
  </si>
  <si>
    <t>200149</t>
  </si>
  <si>
    <t>200156</t>
  </si>
  <si>
    <t>200167</t>
  </si>
  <si>
    <t>200184</t>
  </si>
  <si>
    <t>200192</t>
  </si>
  <si>
    <t>200195</t>
  </si>
  <si>
    <t>200202</t>
  </si>
  <si>
    <t>200204</t>
  </si>
  <si>
    <t>200206</t>
  </si>
  <si>
    <t>200208</t>
  </si>
  <si>
    <t>200209</t>
  </si>
  <si>
    <t>200222</t>
  </si>
  <si>
    <t>200223</t>
  </si>
  <si>
    <t>200236</t>
  </si>
  <si>
    <t>200256</t>
  </si>
  <si>
    <t>200262</t>
  </si>
  <si>
    <t>400095</t>
  </si>
  <si>
    <t>400104</t>
  </si>
  <si>
    <t>400130</t>
  </si>
  <si>
    <t>200267</t>
  </si>
  <si>
    <t>200274</t>
  </si>
  <si>
    <t>800023</t>
  </si>
  <si>
    <t>200296</t>
  </si>
  <si>
    <t>200301</t>
  </si>
  <si>
    <t>200304</t>
  </si>
  <si>
    <t>200306</t>
  </si>
  <si>
    <t>200307</t>
  </si>
  <si>
    <t>200308</t>
  </si>
  <si>
    <t>200312</t>
  </si>
  <si>
    <t>200318</t>
  </si>
  <si>
    <t>200319</t>
  </si>
  <si>
    <t>200329</t>
  </si>
  <si>
    <t>200331</t>
  </si>
  <si>
    <t>200334</t>
  </si>
  <si>
    <t>200346</t>
  </si>
  <si>
    <t>200353</t>
  </si>
  <si>
    <t>300001</t>
  </si>
  <si>
    <t>300002</t>
  </si>
  <si>
    <t>300004</t>
  </si>
  <si>
    <t>300006</t>
  </si>
  <si>
    <t>300008</t>
  </si>
  <si>
    <t>300009</t>
  </si>
  <si>
    <t>300014</t>
  </si>
  <si>
    <t>300015</t>
  </si>
  <si>
    <t>300016</t>
  </si>
  <si>
    <t>300017</t>
  </si>
  <si>
    <t>300018</t>
  </si>
  <si>
    <t>300019</t>
  </si>
  <si>
    <t>300020</t>
  </si>
  <si>
    <t>300022</t>
  </si>
  <si>
    <t>300023</t>
  </si>
  <si>
    <t>300025</t>
  </si>
  <si>
    <t>300026</t>
  </si>
  <si>
    <t>300028</t>
  </si>
  <si>
    <t>300029</t>
  </si>
  <si>
    <t>300030</t>
  </si>
  <si>
    <t>300031</t>
  </si>
  <si>
    <t>300032</t>
  </si>
  <si>
    <t>300033</t>
  </si>
  <si>
    <t>300034</t>
  </si>
  <si>
    <t>300035</t>
  </si>
  <si>
    <t>200360</t>
  </si>
  <si>
    <t>200362</t>
  </si>
  <si>
    <t>200364</t>
  </si>
  <si>
    <t>200366</t>
  </si>
  <si>
    <t>200367</t>
  </si>
  <si>
    <t>200369</t>
  </si>
  <si>
    <t>300037</t>
  </si>
  <si>
    <t>300038</t>
  </si>
  <si>
    <t>300040</t>
  </si>
  <si>
    <t>300043</t>
  </si>
  <si>
    <t>300045</t>
  </si>
  <si>
    <t>300046</t>
  </si>
  <si>
    <t>300047</t>
  </si>
  <si>
    <t>300048</t>
  </si>
  <si>
    <t>300049</t>
  </si>
  <si>
    <t>300050</t>
  </si>
  <si>
    <t>200373</t>
  </si>
  <si>
    <t>200379</t>
  </si>
  <si>
    <t>200386</t>
  </si>
  <si>
    <t>200387</t>
  </si>
  <si>
    <t>200388</t>
  </si>
  <si>
    <t>200389</t>
  </si>
  <si>
    <t>200393</t>
  </si>
  <si>
    <t>200394</t>
  </si>
  <si>
    <t>200396</t>
  </si>
  <si>
    <t>200399</t>
  </si>
  <si>
    <t>200400</t>
  </si>
  <si>
    <t>200401</t>
  </si>
  <si>
    <t>200402</t>
  </si>
  <si>
    <t>200409</t>
  </si>
  <si>
    <t>200410</t>
  </si>
  <si>
    <t>200412</t>
  </si>
  <si>
    <t>200413</t>
  </si>
  <si>
    <t>200418</t>
  </si>
  <si>
    <t>200420</t>
  </si>
  <si>
    <t>200422</t>
  </si>
  <si>
    <t>200425</t>
  </si>
  <si>
    <t>200116</t>
  </si>
  <si>
    <t>200128</t>
  </si>
  <si>
    <t>400092</t>
  </si>
  <si>
    <t>400098</t>
  </si>
  <si>
    <t>400100</t>
  </si>
  <si>
    <t>400102</t>
  </si>
  <si>
    <t>200130</t>
  </si>
  <si>
    <t>200264</t>
  </si>
  <si>
    <t>400106</t>
  </si>
  <si>
    <t>400107</t>
  </si>
  <si>
    <t>400109</t>
  </si>
  <si>
    <t>200219</t>
  </si>
  <si>
    <t>200225</t>
  </si>
  <si>
    <t>100043</t>
  </si>
  <si>
    <t>200246</t>
  </si>
  <si>
    <t>400099</t>
  </si>
  <si>
    <t>400111</t>
  </si>
  <si>
    <t>200268</t>
  </si>
  <si>
    <t>400121</t>
  </si>
  <si>
    <t>200175</t>
  </si>
  <si>
    <t>200217</t>
  </si>
  <si>
    <t>200263</t>
  </si>
  <si>
    <t>200182</t>
  </si>
  <si>
    <t>200200</t>
  </si>
  <si>
    <t>200272</t>
  </si>
  <si>
    <t>200277</t>
  </si>
  <si>
    <t>200269</t>
  </si>
  <si>
    <t>200278</t>
  </si>
  <si>
    <t>200266</t>
  </si>
  <si>
    <t>200276</t>
  </si>
  <si>
    <t>200283</t>
  </si>
  <si>
    <t>200281</t>
  </si>
  <si>
    <t>200288</t>
  </si>
  <si>
    <t>200275</t>
  </si>
  <si>
    <t>200271</t>
  </si>
  <si>
    <t>200290</t>
  </si>
  <si>
    <t>200280</t>
  </si>
  <si>
    <t>200120</t>
  </si>
  <si>
    <t>200174</t>
  </si>
  <si>
    <t>200186</t>
  </si>
  <si>
    <t>200237</t>
  </si>
  <si>
    <t>200291</t>
  </si>
  <si>
    <t>200289</t>
  </si>
  <si>
    <t>200214</t>
  </si>
  <si>
    <t>200254</t>
  </si>
  <si>
    <t>100091</t>
  </si>
  <si>
    <t>100072</t>
  </si>
  <si>
    <t>400112</t>
  </si>
  <si>
    <t>200193</t>
  </si>
  <si>
    <t>200232</t>
  </si>
  <si>
    <t>200250</t>
  </si>
  <si>
    <t>200261</t>
  </si>
  <si>
    <t>200298</t>
  </si>
  <si>
    <t>200300</t>
  </si>
  <si>
    <t>200284</t>
  </si>
  <si>
    <t>200282</t>
  </si>
  <si>
    <t>200310</t>
  </si>
  <si>
    <t>200313</t>
  </si>
  <si>
    <t>200314</t>
  </si>
  <si>
    <t>800024</t>
  </si>
  <si>
    <t>100084</t>
  </si>
  <si>
    <t>200285</t>
  </si>
  <si>
    <t>200322</t>
  </si>
  <si>
    <t>200309</t>
  </si>
  <si>
    <t>200273</t>
  </si>
  <si>
    <t>100079</t>
  </si>
  <si>
    <t>200311</t>
  </si>
  <si>
    <t>200317</t>
  </si>
  <si>
    <t>200315</t>
  </si>
  <si>
    <t>200316</t>
  </si>
  <si>
    <t>200332</t>
  </si>
  <si>
    <t>200338</t>
  </si>
  <si>
    <t>200325</t>
  </si>
  <si>
    <t>200320</t>
  </si>
  <si>
    <t>300010</t>
  </si>
  <si>
    <t>200340</t>
  </si>
  <si>
    <t>200341</t>
  </si>
  <si>
    <t>200343</t>
  </si>
  <si>
    <t>200327</t>
  </si>
  <si>
    <t>200328</t>
  </si>
  <si>
    <t>200333</t>
  </si>
  <si>
    <t>200335</t>
  </si>
  <si>
    <t>200336</t>
  </si>
  <si>
    <t>300003</t>
  </si>
  <si>
    <t>300005</t>
  </si>
  <si>
    <t>300007</t>
  </si>
  <si>
    <t>200292</t>
  </si>
  <si>
    <t>200345</t>
  </si>
  <si>
    <t>200348</t>
  </si>
  <si>
    <t>200354</t>
  </si>
  <si>
    <t>200355</t>
  </si>
  <si>
    <t>200294</t>
  </si>
  <si>
    <t>200303</t>
  </si>
  <si>
    <t>200330</t>
  </si>
  <si>
    <t>200339</t>
  </si>
  <si>
    <t>100082</t>
  </si>
  <si>
    <t>200342</t>
  </si>
  <si>
    <t>200352</t>
  </si>
  <si>
    <t>200356</t>
  </si>
  <si>
    <t>200357</t>
  </si>
  <si>
    <t>200305</t>
  </si>
  <si>
    <t>200248</t>
  </si>
  <si>
    <t>200323</t>
  </si>
  <si>
    <t>200344</t>
  </si>
  <si>
    <t>200358</t>
  </si>
  <si>
    <t>200104</t>
  </si>
  <si>
    <t>100083</t>
  </si>
  <si>
    <t>800006</t>
  </si>
  <si>
    <t>200337</t>
  </si>
  <si>
    <t>200321</t>
  </si>
  <si>
    <t>200363</t>
  </si>
  <si>
    <t>800025</t>
  </si>
  <si>
    <t>200368</t>
  </si>
  <si>
    <t>300011</t>
  </si>
  <si>
    <t>100092</t>
  </si>
  <si>
    <t>200347</t>
  </si>
  <si>
    <t>200350</t>
  </si>
  <si>
    <t>200205</t>
  </si>
  <si>
    <t>200370</t>
  </si>
  <si>
    <t>200302</t>
  </si>
  <si>
    <t>200349</t>
  </si>
  <si>
    <t>200265</t>
  </si>
  <si>
    <t>200247</t>
  </si>
  <si>
    <t>900018</t>
  </si>
  <si>
    <t>100089</t>
  </si>
  <si>
    <t>100085</t>
  </si>
  <si>
    <t>100033</t>
  </si>
  <si>
    <t>100027</t>
  </si>
  <si>
    <t>200287</t>
  </si>
  <si>
    <t>200102</t>
  </si>
  <si>
    <t>800027</t>
  </si>
  <si>
    <t>200365</t>
  </si>
  <si>
    <t>300013</t>
  </si>
  <si>
    <t>300027</t>
  </si>
  <si>
    <t>300041</t>
  </si>
  <si>
    <t>300042</t>
  </si>
  <si>
    <t>100056</t>
  </si>
  <si>
    <t>200129</t>
  </si>
  <si>
    <t>200012</t>
  </si>
  <si>
    <t>200153</t>
  </si>
  <si>
    <t>200324</t>
  </si>
  <si>
    <t>200326</t>
  </si>
  <si>
    <t>200270</t>
  </si>
  <si>
    <t>200361</t>
  </si>
  <si>
    <t>100103</t>
  </si>
  <si>
    <t>100060</t>
  </si>
  <si>
    <t>100019</t>
  </si>
  <si>
    <t>100012</t>
  </si>
  <si>
    <t>100044</t>
  </si>
  <si>
    <t>100107</t>
  </si>
  <si>
    <t>200001</t>
  </si>
  <si>
    <t>200131</t>
  </si>
  <si>
    <t>200187</t>
  </si>
  <si>
    <t>200210</t>
  </si>
  <si>
    <t>200235</t>
  </si>
  <si>
    <t>200286</t>
  </si>
  <si>
    <t>200293</t>
  </si>
  <si>
    <t>200295</t>
  </si>
  <si>
    <t>200380</t>
  </si>
  <si>
    <t>200382</t>
  </si>
  <si>
    <t>200376</t>
  </si>
  <si>
    <t>200374</t>
  </si>
  <si>
    <t>200384</t>
  </si>
  <si>
    <t>200385</t>
  </si>
  <si>
    <t>200390</t>
  </si>
  <si>
    <t>200297</t>
  </si>
  <si>
    <t>200299</t>
  </si>
  <si>
    <t>300012</t>
  </si>
  <si>
    <t>300021</t>
  </si>
  <si>
    <t>300024</t>
  </si>
  <si>
    <t>300036</t>
  </si>
  <si>
    <t>300044</t>
  </si>
  <si>
    <t>300039</t>
  </si>
  <si>
    <t>200371</t>
  </si>
  <si>
    <t>200372</t>
  </si>
  <si>
    <t>200375</t>
  </si>
  <si>
    <t>200377</t>
  </si>
  <si>
    <t>200378</t>
  </si>
  <si>
    <t>200039</t>
  </si>
  <si>
    <t>200383</t>
  </si>
  <si>
    <t>200392</t>
  </si>
  <si>
    <t>200406</t>
  </si>
  <si>
    <t>200405</t>
  </si>
  <si>
    <t>200407</t>
  </si>
  <si>
    <t>200408</t>
  </si>
  <si>
    <t>200381</t>
  </si>
  <si>
    <t>200424</t>
  </si>
  <si>
    <t>100015</t>
  </si>
  <si>
    <t>ชนนิกานติ  ยานุ</t>
  </si>
  <si>
    <t>วสันต์  ชัยเพชร</t>
  </si>
  <si>
    <t>พรทิพย์    สุดา</t>
  </si>
  <si>
    <t>เพชรา   เวชสุวรรณ์</t>
  </si>
  <si>
    <t>รัตนพล   สุรวงค์</t>
  </si>
  <si>
    <t>วีรยุทธ    วิบูลย์</t>
  </si>
  <si>
    <t>ทัศนีย์    สุดายงค์</t>
  </si>
  <si>
    <t>รัชนีกร    กลับหอม</t>
  </si>
  <si>
    <t>รัตนา   ตลับนาค</t>
  </si>
  <si>
    <t>นิภา    สุขสมสิน</t>
  </si>
  <si>
    <t>สุกัญญา     วงษา</t>
  </si>
  <si>
    <t>ยุพา   ขันธพร</t>
  </si>
  <si>
    <t>ชไมพร   เก่งสาริกิจ</t>
  </si>
  <si>
    <t>จรินยา    โพภักดี</t>
  </si>
  <si>
    <t>คงเดช  สุขเจริญ</t>
  </si>
  <si>
    <t>วีรศักดิ์  เพ็งสุข</t>
  </si>
  <si>
    <t>ไหมแก้ว  แพงสุภา</t>
  </si>
  <si>
    <t>เอกชาติ    ดลธนเสถียร</t>
  </si>
  <si>
    <t>ดาราณี    พิพัฒนสม</t>
  </si>
  <si>
    <t>ยุภาพร    คุริมา</t>
  </si>
  <si>
    <t>ปริศนา  จันทะศรี</t>
  </si>
  <si>
    <t>โสภิดา   โพธิ์มี</t>
  </si>
  <si>
    <t>สุวิจักขณ์  ชาวไร่นา</t>
  </si>
  <si>
    <t>บัญชา    ภาจุจันทะโร</t>
  </si>
  <si>
    <t xml:space="preserve"> ชนนิกาน  จันทร์ฉาย</t>
  </si>
  <si>
    <t xml:space="preserve">จันทะจอน  </t>
  </si>
  <si>
    <t>รัตนา   แสงรุ่ง</t>
  </si>
  <si>
    <t>อรัญญา    บุญสงค์</t>
  </si>
  <si>
    <t>สันติ    พุ่มน้ำเค็ม</t>
  </si>
  <si>
    <t>ประนอม  บุญยงค์</t>
  </si>
  <si>
    <t>นิรุต    บัวเทศ</t>
  </si>
  <si>
    <t>วนิดา   พวงลำใย</t>
  </si>
  <si>
    <t>กมลทิพย์  พานทาง</t>
  </si>
  <si>
    <t>ณัฐกาญจน์    ยอดวงษ์กอง</t>
  </si>
  <si>
    <t>ณัชยา   สายมายา</t>
  </si>
  <si>
    <t>กิติชัย    วงศ์วาล</t>
  </si>
  <si>
    <t>เอื้อการย์    โมทิม</t>
  </si>
  <si>
    <t>รุ่งทิพย์     แสงคำ</t>
  </si>
  <si>
    <t>นาตยา    ไทยสิทธิ์</t>
  </si>
  <si>
    <t>วราภรณ์   หุ่นห้อย</t>
  </si>
  <si>
    <t>อิทธิพรหม   ธาราวาสน์</t>
  </si>
  <si>
    <t>นราธิป  รักภูมิ</t>
  </si>
  <si>
    <t>ยมนา    ติเพียร</t>
  </si>
  <si>
    <t>จันทิมา   โลกคำลือ</t>
  </si>
  <si>
    <t>วินัย   จันทร์คล้าย</t>
  </si>
  <si>
    <t>ชลธิชา    มุงคุณ</t>
  </si>
  <si>
    <t>คำผง   ทองพูล</t>
  </si>
  <si>
    <t>สุพัตรา  ชำนิเขตการณ์</t>
  </si>
  <si>
    <t>พิมพา    นนใส</t>
  </si>
  <si>
    <t>ชุติมา    โอ่งเกตุ</t>
  </si>
  <si>
    <t>หทัยรัตน์    อินธิรัตน์</t>
  </si>
  <si>
    <t>อรรถกิจ    เทียนทอง</t>
  </si>
  <si>
    <t xml:space="preserve">ปิยวรรณ     มาตรา </t>
  </si>
  <si>
    <t>ประไพ    สีทาหล่อน</t>
  </si>
  <si>
    <t>สุกัญญา     ศรทอง</t>
  </si>
  <si>
    <t>ศราวุธ     ควงขุนทด</t>
  </si>
  <si>
    <t>มยุรา    สุขสมบูรณ์</t>
  </si>
  <si>
    <t>ฮาดิส   บุญเยื้อน</t>
  </si>
  <si>
    <t>ปุณยวีร์  แซ่อึ่ง</t>
  </si>
  <si>
    <t>กนกกร    สินชัย</t>
  </si>
  <si>
    <t>แสงเดือน  อิศรานุวัฒน์</t>
  </si>
  <si>
    <t>รัตนาภรณ์  กิตภัย</t>
  </si>
  <si>
    <t>วันวิสา  หอมพามา</t>
  </si>
  <si>
    <t>จุฬารัตน์   ธรรมสิทธิ์</t>
  </si>
  <si>
    <t>400079</t>
  </si>
  <si>
    <t>400176</t>
  </si>
  <si>
    <t>400177</t>
  </si>
  <si>
    <t>400178</t>
  </si>
  <si>
    <t>400179</t>
  </si>
  <si>
    <t>400180</t>
  </si>
  <si>
    <t>400181</t>
  </si>
  <si>
    <t>400182</t>
  </si>
  <si>
    <t>400183</t>
  </si>
  <si>
    <t>400185</t>
  </si>
  <si>
    <t>400186</t>
  </si>
  <si>
    <t>400187</t>
  </si>
  <si>
    <t>400188</t>
  </si>
  <si>
    <t>400189</t>
  </si>
  <si>
    <t>400190</t>
  </si>
  <si>
    <t>400191</t>
  </si>
  <si>
    <t>400194</t>
  </si>
  <si>
    <t>400195</t>
  </si>
  <si>
    <t>400196</t>
  </si>
  <si>
    <t>400197</t>
  </si>
  <si>
    <t>400198</t>
  </si>
  <si>
    <t>400199</t>
  </si>
  <si>
    <t>400200</t>
  </si>
  <si>
    <t>400201</t>
  </si>
  <si>
    <t>400202</t>
  </si>
  <si>
    <t>400203</t>
  </si>
  <si>
    <t>400204</t>
  </si>
  <si>
    <t>400205</t>
  </si>
  <si>
    <t>400206</t>
  </si>
  <si>
    <t>400207</t>
  </si>
  <si>
    <t>400208</t>
  </si>
  <si>
    <t>400209</t>
  </si>
  <si>
    <t>400210</t>
  </si>
  <si>
    <t>400211</t>
  </si>
  <si>
    <t>400212</t>
  </si>
  <si>
    <t>400213</t>
  </si>
  <si>
    <t>400214</t>
  </si>
  <si>
    <t>400215</t>
  </si>
  <si>
    <t>400216</t>
  </si>
  <si>
    <t>400217</t>
  </si>
  <si>
    <t>400220</t>
  </si>
  <si>
    <t>400221</t>
  </si>
  <si>
    <t>400222</t>
  </si>
  <si>
    <t>400223</t>
  </si>
  <si>
    <t>400224</t>
  </si>
  <si>
    <t>400113</t>
  </si>
  <si>
    <t>400114</t>
  </si>
  <si>
    <t>400115</t>
  </si>
  <si>
    <t>400090</t>
  </si>
  <si>
    <t>400091</t>
  </si>
  <si>
    <t>400141</t>
  </si>
  <si>
    <t>400131</t>
  </si>
  <si>
    <t>400138</t>
  </si>
  <si>
    <t>400139</t>
  </si>
  <si>
    <t>400140</t>
  </si>
  <si>
    <t>400142</t>
  </si>
  <si>
    <t>400101</t>
  </si>
  <si>
    <t>400093</t>
  </si>
  <si>
    <t>400124</t>
  </si>
  <si>
    <t>400125</t>
  </si>
  <si>
    <t>400150</t>
  </si>
  <si>
    <t>400118</t>
  </si>
  <si>
    <t>400122</t>
  </si>
  <si>
    <t>400108</t>
  </si>
  <si>
    <t>400168</t>
  </si>
  <si>
    <t>400169</t>
  </si>
  <si>
    <t>400147</t>
  </si>
  <si>
    <t>400162</t>
  </si>
  <si>
    <t>400165</t>
  </si>
  <si>
    <t>400166</t>
  </si>
  <si>
    <t>400167</t>
  </si>
  <si>
    <t>400160</t>
  </si>
  <si>
    <t>400148</t>
  </si>
  <si>
    <t>400149</t>
  </si>
  <si>
    <t>400163</t>
  </si>
  <si>
    <t>400164</t>
  </si>
  <si>
    <t>400159</t>
  </si>
  <si>
    <t>400151</t>
  </si>
  <si>
    <t>400136</t>
  </si>
  <si>
    <t>400116</t>
  </si>
  <si>
    <t>400117</t>
  </si>
  <si>
    <t>400119</t>
  </si>
  <si>
    <t>400120</t>
  </si>
  <si>
    <t>400123</t>
  </si>
  <si>
    <t>400126</t>
  </si>
  <si>
    <t>400127</t>
  </si>
  <si>
    <t>400128</t>
  </si>
  <si>
    <t>400129</t>
  </si>
  <si>
    <t>400132</t>
  </si>
  <si>
    <t>400133</t>
  </si>
  <si>
    <t>400134</t>
  </si>
  <si>
    <t>400135</t>
  </si>
  <si>
    <t>400137</t>
  </si>
  <si>
    <t>400143</t>
  </si>
  <si>
    <t>400144</t>
  </si>
  <si>
    <t>400145</t>
  </si>
  <si>
    <t>400146</t>
  </si>
  <si>
    <t>400152</t>
  </si>
  <si>
    <t>400153</t>
  </si>
  <si>
    <t>400154</t>
  </si>
  <si>
    <t>400155</t>
  </si>
  <si>
    <t>400156</t>
  </si>
  <si>
    <t>400157</t>
  </si>
  <si>
    <t>400158</t>
  </si>
  <si>
    <t>400161</t>
  </si>
  <si>
    <t>400170</t>
  </si>
  <si>
    <t>400171</t>
  </si>
  <si>
    <t>400172</t>
  </si>
  <si>
    <t>400173</t>
  </si>
  <si>
    <t>400174</t>
  </si>
  <si>
    <t>400175</t>
  </si>
  <si>
    <t>400192</t>
  </si>
  <si>
    <t>400193</t>
  </si>
  <si>
    <t>400225</t>
  </si>
  <si>
    <t>ติณณา  สุขประเสริฐ</t>
  </si>
  <si>
    <t xml:space="preserve">พัณณพัช  </t>
  </si>
  <si>
    <t>ศรีนาค</t>
  </si>
  <si>
    <t xml:space="preserve">นนทวัฒน์  </t>
  </si>
  <si>
    <t>ภิลัยวัลย์</t>
  </si>
  <si>
    <t xml:space="preserve">ภูริวัฒน์  </t>
  </si>
  <si>
    <t>วรรณโท</t>
  </si>
  <si>
    <t xml:space="preserve">สุนิสา </t>
  </si>
  <si>
    <t>เทดี</t>
  </si>
  <si>
    <t xml:space="preserve">พีรพล  </t>
  </si>
  <si>
    <t>สิงห์ลา</t>
  </si>
  <si>
    <t xml:space="preserve">วีรภัทร </t>
  </si>
  <si>
    <t>ทวีศักดิ์</t>
  </si>
  <si>
    <t xml:space="preserve">อิฮซัน  </t>
  </si>
  <si>
    <t>สือแต</t>
  </si>
  <si>
    <t xml:space="preserve">วรวุฒิ  </t>
  </si>
  <si>
    <t xml:space="preserve">ปวีณา </t>
  </si>
  <si>
    <t>พึ่งเนตร</t>
  </si>
  <si>
    <t>กัลยา</t>
  </si>
  <si>
    <t>กัลยา  ทองสุข</t>
  </si>
  <si>
    <t>Kanlaya   Thongsuk</t>
  </si>
  <si>
    <t>พนักงานชั่วคราว TSP</t>
  </si>
  <si>
    <t xml:space="preserve">จิราภา  </t>
  </si>
  <si>
    <t>200194</t>
  </si>
  <si>
    <t>สาลี่</t>
  </si>
  <si>
    <t>200427</t>
  </si>
  <si>
    <t>200428</t>
  </si>
  <si>
    <t>200429</t>
  </si>
  <si>
    <t>200430</t>
  </si>
  <si>
    <t>200431</t>
  </si>
  <si>
    <t>100114</t>
  </si>
  <si>
    <t>ยุพา  สุขพลอย</t>
  </si>
  <si>
    <t>ยุ</t>
  </si>
  <si>
    <t>ถานบำรุง</t>
  </si>
  <si>
    <t>วีรชัย  ถานบำรุง</t>
  </si>
  <si>
    <t>Veerachai  Tanbumrung</t>
  </si>
  <si>
    <t>กฤษณะ</t>
  </si>
  <si>
    <t>สุขกลิ่น</t>
  </si>
  <si>
    <t>กฤษณะ  สุขกลิ่น</t>
  </si>
  <si>
    <t>Kitsana  Sukklin</t>
  </si>
  <si>
    <t>Yupa  Sukploy</t>
  </si>
  <si>
    <t>พิศาล</t>
  </si>
  <si>
    <t>กองสันเทียะ</t>
  </si>
  <si>
    <t>พิศาล  กองสันเทียะ</t>
  </si>
  <si>
    <t>เอส</t>
  </si>
  <si>
    <t>Pisan  Kongsantiay</t>
  </si>
  <si>
    <t>สิทธิกร</t>
  </si>
  <si>
    <t>ร้อยผึ้ง</t>
  </si>
  <si>
    <t>สิทธิกร  ร้อยผึ้ง</t>
  </si>
  <si>
    <t>Sittikorn  Roiphung</t>
  </si>
  <si>
    <t>บุญรักษา</t>
  </si>
  <si>
    <t>เกิดบุญ</t>
  </si>
  <si>
    <t>บุญรักษา  เกิดบุญ</t>
  </si>
  <si>
    <t>Boonruksa  Kerdboon</t>
  </si>
  <si>
    <t>ทิพย์วรรณ</t>
  </si>
  <si>
    <t>หนุนทอง</t>
  </si>
  <si>
    <t>ทิพย์วรรณ  หนุนทอง</t>
  </si>
  <si>
    <t>สาลี่  ศรทอง</t>
  </si>
  <si>
    <t>แอ๋ว</t>
  </si>
  <si>
    <t>200434</t>
  </si>
  <si>
    <t>พร้อมพรรณ</t>
  </si>
  <si>
    <t>สุพรรณ</t>
  </si>
  <si>
    <t>พร้อมพรณ  สุพรรณ</t>
  </si>
  <si>
    <t>เปียง</t>
  </si>
  <si>
    <t>Phromphan  Suphan</t>
  </si>
  <si>
    <t>200435</t>
  </si>
  <si>
    <t>200436</t>
  </si>
  <si>
    <t>ณัฐปภัสร์</t>
  </si>
  <si>
    <t>เจียมจิตโภคิน</t>
  </si>
  <si>
    <t>ณัฐปภัสร์  เจียมจิตโภคิน</t>
  </si>
  <si>
    <t>Natpapat  Jiamjitphokin</t>
  </si>
  <si>
    <t>สุภาพร  ทองสุข</t>
  </si>
  <si>
    <t>Supaporn  Thongsuk</t>
  </si>
  <si>
    <t>อรรถพล</t>
  </si>
  <si>
    <t>นิลวิเวก</t>
  </si>
  <si>
    <t>อรรถพล  นิลวิเวก</t>
  </si>
  <si>
    <t>พงษ์พัฒน์</t>
  </si>
  <si>
    <t>จ่อนเขียว</t>
  </si>
  <si>
    <t>พงษ์พัฒน์  จ่อนเขียว</t>
  </si>
  <si>
    <t>พนักงานชั่วคราว SUP</t>
  </si>
  <si>
    <t>น้ำพุ</t>
  </si>
  <si>
    <t>ธัญญลักษณ์</t>
  </si>
  <si>
    <t>ยศรุ่งเรื่อง</t>
  </si>
  <si>
    <t>ธัญญลักษณ์  ยศรุ่งเรื่อง</t>
  </si>
  <si>
    <t>เกตน์สิรี</t>
  </si>
  <si>
    <t>เกตน์สิรี  แก้ววิเชียร</t>
  </si>
  <si>
    <t>ฝัน</t>
  </si>
  <si>
    <t>ดิกิ</t>
  </si>
  <si>
    <t>คาวาซากิ</t>
  </si>
  <si>
    <t>ดิกิ คาวาซากิ</t>
  </si>
  <si>
    <t>อิสราพงษ์</t>
  </si>
  <si>
    <t>รัตนศักดิ์</t>
  </si>
  <si>
    <t>อิสราพงษ์ รัตนศักดิ์</t>
  </si>
  <si>
    <t>เชฟ</t>
  </si>
  <si>
    <t>200438</t>
  </si>
  <si>
    <t>ทวีทรัพย์</t>
  </si>
  <si>
    <t>แก้วอรสาร</t>
  </si>
  <si>
    <t>ทวีทรัพย์  แก้วอรสาร</t>
  </si>
  <si>
    <t>ท๊อป</t>
  </si>
  <si>
    <t>Taweesup  Kaeworsarn</t>
  </si>
  <si>
    <t>เต้ย</t>
  </si>
  <si>
    <t>ชุพาพันธ์</t>
  </si>
  <si>
    <t>มีสัตย์เดชสกุล</t>
  </si>
  <si>
    <t>วัชริศ</t>
  </si>
  <si>
    <t>กุดขุนทด</t>
  </si>
  <si>
    <t>วัชริศ  กุดขุนทด</t>
  </si>
  <si>
    <t xml:space="preserve">กิติยากร  </t>
  </si>
  <si>
    <t>เฉิดรัศมี</t>
  </si>
  <si>
    <t xml:space="preserve">กิติยากร  เฉิดรัศมี   </t>
  </si>
  <si>
    <t>ชุพาพันธ์  มีสัตย์เดชสกุล</t>
  </si>
  <si>
    <t>สวัญญา</t>
  </si>
  <si>
    <t>โนมายา</t>
  </si>
  <si>
    <t>สวัญญา  โนมายา</t>
  </si>
  <si>
    <t>ดำรงค์พานิช</t>
  </si>
  <si>
    <t>ปวีณา  ดำรงค์พานิช</t>
  </si>
  <si>
    <t>สุรีย์พร</t>
  </si>
  <si>
    <t>รุ่งเจริญ</t>
  </si>
  <si>
    <t>สุรีย์พร  รุ่งเจริญ</t>
  </si>
  <si>
    <t>ตูน</t>
  </si>
  <si>
    <t>Warawut  Niyomsud</t>
  </si>
  <si>
    <t>หยา</t>
  </si>
  <si>
    <t>บ๋อมแบ๋ม</t>
  </si>
  <si>
    <t>พัฒน์นรี</t>
  </si>
  <si>
    <t>อำพันศิริ</t>
  </si>
  <si>
    <t>พัฒน์นรี  อำพันศิริ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</si>
  <si>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</si>
  <si>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</si>
  <si>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</si>
  <si>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</si>
  <si>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</si>
  <si>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</si>
  <si>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</si>
  <si>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</si>
  <si>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</si>
  <si>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</si>
  <si>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</si>
  <si>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</si>
  <si>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</si>
  <si>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</si>
  <si>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</si>
  <si>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</si>
  <si>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900020</t>
  </si>
  <si>
    <t>900021</t>
  </si>
  <si>
    <t>900004</t>
  </si>
  <si>
    <t>เพชรรัตน์</t>
  </si>
  <si>
    <t>เพชรรัตน์  แจ่มฟ้า</t>
  </si>
  <si>
    <t>ชมพู่</t>
  </si>
  <si>
    <t>Petcharat  Jamfha</t>
  </si>
  <si>
    <t>สนั่น</t>
  </si>
  <si>
    <t>คงรัมย์</t>
  </si>
  <si>
    <t>สนั่น  คงรัมย์</t>
  </si>
  <si>
    <t>นั่น</t>
  </si>
  <si>
    <t>Sanan  Khongrum</t>
  </si>
  <si>
    <t>บัญชา</t>
  </si>
  <si>
    <t>ทุนไธสงค์</t>
  </si>
  <si>
    <t>บัญชา  ทุนไธสงค์</t>
  </si>
  <si>
    <t>ชา</t>
  </si>
  <si>
    <t>Bancha  Thunthisong</t>
  </si>
  <si>
    <t>100059</t>
  </si>
  <si>
    <t>อนุพงษ์</t>
  </si>
  <si>
    <t>อนุพงษ์  บูรณานนท์</t>
  </si>
  <si>
    <t>จ๊อบ</t>
  </si>
  <si>
    <t>Anpong  Burananon</t>
  </si>
  <si>
    <t>จุฑารัตน์</t>
  </si>
  <si>
    <t>จุฑารัตน์  ศรทอง</t>
  </si>
  <si>
    <t>Jutarut  Sornthong</t>
  </si>
  <si>
    <t>วิภาดา</t>
  </si>
  <si>
    <t>วิภาดา  สอนเวียง</t>
  </si>
  <si>
    <t>Wipada  Sonwieng</t>
  </si>
  <si>
    <t>100057</t>
  </si>
  <si>
    <t>อภิชิต</t>
  </si>
  <si>
    <t>มาลัย</t>
  </si>
  <si>
    <t>อภิชิต  มาลัย</t>
  </si>
  <si>
    <t>อึด</t>
  </si>
  <si>
    <t>Apichit  Malai</t>
  </si>
  <si>
    <t>ธีระพงษ์</t>
  </si>
  <si>
    <t>ธีระพงษ์  นาคคำ</t>
  </si>
  <si>
    <t>เบ้นซ์</t>
  </si>
  <si>
    <t>Teerapong  Nakkham</t>
  </si>
  <si>
    <t>พัชโรบล</t>
  </si>
  <si>
    <t>พัชโรบล  บุตตะโรบล</t>
  </si>
  <si>
    <t>เค้ก</t>
  </si>
  <si>
    <t>Patcharobom  Buttarobol</t>
  </si>
  <si>
    <t>100077</t>
  </si>
  <si>
    <t>วิไลพร</t>
  </si>
  <si>
    <t>นวลงาม</t>
  </si>
  <si>
    <t>วิไลพร  นวลงาม</t>
  </si>
  <si>
    <t>Vilaiporn  Nualngam</t>
  </si>
  <si>
    <t>บุษบา</t>
  </si>
  <si>
    <t>บุษบา  คงรัมย์</t>
  </si>
  <si>
    <t>Butsaba  Khongrum</t>
  </si>
  <si>
    <t>วินัย</t>
  </si>
  <si>
    <t>แซ่เบ๊</t>
  </si>
  <si>
    <t>วินัย  แซ่เบ๊</t>
  </si>
  <si>
    <t>Winai  Saebe</t>
  </si>
  <si>
    <t>ศรลักษณ์</t>
  </si>
  <si>
    <t>ใจบุญ</t>
  </si>
  <si>
    <t>ศรลักษณ์  ใจบุญ</t>
  </si>
  <si>
    <t xml:space="preserve">Sornlak  Jaiboon  </t>
  </si>
  <si>
    <t>สุธิชา</t>
  </si>
  <si>
    <t>สุขกระจ่าง</t>
  </si>
  <si>
    <t>สุธิชา  สุขกระจ่าง</t>
  </si>
  <si>
    <t>Suticha  Sukkrachang</t>
  </si>
  <si>
    <t>ศรราม</t>
  </si>
  <si>
    <t>หฤทัย</t>
  </si>
  <si>
    <t>อ่อนสี</t>
  </si>
  <si>
    <t>ศรราม  ใจบุญ</t>
  </si>
  <si>
    <t>หฤทัย  อ่อนสี</t>
  </si>
  <si>
    <t xml:space="preserve">Sornram   Jaiboon  </t>
  </si>
  <si>
    <t>Haruethai  Onsee</t>
  </si>
  <si>
    <t>สาวิตรี</t>
  </si>
  <si>
    <t>ผาวันดี</t>
  </si>
  <si>
    <t>สาวิตรี  ผาวันดี</t>
  </si>
  <si>
    <t>เฟี๊ยต</t>
  </si>
  <si>
    <t>Sawitree  Phawandee</t>
  </si>
  <si>
    <t>ไพฑูรย์</t>
  </si>
  <si>
    <t>ช่ำชอง</t>
  </si>
  <si>
    <t>ไพฑูรย์  ช่ำชอง</t>
  </si>
  <si>
    <t>ฑูรย์</t>
  </si>
  <si>
    <t>Paitoon  Chumchong</t>
  </si>
  <si>
    <t>วรพัฒนะดำรง</t>
  </si>
  <si>
    <t>วุฒิชัย  วรพัฒนะดำรง</t>
  </si>
  <si>
    <t>วุฒิ</t>
  </si>
  <si>
    <t>Wuttichai  Woraphanadamrong</t>
  </si>
  <si>
    <t>ณภัทร</t>
  </si>
  <si>
    <t>เลขะวัฒนะ</t>
  </si>
  <si>
    <t>ณภัทร  เลขะวัฒนะ</t>
  </si>
  <si>
    <t>ตู๋</t>
  </si>
  <si>
    <t>Naphat  Lekawhattana</t>
  </si>
  <si>
    <t>สุดารัตน์</t>
  </si>
  <si>
    <t>ปัทนาถา</t>
  </si>
  <si>
    <t>สุดารัตน์  ปัทนาถา</t>
  </si>
  <si>
    <t>Sudarat  Patthanatha</t>
  </si>
  <si>
    <t>ณัฐกานต์</t>
  </si>
  <si>
    <t>ภัยปัญญา</t>
  </si>
  <si>
    <t>ณัฐกานต์  ภัยปัญญา</t>
  </si>
  <si>
    <t>Nattakan  Paipanya</t>
  </si>
  <si>
    <t xml:space="preserve">จำลองลักค์  </t>
  </si>
  <si>
    <t>สิมบิดา</t>
  </si>
  <si>
    <t>จำลองลักค์  สิมบิดา</t>
  </si>
  <si>
    <t>Jumlongluk  Simbida</t>
  </si>
  <si>
    <t>สุภากร</t>
  </si>
  <si>
    <t>ดวงเที่ยง</t>
  </si>
  <si>
    <t>สุภากร  ดวงเที่ยง</t>
  </si>
  <si>
    <t>Suphakon  Duangthiang</t>
  </si>
  <si>
    <t>คำพล</t>
  </si>
  <si>
    <t>ไชยวงค์</t>
  </si>
  <si>
    <t>คำพล  ไชยวงค์</t>
  </si>
  <si>
    <t>Khampol  Chaiyawong</t>
  </si>
  <si>
    <t>หนูแดง</t>
  </si>
  <si>
    <t>แสงมณี</t>
  </si>
  <si>
    <t>น้ำพุ  แสงมณี</t>
  </si>
  <si>
    <t>วัช</t>
  </si>
  <si>
    <t>Opt Supervisor OR</t>
  </si>
  <si>
    <t>supervisor</t>
  </si>
  <si>
    <t xml:space="preserve">Checker </t>
  </si>
  <si>
    <t>Inthanin</t>
  </si>
  <si>
    <t>GR Checker act Leader</t>
  </si>
  <si>
    <t xml:space="preserve">HR </t>
  </si>
  <si>
    <t>HR and Admin and Admin</t>
  </si>
  <si>
    <t>Forklift Leader</t>
  </si>
  <si>
    <t xml:space="preserve"> Vcan</t>
  </si>
  <si>
    <t>Implement</t>
  </si>
  <si>
    <t>Sales</t>
  </si>
  <si>
    <t>Export</t>
  </si>
  <si>
    <t>Analysis</t>
  </si>
  <si>
    <t>สุนันทา</t>
  </si>
  <si>
    <t>หมวกกลั่น</t>
  </si>
  <si>
    <t>สุนันทา หมวกกลั่น</t>
  </si>
  <si>
    <t>ป้อม</t>
  </si>
  <si>
    <t>Sununtha  Muakklan</t>
  </si>
  <si>
    <t>สมเกียรติ</t>
  </si>
  <si>
    <t>คำมาตร์</t>
  </si>
  <si>
    <t>สมเกียรติ  คำมาตร์</t>
  </si>
  <si>
    <t>ก๊อป</t>
  </si>
  <si>
    <t>Somkiat  Kommard</t>
  </si>
  <si>
    <t xml:space="preserve">Forklift Driver,Checker </t>
  </si>
  <si>
    <t xml:space="preserve">Picker </t>
  </si>
  <si>
    <t>รายชื่อพนักงานครบรอบ 5 , 10 , 15 ปี 2562</t>
  </si>
  <si>
    <t>คำนำหน้า</t>
  </si>
  <si>
    <t>การคิดเป็น</t>
  </si>
  <si>
    <t>800003</t>
  </si>
  <si>
    <t>Barista</t>
  </si>
  <si>
    <t>โรงอาหาร</t>
  </si>
  <si>
    <t>400226</t>
  </si>
  <si>
    <t>400228</t>
  </si>
  <si>
    <t>400230</t>
  </si>
  <si>
    <t>400231</t>
  </si>
  <si>
    <t>400232</t>
  </si>
  <si>
    <t>400233</t>
  </si>
  <si>
    <t>400234</t>
  </si>
  <si>
    <t>400235</t>
  </si>
  <si>
    <t>400236</t>
  </si>
  <si>
    <t>400237</t>
  </si>
  <si>
    <t>400238</t>
  </si>
  <si>
    <t>400239</t>
  </si>
  <si>
    <t>400241</t>
  </si>
  <si>
    <t>400242</t>
  </si>
  <si>
    <t>400243</t>
  </si>
  <si>
    <t xml:space="preserve">Chevron </t>
  </si>
  <si>
    <t>GR</t>
  </si>
  <si>
    <t>Gaojin</t>
  </si>
  <si>
    <t>400244</t>
  </si>
  <si>
    <t>จันทร์แพทย์รักษ์</t>
  </si>
  <si>
    <t>ลาวรณ์  จันทร์แพทย์รักษ์</t>
  </si>
  <si>
    <t>Forklift Drivers Leader</t>
  </si>
  <si>
    <t>นัทธพงศ์</t>
  </si>
  <si>
    <t>ภูมิโคกรัก</t>
  </si>
  <si>
    <t>นัทธพงศ์  ภูมิโคกรัก</t>
  </si>
  <si>
    <t>Nattapong  Poomkokluk</t>
  </si>
  <si>
    <t>ดารารัตน์</t>
  </si>
  <si>
    <t>สวัสดี</t>
  </si>
  <si>
    <t>ดารารัตน์  สวัสดี</t>
  </si>
  <si>
    <t>Dararat  Sawasdee</t>
  </si>
  <si>
    <t>รุ่งทิวา</t>
  </si>
  <si>
    <t>จันทร์หอม</t>
  </si>
  <si>
    <t>รุ่งทิวา  จันทร์หอม</t>
  </si>
  <si>
    <t>Rungthiwa  Janhorm</t>
  </si>
  <si>
    <t>อักษราภัค</t>
  </si>
  <si>
    <t>สิงห์ทอง</t>
  </si>
  <si>
    <t>อักษราภัค  สิงห์ทอง</t>
  </si>
  <si>
    <t>จ๊อย</t>
  </si>
  <si>
    <t>Aksaraphank  Singthong</t>
  </si>
  <si>
    <t>ลาวรรณ์</t>
  </si>
  <si>
    <t>100001</t>
  </si>
  <si>
    <t>คามเขต</t>
  </si>
  <si>
    <t>เดชสุวรรณ</t>
  </si>
  <si>
    <t>คามเขต เดชสุวรรณ</t>
  </si>
  <si>
    <t>เขต</t>
  </si>
  <si>
    <t>Kamkate Dejsuwan</t>
  </si>
  <si>
    <t>Patcharaset Ananthanarat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</si>
</sst>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107041E]d\ mmm\ yy;@"/>
    <numFmt numFmtId="165" formatCode="_-* #,##0_-;\-* #,##0_-;_-* &quot;-&quot;??_-;_-@_-"/>
    <numFmt numFmtId="166" formatCode="[$-409]d\-mmm\-yy;@"/>
  </numFmts>
  <fonts count="7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6"/>
      <color indexed="8"/>
      <name val="Browallia New"/>
      <family val="2"/>
    </font>
    <font>
      <sz val="16"/>
      <color indexed="8"/>
      <name val="Browallia New"/>
      <family val="2"/>
    </font>
    <font>
      <b/>
      <sz val="16"/>
      <color indexed="8"/>
      <name val="Browallia New"/>
      <family val="2"/>
    </font>
    <font>
      <sz val="16"/>
      <name val="Browallia Ne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Browall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ordiaUPC"/>
      <family val="2"/>
    </font>
    <font>
      <b/>
      <sz val="16"/>
      <color theme="1"/>
      <name val="CordiaUPC"/>
      <family val="2"/>
    </font>
    <font>
      <b/>
      <sz val="14"/>
      <color theme="1"/>
      <name val="CordiaUPC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sz val="14"/>
      <name val="CordiaUPC"/>
      <family val="2"/>
    </font>
    <font>
      <sz val="10"/>
      <name val="Tahoma"/>
      <family val="2"/>
    </font>
    <font>
      <sz val="16"/>
      <name val="Cordia New"/>
      <family val="2"/>
    </font>
    <font>
      <b/>
      <sz val="16"/>
      <name val="Calibri"/>
      <family val="2"/>
      <scheme val="minor"/>
    </font>
    <font>
      <sz val="16"/>
      <name val="CordiaUPC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ＭＳ Ｐゴシック"/>
      <charset val="128"/>
    </font>
    <font>
      <b/>
      <sz val="11"/>
      <name val="Calibri"/>
      <family val="2"/>
      <scheme val="minor"/>
    </font>
    <font>
      <sz val="14"/>
      <name val="Browallia New"/>
      <family val="2"/>
    </font>
    <font>
      <sz val="14"/>
      <color theme="1"/>
      <name val="Calibri"/>
      <family val="2"/>
      <scheme val="minor"/>
    </font>
    <font>
      <sz val="14"/>
      <color indexed="8"/>
      <name val="Browallia New"/>
      <family val="2"/>
    </font>
    <font>
      <sz val="12"/>
      <color theme="1"/>
      <name val="Calibri"/>
      <family val="2"/>
      <scheme val="minor"/>
    </font>
    <font>
      <b/>
      <sz val="16"/>
      <name val="Cordia New"/>
      <family val="2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Browallia New"/>
      <family val="2"/>
    </font>
    <font>
      <sz val="16"/>
      <name val="Tahoma"/>
      <family val="2"/>
    </font>
    <font>
      <sz val="12"/>
      <name val="Calibri"/>
      <family val="2"/>
      <scheme val="minor"/>
    </font>
    <font>
      <sz val="11"/>
      <color indexed="81"/>
      <name val="Tahoma"/>
      <family val="2"/>
    </font>
    <font>
      <sz val="18"/>
      <name val="Browallia New"/>
      <family val="2"/>
    </font>
    <font>
      <sz val="18"/>
      <color theme="1"/>
      <name val="Calibri"/>
      <family val="2"/>
      <scheme val="minor"/>
    </font>
    <font>
      <b/>
      <sz val="18"/>
      <color indexed="8"/>
      <name val="Browallia New"/>
      <family val="2"/>
    </font>
    <font>
      <sz val="18"/>
      <color indexed="8"/>
      <name val="Browallia New"/>
      <family val="2"/>
    </font>
    <font>
      <sz val="18"/>
      <name val="Cordia New"/>
      <family val="2"/>
    </font>
    <font>
      <b/>
      <sz val="14"/>
      <name val="Browallia New"/>
      <family val="2"/>
    </font>
    <font>
      <sz val="16"/>
      <color theme="1"/>
      <name val="AngsanaUPC"/>
      <family val="1"/>
    </font>
    <font>
      <sz val="18"/>
      <name val="AngsanaUPC"/>
      <family val="1"/>
    </font>
    <font>
      <sz val="14"/>
      <color theme="1"/>
      <name val="AngsanaUPC"/>
      <family val="1"/>
    </font>
    <font>
      <sz val="20"/>
      <color theme="1"/>
      <name val="AngsanaUPC"/>
      <family val="1"/>
    </font>
    <font>
      <sz val="11"/>
      <color theme="1"/>
      <name val="AngsanaUPC"/>
      <family val="1"/>
    </font>
    <font>
      <sz val="11"/>
      <color indexed="8"/>
      <name val="AngsanaUPC"/>
      <family val="1"/>
    </font>
    <font>
      <sz val="11"/>
      <name val="AngsanaUPC"/>
      <family val="1"/>
    </font>
    <font>
      <sz val="9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4E6F6"/>
        <bgColor indexed="64"/>
      </patternFill>
    </fill>
    <fill>
      <patternFill patternType="solid">
        <fgColor rgb="FFFFC9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0" fillId="30" borderId="8" applyNumberFormat="0" applyAlignment="0" applyProtection="0"/>
    <xf numFmtId="0" fontId="11" fillId="31" borderId="9" applyNumberFormat="0" applyAlignment="0" applyProtection="0"/>
    <xf numFmtId="0" fontId="12" fillId="0" borderId="0" applyNumberFormat="0" applyFill="0" applyBorder="0" applyAlignment="0" applyProtection="0"/>
    <xf numFmtId="0" fontId="13" fillId="32" borderId="0" applyNumberFormat="0" applyBorder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7" fillId="33" borderId="8" applyNumberFormat="0" applyAlignment="0" applyProtection="0"/>
    <xf numFmtId="0" fontId="18" fillId="0" borderId="13" applyNumberFormat="0" applyFill="0" applyAlignment="0" applyProtection="0"/>
    <xf numFmtId="0" fontId="19" fillId="34" borderId="0" applyNumberFormat="0" applyBorder="0" applyAlignment="0" applyProtection="0"/>
    <xf numFmtId="0" fontId="1" fillId="0" borderId="0"/>
    <xf numFmtId="0" fontId="2" fillId="35" borderId="14" applyNumberFormat="0" applyFont="0" applyAlignment="0" applyProtection="0"/>
    <xf numFmtId="0" fontId="20" fillId="30" borderId="15" applyNumberFormat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7" fillId="0" borderId="0"/>
    <xf numFmtId="43" fontId="7" fillId="0" borderId="0" applyFont="0" applyFill="0" applyBorder="0" applyAlignment="0" applyProtection="0"/>
    <xf numFmtId="0" fontId="48" fillId="0" borderId="0"/>
    <xf numFmtId="0" fontId="49" fillId="0" borderId="0"/>
    <xf numFmtId="0" fontId="2" fillId="0" borderId="0"/>
    <xf numFmtId="0" fontId="1" fillId="0" borderId="0"/>
    <xf numFmtId="0" fontId="1" fillId="0" borderId="0"/>
  </cellStyleXfs>
  <cellXfs count="701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3" fillId="36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4" fontId="3" fillId="0" borderId="1" xfId="0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27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164" fontId="3" fillId="0" borderId="3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30" fillId="0" borderId="1" xfId="0" applyFont="1" applyFill="1" applyBorder="1"/>
    <xf numFmtId="43" fontId="0" fillId="0" borderId="0" xfId="43" applyFont="1"/>
    <xf numFmtId="43" fontId="3" fillId="0" borderId="0" xfId="43" applyFont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31" fillId="0" borderId="1" xfId="0" applyFont="1" applyFill="1" applyBorder="1"/>
    <xf numFmtId="0" fontId="6" fillId="0" borderId="1" xfId="0" applyFont="1" applyFill="1" applyBorder="1"/>
    <xf numFmtId="0" fontId="6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/>
    <xf numFmtId="0" fontId="31" fillId="0" borderId="0" xfId="0" applyFont="1" applyFill="1"/>
    <xf numFmtId="0" fontId="32" fillId="0" borderId="1" xfId="0" applyFont="1" applyFill="1" applyBorder="1" applyAlignment="1">
      <alignment horizontal="left"/>
    </xf>
    <xf numFmtId="164" fontId="6" fillId="0" borderId="3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applyFont="1" applyFill="1" applyBorder="1"/>
    <xf numFmtId="43" fontId="3" fillId="37" borderId="1" xfId="43" applyFont="1" applyFill="1" applyBorder="1" applyAlignment="1">
      <alignment horizontal="center"/>
    </xf>
    <xf numFmtId="43" fontId="6" fillId="37" borderId="1" xfId="43" applyFont="1" applyFill="1" applyBorder="1" applyAlignment="1">
      <alignment horizontal="center"/>
    </xf>
    <xf numFmtId="0" fontId="6" fillId="37" borderId="1" xfId="0" applyFont="1" applyFill="1" applyBorder="1" applyAlignment="1">
      <alignment horizontal="left"/>
    </xf>
    <xf numFmtId="0" fontId="35" fillId="0" borderId="0" xfId="0" applyFont="1" applyAlignment="1">
      <alignment vertical="center"/>
    </xf>
    <xf numFmtId="0" fontId="6" fillId="0" borderId="19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left"/>
    </xf>
    <xf numFmtId="164" fontId="35" fillId="0" borderId="0" xfId="0" applyNumberFormat="1" applyFont="1" applyAlignment="1">
      <alignment vertical="center"/>
    </xf>
    <xf numFmtId="164" fontId="0" fillId="0" borderId="0" xfId="0" applyNumberFormat="1"/>
    <xf numFmtId="0" fontId="6" fillId="40" borderId="1" xfId="0" applyFont="1" applyFill="1" applyBorder="1" applyAlignment="1">
      <alignment horizontal="left"/>
    </xf>
    <xf numFmtId="164" fontId="6" fillId="40" borderId="1" xfId="0" applyNumberFormat="1" applyFont="1" applyFill="1" applyBorder="1" applyAlignment="1">
      <alignment horizontal="center"/>
    </xf>
    <xf numFmtId="164" fontId="6" fillId="40" borderId="3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5" fontId="0" fillId="0" borderId="0" xfId="43" applyNumberFormat="1" applyFont="1"/>
    <xf numFmtId="43" fontId="6" fillId="37" borderId="3" xfId="43" applyFont="1" applyFill="1" applyBorder="1" applyAlignment="1">
      <alignment horizontal="center"/>
    </xf>
    <xf numFmtId="43" fontId="0" fillId="0" borderId="1" xfId="43" applyFont="1" applyFill="1" applyBorder="1"/>
    <xf numFmtId="43" fontId="6" fillId="0" borderId="1" xfId="43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7" fillId="0" borderId="0" xfId="0" applyFont="1" applyAlignment="1">
      <alignment vertical="top"/>
    </xf>
    <xf numFmtId="0" fontId="38" fillId="38" borderId="0" xfId="0" applyFont="1" applyFill="1" applyAlignment="1">
      <alignment vertical="top"/>
    </xf>
    <xf numFmtId="0" fontId="37" fillId="38" borderId="0" xfId="0" applyFont="1" applyFill="1" applyAlignment="1">
      <alignment vertical="top"/>
    </xf>
    <xf numFmtId="0" fontId="37" fillId="38" borderId="1" xfId="0" applyFont="1" applyFill="1" applyBorder="1" applyAlignment="1">
      <alignment vertical="top"/>
    </xf>
    <xf numFmtId="0" fontId="37" fillId="38" borderId="1" xfId="0" applyFont="1" applyFill="1" applyBorder="1" applyAlignment="1">
      <alignment horizontal="center" vertical="top"/>
    </xf>
    <xf numFmtId="0" fontId="39" fillId="38" borderId="0" xfId="0" applyFont="1" applyFill="1" applyAlignment="1">
      <alignment vertical="top"/>
    </xf>
    <xf numFmtId="0" fontId="37" fillId="38" borderId="19" xfId="0" applyFont="1" applyFill="1" applyBorder="1" applyAlignment="1">
      <alignment vertical="top"/>
    </xf>
    <xf numFmtId="0" fontId="37" fillId="38" borderId="19" xfId="0" applyFont="1" applyFill="1" applyBorder="1" applyAlignment="1">
      <alignment horizontal="center" vertical="top"/>
    </xf>
    <xf numFmtId="0" fontId="37" fillId="38" borderId="6" xfId="0" applyFont="1" applyFill="1" applyBorder="1" applyAlignment="1">
      <alignment vertical="top"/>
    </xf>
    <xf numFmtId="0" fontId="37" fillId="38" borderId="6" xfId="0" applyFont="1" applyFill="1" applyBorder="1" applyAlignment="1">
      <alignment horizontal="center" vertical="top"/>
    </xf>
    <xf numFmtId="0" fontId="38" fillId="39" borderId="21" xfId="0" applyFont="1" applyFill="1" applyBorder="1" applyAlignment="1">
      <alignment vertical="top"/>
    </xf>
    <xf numFmtId="0" fontId="38" fillId="39" borderId="22" xfId="0" applyFont="1" applyFill="1" applyBorder="1" applyAlignment="1">
      <alignment horizontal="center" vertical="top"/>
    </xf>
    <xf numFmtId="0" fontId="38" fillId="39" borderId="23" xfId="0" applyFont="1" applyFill="1" applyBorder="1" applyAlignment="1">
      <alignment horizontal="center" vertical="top"/>
    </xf>
    <xf numFmtId="15" fontId="37" fillId="38" borderId="0" xfId="0" quotePrefix="1" applyNumberFormat="1" applyFont="1" applyFill="1" applyAlignment="1">
      <alignment vertical="top"/>
    </xf>
    <xf numFmtId="0" fontId="37" fillId="38" borderId="24" xfId="0" applyFont="1" applyFill="1" applyBorder="1" applyAlignment="1">
      <alignment vertical="top"/>
    </xf>
    <xf numFmtId="0" fontId="37" fillId="38" borderId="18" xfId="0" applyFont="1" applyFill="1" applyBorder="1" applyAlignment="1">
      <alignment vertical="top"/>
    </xf>
    <xf numFmtId="0" fontId="37" fillId="38" borderId="25" xfId="0" applyFont="1" applyFill="1" applyBorder="1" applyAlignment="1">
      <alignment vertical="top"/>
    </xf>
    <xf numFmtId="0" fontId="37" fillId="38" borderId="26" xfId="0" applyFont="1" applyFill="1" applyBorder="1" applyAlignment="1">
      <alignment vertical="top"/>
    </xf>
    <xf numFmtId="0" fontId="37" fillId="38" borderId="0" xfId="0" applyFont="1" applyFill="1" applyBorder="1" applyAlignment="1">
      <alignment vertical="top"/>
    </xf>
    <xf numFmtId="0" fontId="37" fillId="38" borderId="0" xfId="0" quotePrefix="1" applyFont="1" applyFill="1" applyBorder="1" applyAlignment="1">
      <alignment horizontal="center" vertical="top"/>
    </xf>
    <xf numFmtId="0" fontId="37" fillId="38" borderId="0" xfId="0" applyFont="1" applyFill="1" applyBorder="1" applyAlignment="1">
      <alignment horizontal="left" vertical="top"/>
    </xf>
    <xf numFmtId="0" fontId="37" fillId="38" borderId="27" xfId="0" applyFont="1" applyFill="1" applyBorder="1" applyAlignment="1">
      <alignment vertical="top"/>
    </xf>
    <xf numFmtId="0" fontId="37" fillId="38" borderId="17" xfId="0" applyFont="1" applyFill="1" applyBorder="1" applyAlignment="1">
      <alignment vertical="top"/>
    </xf>
    <xf numFmtId="0" fontId="37" fillId="38" borderId="4" xfId="0" applyFont="1" applyFill="1" applyBorder="1" applyAlignment="1">
      <alignment vertical="top"/>
    </xf>
    <xf numFmtId="0" fontId="37" fillId="38" borderId="4" xfId="0" applyFont="1" applyFill="1" applyBorder="1" applyAlignment="1">
      <alignment horizontal="left" vertical="top"/>
    </xf>
    <xf numFmtId="0" fontId="37" fillId="38" borderId="5" xfId="0" applyFont="1" applyFill="1" applyBorder="1" applyAlignment="1">
      <alignment vertical="top"/>
    </xf>
    <xf numFmtId="0" fontId="37" fillId="38" borderId="4" xfId="0" quotePrefix="1" applyFont="1" applyFill="1" applyBorder="1" applyAlignment="1">
      <alignment horizontal="center" vertical="top"/>
    </xf>
    <xf numFmtId="0" fontId="38" fillId="40" borderId="1" xfId="0" applyFont="1" applyFill="1" applyBorder="1" applyAlignment="1">
      <alignment horizontal="center" vertical="top" wrapText="1"/>
    </xf>
    <xf numFmtId="0" fontId="38" fillId="40" borderId="1" xfId="0" applyFont="1" applyFill="1" applyBorder="1" applyAlignment="1">
      <alignment vertical="top"/>
    </xf>
    <xf numFmtId="0" fontId="38" fillId="40" borderId="1" xfId="0" applyFont="1" applyFill="1" applyBorder="1" applyAlignment="1">
      <alignment horizontal="center" vertical="top"/>
    </xf>
    <xf numFmtId="0" fontId="42" fillId="38" borderId="0" xfId="0" applyFont="1" applyFill="1" applyAlignment="1">
      <alignment vertical="top"/>
    </xf>
    <xf numFmtId="0" fontId="0" fillId="37" borderId="0" xfId="0" applyFill="1" applyAlignment="1">
      <alignment horizontal="center"/>
    </xf>
    <xf numFmtId="0" fontId="31" fillId="37" borderId="0" xfId="0" applyFont="1" applyFill="1" applyAlignment="1">
      <alignment horizontal="center"/>
    </xf>
    <xf numFmtId="1" fontId="5" fillId="0" borderId="4" xfId="0" applyNumberFormat="1" applyFont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left"/>
    </xf>
    <xf numFmtId="1" fontId="6" fillId="0" borderId="19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" fontId="3" fillId="2" borderId="19" xfId="0" applyNumberFormat="1" applyFont="1" applyFill="1" applyBorder="1" applyAlignment="1">
      <alignment horizontal="left" vertical="center" wrapText="1"/>
    </xf>
    <xf numFmtId="1" fontId="3" fillId="2" borderId="6" xfId="0" applyNumberFormat="1" applyFont="1" applyFill="1" applyBorder="1" applyAlignment="1">
      <alignment horizontal="left" vertical="center" wrapText="1"/>
    </xf>
    <xf numFmtId="1" fontId="3" fillId="39" borderId="19" xfId="0" applyNumberFormat="1" applyFont="1" applyFill="1" applyBorder="1" applyAlignment="1">
      <alignment horizontal="left" vertical="center" wrapText="1"/>
    </xf>
    <xf numFmtId="1" fontId="3" fillId="39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4" fillId="0" borderId="1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1" fillId="0" borderId="0" xfId="0" applyFont="1" applyFill="1" applyAlignment="1">
      <alignment horizontal="center"/>
    </xf>
    <xf numFmtId="0" fontId="31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0" fillId="0" borderId="0" xfId="0" applyAlignment="1">
      <alignment vertical="center"/>
    </xf>
    <xf numFmtId="0" fontId="44" fillId="37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14" fontId="44" fillId="0" borderId="1" xfId="0" applyNumberFormat="1" applyFont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164" fontId="3" fillId="37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/>
    </xf>
    <xf numFmtId="164" fontId="34" fillId="0" borderId="1" xfId="0" applyNumberFormat="1" applyFont="1" applyFill="1" applyBorder="1" applyAlignment="1">
      <alignment horizontal="left"/>
    </xf>
    <xf numFmtId="164" fontId="6" fillId="0" borderId="19" xfId="0" applyNumberFormat="1" applyFont="1" applyFill="1" applyBorder="1" applyAlignment="1">
      <alignment horizontal="left"/>
    </xf>
    <xf numFmtId="166" fontId="3" fillId="0" borderId="4" xfId="0" applyNumberFormat="1" applyFont="1" applyBorder="1" applyAlignment="1">
      <alignment horizontal="center" vertical="center"/>
    </xf>
    <xf numFmtId="166" fontId="3" fillId="37" borderId="1" xfId="0" applyNumberFormat="1" applyFont="1" applyFill="1" applyBorder="1" applyAlignment="1">
      <alignment horizontal="center"/>
    </xf>
    <xf numFmtId="166" fontId="6" fillId="37" borderId="1" xfId="0" applyNumberFormat="1" applyFont="1" applyFill="1" applyBorder="1" applyAlignment="1">
      <alignment horizontal="center"/>
    </xf>
    <xf numFmtId="166" fontId="6" fillId="37" borderId="19" xfId="0" applyNumberFormat="1" applyFont="1" applyFill="1" applyBorder="1" applyAlignment="1">
      <alignment horizontal="center"/>
    </xf>
    <xf numFmtId="0" fontId="3" fillId="37" borderId="0" xfId="0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left"/>
    </xf>
    <xf numFmtId="166" fontId="6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37" borderId="1" xfId="0" applyFont="1" applyFill="1" applyBorder="1" applyAlignment="1">
      <alignment horizontal="center"/>
    </xf>
    <xf numFmtId="0" fontId="6" fillId="37" borderId="19" xfId="0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left"/>
    </xf>
    <xf numFmtId="164" fontId="3" fillId="0" borderId="0" xfId="0" applyNumberFormat="1" applyFont="1" applyBorder="1" applyAlignment="1">
      <alignment horizontal="center" vertical="center"/>
    </xf>
    <xf numFmtId="164" fontId="3" fillId="2" borderId="24" xfId="0" applyNumberFormat="1" applyFont="1" applyFill="1" applyBorder="1" applyAlignment="1">
      <alignment horizontal="center" vertical="center"/>
    </xf>
    <xf numFmtId="164" fontId="3" fillId="39" borderId="24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6" fillId="0" borderId="3" xfId="0" applyNumberFormat="1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35" fillId="0" borderId="0" xfId="0" applyFont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2" borderId="19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22" fillId="0" borderId="0" xfId="45" applyFont="1"/>
    <xf numFmtId="0" fontId="22" fillId="40" borderId="1" xfId="45" applyFont="1" applyFill="1" applyBorder="1" applyAlignment="1">
      <alignment horizontal="center" vertical="center"/>
    </xf>
    <xf numFmtId="0" fontId="22" fillId="48" borderId="1" xfId="45" applyFont="1" applyFill="1" applyBorder="1" applyAlignment="1">
      <alignment horizontal="center" vertical="center"/>
    </xf>
    <xf numFmtId="0" fontId="22" fillId="0" borderId="1" xfId="45" applyFont="1" applyBorder="1" applyAlignment="1">
      <alignment vertical="center"/>
    </xf>
    <xf numFmtId="0" fontId="22" fillId="0" borderId="0" xfId="45" applyFont="1" applyAlignment="1">
      <alignment vertical="center"/>
    </xf>
    <xf numFmtId="0" fontId="22" fillId="39" borderId="1" xfId="45" applyFont="1" applyFill="1" applyBorder="1" applyAlignment="1">
      <alignment horizontal="center" vertical="center"/>
    </xf>
    <xf numFmtId="0" fontId="22" fillId="0" borderId="1" xfId="45" applyFont="1" applyBorder="1"/>
    <xf numFmtId="0" fontId="22" fillId="0" borderId="1" xfId="45" applyFont="1" applyBorder="1" applyAlignment="1">
      <alignment horizontal="center" vertical="center"/>
    </xf>
    <xf numFmtId="0" fontId="22" fillId="0" borderId="1" xfId="45" applyFont="1" applyBorder="1" applyAlignment="1">
      <alignment horizontal="center"/>
    </xf>
    <xf numFmtId="0" fontId="7" fillId="0" borderId="1" xfId="45" applyBorder="1" applyAlignment="1">
      <alignment horizontal="center" vertical="center"/>
    </xf>
    <xf numFmtId="0" fontId="7" fillId="0" borderId="1" xfId="45" applyBorder="1"/>
    <xf numFmtId="0" fontId="7" fillId="0" borderId="1" xfId="45" applyBorder="1" applyAlignment="1">
      <alignment horizontal="center"/>
    </xf>
    <xf numFmtId="0" fontId="7" fillId="0" borderId="0" xfId="45"/>
    <xf numFmtId="0" fontId="7" fillId="0" borderId="0" xfId="45" applyAlignment="1">
      <alignment horizontal="center" vertical="center"/>
    </xf>
    <xf numFmtId="0" fontId="7" fillId="0" borderId="0" xfId="45" applyAlignment="1">
      <alignment horizontal="center"/>
    </xf>
    <xf numFmtId="0" fontId="22" fillId="45" borderId="1" xfId="45" applyFont="1" applyFill="1" applyBorder="1" applyAlignment="1">
      <alignment horizontal="center"/>
    </xf>
    <xf numFmtId="1" fontId="3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1" fontId="3" fillId="39" borderId="24" xfId="0" applyNumberFormat="1" applyFont="1" applyFill="1" applyBorder="1" applyAlignment="1">
      <alignment horizontal="center" vertical="center"/>
    </xf>
    <xf numFmtId="1" fontId="3" fillId="39" borderId="6" xfId="0" applyNumberFormat="1" applyFont="1" applyFill="1" applyBorder="1" applyAlignment="1">
      <alignment horizontal="center" vertical="center"/>
    </xf>
    <xf numFmtId="166" fontId="6" fillId="0" borderId="3" xfId="0" applyNumberFormat="1" applyFont="1" applyFill="1" applyBorder="1" applyAlignment="1">
      <alignment horizontal="center"/>
    </xf>
    <xf numFmtId="0" fontId="5" fillId="45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41" borderId="3" xfId="0" applyFont="1" applyFill="1" applyBorder="1" applyAlignment="1">
      <alignment horizontal="center"/>
    </xf>
    <xf numFmtId="164" fontId="3" fillId="39" borderId="1" xfId="0" applyNumberFormat="1" applyFont="1" applyFill="1" applyBorder="1" applyAlignment="1">
      <alignment horizontal="center"/>
    </xf>
    <xf numFmtId="166" fontId="3" fillId="51" borderId="1" xfId="0" applyNumberFormat="1" applyFont="1" applyFill="1" applyBorder="1" applyAlignment="1">
      <alignment horizontal="center"/>
    </xf>
    <xf numFmtId="164" fontId="3" fillId="51" borderId="1" xfId="0" applyNumberFormat="1" applyFont="1" applyFill="1" applyBorder="1" applyAlignment="1">
      <alignment horizontal="center"/>
    </xf>
    <xf numFmtId="0" fontId="44" fillId="37" borderId="1" xfId="0" applyFont="1" applyFill="1" applyBorder="1" applyAlignment="1">
      <alignment horizontal="left" vertical="center"/>
    </xf>
    <xf numFmtId="0" fontId="45" fillId="0" borderId="1" xfId="0" applyFont="1" applyFill="1" applyBorder="1" applyAlignment="1">
      <alignment horizontal="left"/>
    </xf>
    <xf numFmtId="0" fontId="46" fillId="0" borderId="1" xfId="0" applyFont="1" applyFill="1" applyBorder="1" applyAlignment="1">
      <alignment horizontal="left"/>
    </xf>
    <xf numFmtId="0" fontId="44" fillId="0" borderId="1" xfId="0" applyFont="1" applyBorder="1" applyAlignment="1">
      <alignment horizontal="left"/>
    </xf>
    <xf numFmtId="14" fontId="44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43" fontId="3" fillId="0" borderId="1" xfId="43" applyFont="1" applyFill="1" applyBorder="1" applyAlignment="1">
      <alignment horizontal="center"/>
    </xf>
    <xf numFmtId="1" fontId="3" fillId="39" borderId="19" xfId="0" applyNumberFormat="1" applyFont="1" applyFill="1" applyBorder="1" applyAlignment="1">
      <alignment horizontal="center" vertical="center" wrapText="1"/>
    </xf>
    <xf numFmtId="1" fontId="3" fillId="39" borderId="6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/>
    </xf>
    <xf numFmtId="1" fontId="34" fillId="0" borderId="1" xfId="0" applyNumberFormat="1" applyFont="1" applyFill="1" applyBorder="1" applyAlignment="1">
      <alignment horizontal="center"/>
    </xf>
    <xf numFmtId="1" fontId="6" fillId="40" borderId="19" xfId="0" applyNumberFormat="1" applyFont="1" applyFill="1" applyBorder="1" applyAlignment="1">
      <alignment horizontal="center"/>
    </xf>
    <xf numFmtId="166" fontId="6" fillId="39" borderId="1" xfId="0" applyNumberFormat="1" applyFont="1" applyFill="1" applyBorder="1" applyAlignment="1">
      <alignment horizontal="left"/>
    </xf>
    <xf numFmtId="0" fontId="6" fillId="37" borderId="3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64" fontId="35" fillId="0" borderId="0" xfId="0" applyNumberFormat="1" applyFont="1" applyAlignment="1">
      <alignment horizontal="center" vertical="center"/>
    </xf>
    <xf numFmtId="1" fontId="6" fillId="0" borderId="19" xfId="0" applyNumberFormat="1" applyFont="1" applyFill="1" applyBorder="1" applyAlignment="1">
      <alignment horizontal="left" vertical="center"/>
    </xf>
    <xf numFmtId="0" fontId="52" fillId="0" borderId="0" xfId="0" applyFont="1"/>
    <xf numFmtId="0" fontId="51" fillId="0" borderId="1" xfId="0" applyFont="1" applyFill="1" applyBorder="1" applyAlignment="1">
      <alignment horizontal="center"/>
    </xf>
    <xf numFmtId="0" fontId="51" fillId="0" borderId="19" xfId="0" applyFont="1" applyFill="1" applyBorder="1" applyAlignment="1">
      <alignment horizontal="center"/>
    </xf>
    <xf numFmtId="0" fontId="51" fillId="37" borderId="1" xfId="0" applyFont="1" applyFill="1" applyBorder="1" applyAlignment="1">
      <alignment horizontal="center"/>
    </xf>
    <xf numFmtId="166" fontId="35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54" fillId="0" borderId="1" xfId="0" applyFont="1" applyBorder="1" applyAlignment="1">
      <alignment horizontal="center"/>
    </xf>
    <xf numFmtId="0" fontId="54" fillId="0" borderId="1" xfId="0" applyFont="1" applyBorder="1" applyAlignment="1">
      <alignment horizontal="left"/>
    </xf>
    <xf numFmtId="0" fontId="54" fillId="51" borderId="1" xfId="0" applyFont="1" applyFill="1" applyBorder="1" applyAlignment="1">
      <alignment horizontal="center"/>
    </xf>
    <xf numFmtId="1" fontId="3" fillId="40" borderId="1" xfId="0" applyNumberFormat="1" applyFont="1" applyFill="1" applyBorder="1" applyAlignment="1">
      <alignment horizontal="left" vertical="center"/>
    </xf>
    <xf numFmtId="0" fontId="22" fillId="39" borderId="1" xfId="45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 vertical="center"/>
    </xf>
    <xf numFmtId="166" fontId="3" fillId="2" borderId="7" xfId="0" applyNumberFormat="1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 vertical="center"/>
    </xf>
    <xf numFmtId="166" fontId="3" fillId="0" borderId="3" xfId="0" applyNumberFormat="1" applyFont="1" applyFill="1" applyBorder="1" applyAlignment="1">
      <alignment horizontal="center"/>
    </xf>
    <xf numFmtId="166" fontId="3" fillId="2" borderId="24" xfId="0" applyNumberFormat="1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 vertical="center"/>
    </xf>
    <xf numFmtId="166" fontId="3" fillId="39" borderId="24" xfId="0" applyNumberFormat="1" applyFont="1" applyFill="1" applyBorder="1" applyAlignment="1">
      <alignment horizontal="center" vertical="center"/>
    </xf>
    <xf numFmtId="166" fontId="3" fillId="39" borderId="6" xfId="0" applyNumberFormat="1" applyFont="1" applyFill="1" applyBorder="1" applyAlignment="1">
      <alignment horizontal="center" vertical="center"/>
    </xf>
    <xf numFmtId="166" fontId="6" fillId="37" borderId="3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0" fontId="6" fillId="45" borderId="3" xfId="0" applyFont="1" applyFill="1" applyBorder="1" applyAlignment="1">
      <alignment horizontal="center"/>
    </xf>
    <xf numFmtId="1" fontId="6" fillId="41" borderId="3" xfId="0" applyNumberFormat="1" applyFont="1" applyFill="1" applyBorder="1" applyAlignment="1">
      <alignment horizontal="center"/>
    </xf>
    <xf numFmtId="0" fontId="6" fillId="42" borderId="1" xfId="0" applyFont="1" applyFill="1" applyBorder="1" applyAlignment="1">
      <alignment horizontal="left"/>
    </xf>
    <xf numFmtId="166" fontId="6" fillId="53" borderId="19" xfId="0" applyNumberFormat="1" applyFont="1" applyFill="1" applyBorder="1" applyAlignment="1">
      <alignment horizontal="left"/>
    </xf>
    <xf numFmtId="1" fontId="55" fillId="0" borderId="1" xfId="0" applyNumberFormat="1" applyFont="1" applyFill="1" applyBorder="1" applyAlignment="1">
      <alignment horizontal="left"/>
    </xf>
    <xf numFmtId="164" fontId="3" fillId="53" borderId="1" xfId="0" applyNumberFormat="1" applyFont="1" applyFill="1" applyBorder="1" applyAlignment="1">
      <alignment horizontal="center"/>
    </xf>
    <xf numFmtId="164" fontId="3" fillId="37" borderId="1" xfId="0" applyNumberFormat="1" applyFont="1" applyFill="1" applyBorder="1" applyAlignment="1">
      <alignment horizontal="center"/>
    </xf>
    <xf numFmtId="164" fontId="3" fillId="52" borderId="1" xfId="0" applyNumberFormat="1" applyFont="1" applyFill="1" applyBorder="1" applyAlignment="1">
      <alignment horizontal="center"/>
    </xf>
    <xf numFmtId="164" fontId="6" fillId="52" borderId="1" xfId="0" applyNumberFormat="1" applyFont="1" applyFill="1" applyBorder="1" applyAlignment="1">
      <alignment horizontal="center"/>
    </xf>
    <xf numFmtId="164" fontId="3" fillId="42" borderId="1" xfId="0" applyNumberFormat="1" applyFont="1" applyFill="1" applyBorder="1" applyAlignment="1">
      <alignment horizontal="center"/>
    </xf>
    <xf numFmtId="164" fontId="3" fillId="40" borderId="1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22" fillId="37" borderId="0" xfId="0" applyFont="1" applyFill="1" applyAlignment="1">
      <alignment horizontal="center"/>
    </xf>
    <xf numFmtId="0" fontId="50" fillId="37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0" borderId="1" xfId="0" applyBorder="1"/>
    <xf numFmtId="0" fontId="22" fillId="37" borderId="1" xfId="0" applyFont="1" applyFill="1" applyBorder="1" applyAlignment="1">
      <alignment horizontal="center" wrapText="1"/>
    </xf>
    <xf numFmtId="0" fontId="0" fillId="45" borderId="1" xfId="0" applyFill="1" applyBorder="1" applyAlignment="1">
      <alignment horizontal="center"/>
    </xf>
    <xf numFmtId="0" fontId="0" fillId="53" borderId="1" xfId="0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37" borderId="1" xfId="0" applyFont="1" applyFill="1" applyBorder="1" applyAlignment="1">
      <alignment horizontal="center" vertical="center"/>
    </xf>
    <xf numFmtId="0" fontId="22" fillId="3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31" fillId="37" borderId="0" xfId="0" applyFont="1" applyFill="1"/>
    <xf numFmtId="0" fontId="6" fillId="38" borderId="1" xfId="0" applyFont="1" applyFill="1" applyBorder="1" applyAlignment="1">
      <alignment horizontal="center"/>
    </xf>
    <xf numFmtId="166" fontId="24" fillId="37" borderId="3" xfId="0" quotePrefix="1" applyNumberFormat="1" applyFont="1" applyFill="1" applyBorder="1" applyAlignment="1">
      <alignment horizontal="center"/>
    </xf>
    <xf numFmtId="166" fontId="6" fillId="41" borderId="1" xfId="0" applyNumberFormat="1" applyFont="1" applyFill="1" applyBorder="1" applyAlignment="1">
      <alignment horizontal="left"/>
    </xf>
    <xf numFmtId="164" fontId="5" fillId="0" borderId="0" xfId="0" applyNumberFormat="1" applyFont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164" fontId="24" fillId="0" borderId="3" xfId="0" applyNumberFormat="1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164" fontId="5" fillId="2" borderId="24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164" fontId="5" fillId="39" borderId="24" xfId="0" applyNumberFormat="1" applyFont="1" applyFill="1" applyBorder="1" applyAlignment="1">
      <alignment horizontal="center" vertical="center"/>
    </xf>
    <xf numFmtId="164" fontId="5" fillId="39" borderId="6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166" fontId="6" fillId="45" borderId="1" xfId="0" applyNumberFormat="1" applyFont="1" applyFill="1" applyBorder="1" applyAlignment="1">
      <alignment horizontal="center"/>
    </xf>
    <xf numFmtId="43" fontId="3" fillId="2" borderId="19" xfId="43" applyFont="1" applyFill="1" applyBorder="1" applyAlignment="1">
      <alignment horizontal="center" vertical="center" wrapText="1"/>
    </xf>
    <xf numFmtId="43" fontId="3" fillId="2" borderId="6" xfId="43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0" fontId="53" fillId="2" borderId="19" xfId="0" applyFont="1" applyFill="1" applyBorder="1" applyAlignment="1">
      <alignment horizontal="center" vertical="center"/>
    </xf>
    <xf numFmtId="0" fontId="5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6" fillId="44" borderId="1" xfId="0" applyFont="1" applyFill="1" applyBorder="1" applyAlignment="1">
      <alignment horizontal="left"/>
    </xf>
    <xf numFmtId="0" fontId="6" fillId="37" borderId="19" xfId="0" applyFont="1" applyFill="1" applyBorder="1" applyAlignment="1">
      <alignment horizontal="left"/>
    </xf>
    <xf numFmtId="166" fontId="6" fillId="45" borderId="1" xfId="0" applyNumberFormat="1" applyFont="1" applyFill="1" applyBorder="1" applyAlignment="1">
      <alignment horizontal="left"/>
    </xf>
    <xf numFmtId="0" fontId="6" fillId="36" borderId="19" xfId="0" applyFont="1" applyFill="1" applyBorder="1" applyAlignment="1">
      <alignment horizontal="center"/>
    </xf>
    <xf numFmtId="0" fontId="51" fillId="37" borderId="19" xfId="0" applyFont="1" applyFill="1" applyBorder="1" applyAlignment="1">
      <alignment horizontal="center"/>
    </xf>
    <xf numFmtId="0" fontId="46" fillId="0" borderId="0" xfId="44" applyFont="1"/>
    <xf numFmtId="0" fontId="51" fillId="53" borderId="19" xfId="0" applyFont="1" applyFill="1" applyBorder="1" applyAlignment="1">
      <alignment horizontal="center"/>
    </xf>
    <xf numFmtId="0" fontId="6" fillId="54" borderId="19" xfId="0" applyFont="1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14" fontId="3" fillId="0" borderId="0" xfId="0" applyNumberFormat="1" applyFont="1" applyFill="1" applyBorder="1"/>
    <xf numFmtId="0" fontId="3" fillId="0" borderId="19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19" xfId="0" applyFont="1" applyFill="1" applyBorder="1"/>
    <xf numFmtId="164" fontId="6" fillId="0" borderId="19" xfId="0" applyNumberFormat="1" applyFont="1" applyFill="1" applyBorder="1" applyAlignment="1">
      <alignment horizontal="center"/>
    </xf>
    <xf numFmtId="0" fontId="6" fillId="0" borderId="19" xfId="0" applyNumberFormat="1" applyFont="1" applyFill="1" applyBorder="1" applyAlignment="1">
      <alignment horizontal="center"/>
    </xf>
    <xf numFmtId="43" fontId="6" fillId="0" borderId="19" xfId="43" applyFont="1" applyFill="1" applyBorder="1" applyAlignment="1">
      <alignment horizontal="center"/>
    </xf>
    <xf numFmtId="43" fontId="6" fillId="37" borderId="25" xfId="43" applyFont="1" applyFill="1" applyBorder="1" applyAlignment="1">
      <alignment horizontal="center"/>
    </xf>
    <xf numFmtId="164" fontId="6" fillId="0" borderId="25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6" fillId="0" borderId="0" xfId="0" applyFont="1"/>
    <xf numFmtId="0" fontId="3" fillId="42" borderId="1" xfId="0" applyFont="1" applyFill="1" applyBorder="1" applyAlignment="1">
      <alignment horizontal="center" vertical="center"/>
    </xf>
    <xf numFmtId="0" fontId="57" fillId="0" borderId="1" xfId="0" applyFont="1" applyFill="1" applyBorder="1"/>
    <xf numFmtId="0" fontId="58" fillId="39" borderId="1" xfId="0" applyFont="1" applyFill="1" applyBorder="1" applyAlignment="1">
      <alignment horizontal="center"/>
    </xf>
    <xf numFmtId="0" fontId="59" fillId="0" borderId="1" xfId="0" applyFont="1" applyFill="1" applyBorder="1" applyAlignment="1">
      <alignment horizontal="center"/>
    </xf>
    <xf numFmtId="0" fontId="6" fillId="37" borderId="19" xfId="0" applyFont="1" applyFill="1" applyBorder="1" applyAlignment="1">
      <alignment horizontal="center" vertical="center"/>
    </xf>
    <xf numFmtId="0" fontId="60" fillId="0" borderId="1" xfId="0" applyFont="1" applyFill="1" applyBorder="1" applyAlignment="1">
      <alignment horizontal="center"/>
    </xf>
    <xf numFmtId="0" fontId="3" fillId="53" borderId="1" xfId="0" applyFont="1" applyFill="1" applyBorder="1" applyAlignment="1">
      <alignment horizontal="center"/>
    </xf>
    <xf numFmtId="164" fontId="6" fillId="3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44" borderId="19" xfId="0" applyFont="1" applyFill="1" applyBorder="1" applyAlignment="1">
      <alignment horizontal="left"/>
    </xf>
    <xf numFmtId="0" fontId="3" fillId="2" borderId="19" xfId="0" applyNumberFormat="1" applyFont="1" applyFill="1" applyBorder="1" applyAlignment="1">
      <alignment horizontal="center" vertical="center" wrapText="1"/>
    </xf>
    <xf numFmtId="1" fontId="6" fillId="37" borderId="3" xfId="0" applyNumberFormat="1" applyFont="1" applyFill="1" applyBorder="1" applyAlignment="1">
      <alignment horizontal="center"/>
    </xf>
    <xf numFmtId="0" fontId="6" fillId="53" borderId="1" xfId="0" applyFont="1" applyFill="1" applyBorder="1" applyAlignment="1">
      <alignment horizontal="center" vertical="center"/>
    </xf>
    <xf numFmtId="1" fontId="3" fillId="37" borderId="3" xfId="0" applyNumberFormat="1" applyFont="1" applyFill="1" applyBorder="1" applyAlignment="1">
      <alignment horizontal="center"/>
    </xf>
    <xf numFmtId="1" fontId="6" fillId="37" borderId="19" xfId="0" applyNumberFormat="1" applyFont="1" applyFill="1" applyBorder="1" applyAlignment="1">
      <alignment horizontal="center"/>
    </xf>
    <xf numFmtId="166" fontId="6" fillId="53" borderId="1" xfId="0" applyNumberFormat="1" applyFont="1" applyFill="1" applyBorder="1" applyAlignment="1">
      <alignment horizontal="center"/>
    </xf>
    <xf numFmtId="166" fontId="6" fillId="41" borderId="19" xfId="0" applyNumberFormat="1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 wrapText="1"/>
    </xf>
    <xf numFmtId="164" fontId="6" fillId="36" borderId="3" xfId="0" applyNumberFormat="1" applyFont="1" applyFill="1" applyBorder="1" applyAlignment="1">
      <alignment horizontal="center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1" fillId="0" borderId="0" xfId="0" applyFont="1" applyAlignment="1">
      <alignment vertical="center"/>
    </xf>
    <xf numFmtId="0" fontId="3" fillId="36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6" fillId="37" borderId="19" xfId="0" applyNumberFormat="1" applyFont="1" applyFill="1" applyBorder="1" applyAlignment="1">
      <alignment horizontal="left"/>
    </xf>
    <xf numFmtId="0" fontId="31" fillId="40" borderId="1" xfId="0" applyFont="1" applyFill="1" applyBorder="1"/>
    <xf numFmtId="166" fontId="6" fillId="39" borderId="19" xfId="0" applyNumberFormat="1" applyFont="1" applyFill="1" applyBorder="1" applyAlignment="1">
      <alignment horizontal="left"/>
    </xf>
    <xf numFmtId="0" fontId="6" fillId="53" borderId="3" xfId="0" applyFont="1" applyFill="1" applyBorder="1" applyAlignment="1">
      <alignment horizontal="center"/>
    </xf>
    <xf numFmtId="1" fontId="63" fillId="0" borderId="0" xfId="0" applyNumberFormat="1" applyFont="1" applyAlignment="1">
      <alignment horizontal="center"/>
    </xf>
    <xf numFmtId="1" fontId="64" fillId="0" borderId="4" xfId="0" applyNumberFormat="1" applyFont="1" applyBorder="1" applyAlignment="1">
      <alignment horizontal="center" vertical="center"/>
    </xf>
    <xf numFmtId="1" fontId="65" fillId="0" borderId="1" xfId="0" applyNumberFormat="1" applyFont="1" applyFill="1" applyBorder="1" applyAlignment="1">
      <alignment horizontal="center" vertical="center"/>
    </xf>
    <xf numFmtId="1" fontId="65" fillId="0" borderId="1" xfId="0" applyNumberFormat="1" applyFont="1" applyFill="1" applyBorder="1" applyAlignment="1">
      <alignment horizontal="center"/>
    </xf>
    <xf numFmtId="1" fontId="62" fillId="0" borderId="1" xfId="0" applyNumberFormat="1" applyFont="1" applyFill="1" applyBorder="1" applyAlignment="1">
      <alignment horizontal="center" vertical="center"/>
    </xf>
    <xf numFmtId="1" fontId="62" fillId="0" borderId="1" xfId="0" applyNumberFormat="1" applyFont="1" applyFill="1" applyBorder="1" applyAlignment="1">
      <alignment horizontal="center"/>
    </xf>
    <xf numFmtId="1" fontId="66" fillId="0" borderId="1" xfId="0" applyNumberFormat="1" applyFont="1" applyFill="1" applyBorder="1" applyAlignment="1">
      <alignment horizontal="center"/>
    </xf>
    <xf numFmtId="1" fontId="62" fillId="0" borderId="19" xfId="0" applyNumberFormat="1" applyFont="1" applyFill="1" applyBorder="1" applyAlignment="1">
      <alignment horizontal="center"/>
    </xf>
    <xf numFmtId="1" fontId="65" fillId="39" borderId="19" xfId="0" applyNumberFormat="1" applyFont="1" applyFill="1" applyBorder="1" applyAlignment="1">
      <alignment horizontal="center" vertical="center" wrapText="1"/>
    </xf>
    <xf numFmtId="1" fontId="65" fillId="39" borderId="6" xfId="0" applyNumberFormat="1" applyFont="1" applyFill="1" applyBorder="1" applyAlignment="1">
      <alignment horizontal="center" vertical="center" wrapText="1"/>
    </xf>
    <xf numFmtId="166" fontId="67" fillId="37" borderId="1" xfId="0" applyNumberFormat="1" applyFont="1" applyFill="1" applyBorder="1" applyAlignment="1">
      <alignment horizontal="center"/>
    </xf>
    <xf numFmtId="166" fontId="6" fillId="57" borderId="19" xfId="0" applyNumberFormat="1" applyFont="1" applyFill="1" applyBorder="1" applyAlignment="1">
      <alignment horizontal="center"/>
    </xf>
    <xf numFmtId="166" fontId="6" fillId="53" borderId="19" xfId="0" applyNumberFormat="1" applyFont="1" applyFill="1" applyBorder="1" applyAlignment="1">
      <alignment horizontal="center"/>
    </xf>
    <xf numFmtId="1" fontId="69" fillId="0" borderId="19" xfId="0" applyNumberFormat="1" applyFont="1" applyFill="1" applyBorder="1" applyAlignment="1">
      <alignment horizontal="left"/>
    </xf>
    <xf numFmtId="0" fontId="3" fillId="0" borderId="19" xfId="0" applyFont="1" applyFill="1" applyBorder="1" applyAlignment="1">
      <alignment horizontal="center"/>
    </xf>
    <xf numFmtId="14" fontId="6" fillId="0" borderId="19" xfId="0" applyNumberFormat="1" applyFont="1" applyFill="1" applyBorder="1" applyAlignment="1">
      <alignment horizontal="center"/>
    </xf>
    <xf numFmtId="14" fontId="6" fillId="37" borderId="19" xfId="0" applyNumberFormat="1" applyFont="1" applyFill="1" applyBorder="1" applyAlignment="1">
      <alignment horizontal="center"/>
    </xf>
    <xf numFmtId="14" fontId="6" fillId="36" borderId="19" xfId="0" applyNumberFormat="1" applyFont="1" applyFill="1" applyBorder="1" applyAlignment="1">
      <alignment horizontal="center"/>
    </xf>
    <xf numFmtId="0" fontId="3" fillId="39" borderId="24" xfId="0" applyFont="1" applyFill="1" applyBorder="1" applyAlignment="1">
      <alignment horizontal="center" vertical="center" wrapText="1"/>
    </xf>
    <xf numFmtId="0" fontId="3" fillId="39" borderId="5" xfId="0" applyFont="1" applyFill="1" applyBorder="1" applyAlignment="1">
      <alignment horizontal="center" vertical="center" wrapText="1"/>
    </xf>
    <xf numFmtId="0" fontId="51" fillId="0" borderId="19" xfId="0" applyFont="1" applyFill="1" applyBorder="1" applyAlignment="1">
      <alignment horizontal="left"/>
    </xf>
    <xf numFmtId="164" fontId="3" fillId="2" borderId="1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64" fontId="5" fillId="2" borderId="20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/>
    </xf>
    <xf numFmtId="166" fontId="3" fillId="2" borderId="2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53" borderId="19" xfId="0" applyFill="1" applyBorder="1" applyAlignment="1">
      <alignment horizontal="center"/>
    </xf>
    <xf numFmtId="0" fontId="0" fillId="0" borderId="19" xfId="0" applyFill="1" applyBorder="1"/>
    <xf numFmtId="0" fontId="0" fillId="0" borderId="19" xfId="0" applyBorder="1"/>
    <xf numFmtId="0" fontId="22" fillId="0" borderId="19" xfId="0" applyFont="1" applyBorder="1" applyAlignment="1">
      <alignment horizontal="center"/>
    </xf>
    <xf numFmtId="1" fontId="3" fillId="2" borderId="20" xfId="0" applyNumberFormat="1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center" vertical="center" wrapText="1"/>
    </xf>
    <xf numFmtId="164" fontId="5" fillId="2" borderId="26" xfId="0" applyNumberFormat="1" applyFont="1" applyFill="1" applyBorder="1" applyAlignment="1">
      <alignment horizontal="center" vertical="center"/>
    </xf>
    <xf numFmtId="164" fontId="3" fillId="2" borderId="26" xfId="0" applyNumberFormat="1" applyFont="1" applyFill="1" applyBorder="1" applyAlignment="1">
      <alignment horizontal="center" vertical="center"/>
    </xf>
    <xf numFmtId="1" fontId="3" fillId="2" borderId="26" xfId="0" applyNumberFormat="1" applyFont="1" applyFill="1" applyBorder="1" applyAlignment="1">
      <alignment horizontal="center" vertical="center"/>
    </xf>
    <xf numFmtId="166" fontId="3" fillId="2" borderId="26" xfId="0" applyNumberFormat="1" applyFont="1" applyFill="1" applyBorder="1" applyAlignment="1">
      <alignment horizontal="center" vertical="center"/>
    </xf>
    <xf numFmtId="0" fontId="0" fillId="39" borderId="1" xfId="0" applyFill="1" applyBorder="1"/>
    <xf numFmtId="0" fontId="22" fillId="0" borderId="1" xfId="0" applyFont="1" applyFill="1" applyBorder="1" applyAlignment="1">
      <alignment horizontal="center"/>
    </xf>
    <xf numFmtId="0" fontId="50" fillId="37" borderId="1" xfId="0" applyFont="1" applyFill="1" applyBorder="1" applyAlignment="1">
      <alignment horizontal="center"/>
    </xf>
    <xf numFmtId="0" fontId="22" fillId="37" borderId="1" xfId="0" applyFont="1" applyFill="1" applyBorder="1" applyAlignment="1">
      <alignment horizontal="center"/>
    </xf>
    <xf numFmtId="1" fontId="68" fillId="0" borderId="1" xfId="0" applyNumberFormat="1" applyFont="1" applyBorder="1"/>
    <xf numFmtId="0" fontId="0" fillId="40" borderId="1" xfId="0" applyFill="1" applyBorder="1" applyAlignment="1">
      <alignment horizontal="center"/>
    </xf>
    <xf numFmtId="1" fontId="3" fillId="45" borderId="1" xfId="0" applyNumberFormat="1" applyFont="1" applyFill="1" applyBorder="1" applyAlignment="1">
      <alignment horizontal="center"/>
    </xf>
    <xf numFmtId="0" fontId="31" fillId="37" borderId="1" xfId="0" applyFont="1" applyFill="1" applyBorder="1" applyAlignment="1">
      <alignment horizontal="center"/>
    </xf>
    <xf numFmtId="0" fontId="31" fillId="40" borderId="1" xfId="0" applyFont="1" applyFill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0" fontId="6" fillId="41" borderId="1" xfId="0" applyFont="1" applyFill="1" applyBorder="1" applyAlignment="1">
      <alignment horizontal="center"/>
    </xf>
    <xf numFmtId="166" fontId="6" fillId="57" borderId="1" xfId="0" applyNumberFormat="1" applyFont="1" applyFill="1" applyBorder="1" applyAlignment="1">
      <alignment horizontal="center"/>
    </xf>
    <xf numFmtId="0" fontId="31" fillId="37" borderId="1" xfId="0" applyFont="1" applyFill="1" applyBorder="1"/>
    <xf numFmtId="0" fontId="6" fillId="45" borderId="1" xfId="0" applyFont="1" applyFill="1" applyBorder="1" applyAlignment="1">
      <alignment horizontal="center"/>
    </xf>
    <xf numFmtId="166" fontId="6" fillId="53" borderId="1" xfId="0" applyNumberFormat="1" applyFont="1" applyFill="1" applyBorder="1" applyAlignment="1">
      <alignment horizontal="left"/>
    </xf>
    <xf numFmtId="166" fontId="24" fillId="37" borderId="1" xfId="0" quotePrefix="1" applyNumberFormat="1" applyFont="1" applyFill="1" applyBorder="1" applyAlignment="1">
      <alignment horizontal="center"/>
    </xf>
    <xf numFmtId="166" fontId="6" fillId="41" borderId="1" xfId="0" applyNumberFormat="1" applyFont="1" applyFill="1" applyBorder="1" applyAlignment="1">
      <alignment horizontal="center"/>
    </xf>
    <xf numFmtId="1" fontId="6" fillId="41" borderId="1" xfId="0" applyNumberFormat="1" applyFont="1" applyFill="1" applyBorder="1" applyAlignment="1">
      <alignment horizontal="center"/>
    </xf>
    <xf numFmtId="0" fontId="6" fillId="49" borderId="1" xfId="0" applyFont="1" applyFill="1" applyBorder="1" applyAlignment="1">
      <alignment horizontal="center"/>
    </xf>
    <xf numFmtId="166" fontId="6" fillId="49" borderId="1" xfId="0" applyNumberFormat="1" applyFont="1" applyFill="1" applyBorder="1" applyAlignment="1">
      <alignment horizontal="left"/>
    </xf>
    <xf numFmtId="0" fontId="6" fillId="53" borderId="1" xfId="0" applyFont="1" applyFill="1" applyBorder="1" applyAlignment="1">
      <alignment horizontal="center"/>
    </xf>
    <xf numFmtId="166" fontId="6" fillId="56" borderId="1" xfId="0" applyNumberFormat="1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center"/>
    </xf>
    <xf numFmtId="14" fontId="6" fillId="37" borderId="1" xfId="0" applyNumberFormat="1" applyFont="1" applyFill="1" applyBorder="1" applyAlignment="1">
      <alignment horizontal="center"/>
    </xf>
    <xf numFmtId="1" fontId="69" fillId="0" borderId="1" xfId="0" applyNumberFormat="1" applyFont="1" applyFill="1" applyBorder="1" applyAlignment="1">
      <alignment horizontal="left"/>
    </xf>
    <xf numFmtId="0" fontId="51" fillId="0" borderId="1" xfId="0" applyFont="1" applyFill="1" applyBorder="1" applyAlignment="1">
      <alignment horizontal="left" vertical="center"/>
    </xf>
    <xf numFmtId="166" fontId="6" fillId="37" borderId="1" xfId="0" applyNumberFormat="1" applyFont="1" applyFill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3" fillId="53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49" fontId="33" fillId="0" borderId="1" xfId="0" applyNumberFormat="1" applyFont="1" applyFill="1" applyBorder="1" applyAlignment="1">
      <alignment horizontal="center"/>
    </xf>
    <xf numFmtId="49" fontId="6" fillId="37" borderId="1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" fontId="3" fillId="2" borderId="20" xfId="0" applyNumberFormat="1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39" borderId="19" xfId="0" applyNumberFormat="1" applyFont="1" applyFill="1" applyBorder="1" applyAlignment="1">
      <alignment horizontal="center" vertical="center" wrapText="1"/>
    </xf>
    <xf numFmtId="0" fontId="3" fillId="39" borderId="6" xfId="0" applyNumberFormat="1" applyFont="1" applyFill="1" applyBorder="1" applyAlignment="1">
      <alignment horizontal="center" vertical="center" wrapText="1"/>
    </xf>
    <xf numFmtId="164" fontId="3" fillId="39" borderId="6" xfId="0" applyNumberFormat="1" applyFont="1" applyFill="1" applyBorder="1" applyAlignment="1">
      <alignment horizontal="center" vertical="center"/>
    </xf>
    <xf numFmtId="0" fontId="3" fillId="39" borderId="19" xfId="0" applyFont="1" applyFill="1" applyBorder="1" applyAlignment="1">
      <alignment horizontal="center" vertical="center"/>
    </xf>
    <xf numFmtId="0" fontId="3" fillId="39" borderId="6" xfId="0" applyFont="1" applyFill="1" applyBorder="1" applyAlignment="1">
      <alignment horizontal="center" vertical="center"/>
    </xf>
    <xf numFmtId="0" fontId="3" fillId="39" borderId="19" xfId="0" applyFont="1" applyFill="1" applyBorder="1" applyAlignment="1">
      <alignment horizontal="center" vertical="center" wrapText="1"/>
    </xf>
    <xf numFmtId="0" fontId="3" fillId="39" borderId="6" xfId="0" applyFont="1" applyFill="1" applyBorder="1" applyAlignment="1">
      <alignment horizontal="center" vertical="center" wrapText="1"/>
    </xf>
    <xf numFmtId="164" fontId="3" fillId="39" borderId="19" xfId="0" applyNumberFormat="1" applyFont="1" applyFill="1" applyBorder="1" applyAlignment="1">
      <alignment horizontal="center" vertical="center" wrapText="1"/>
    </xf>
    <xf numFmtId="164" fontId="3" fillId="39" borderId="6" xfId="0" applyNumberFormat="1" applyFont="1" applyFill="1" applyBorder="1" applyAlignment="1">
      <alignment horizontal="center" vertical="center" wrapText="1"/>
    </xf>
    <xf numFmtId="0" fontId="3" fillId="39" borderId="19" xfId="0" applyFont="1" applyFill="1" applyBorder="1" applyAlignment="1">
      <alignment horizontal="left" vertical="center" wrapText="1"/>
    </xf>
    <xf numFmtId="0" fontId="3" fillId="39" borderId="6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19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" fontId="3" fillId="2" borderId="19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vertical="center" wrapText="1"/>
    </xf>
    <xf numFmtId="1" fontId="64" fillId="2" borderId="19" xfId="0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166" fontId="3" fillId="2" borderId="19" xfId="0" applyNumberFormat="1" applyFont="1" applyFill="1" applyBorder="1" applyAlignment="1">
      <alignment vertical="center" wrapText="1"/>
    </xf>
    <xf numFmtId="0" fontId="3" fillId="2" borderId="19" xfId="0" applyNumberFormat="1" applyFont="1" applyFill="1" applyBorder="1" applyAlignment="1">
      <alignment vertical="center" wrapText="1"/>
    </xf>
    <xf numFmtId="43" fontId="3" fillId="2" borderId="19" xfId="43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vertical="center"/>
    </xf>
    <xf numFmtId="1" fontId="3" fillId="2" borderId="2" xfId="0" applyNumberFormat="1" applyFont="1" applyFill="1" applyBorder="1" applyAlignment="1"/>
    <xf numFmtId="1" fontId="3" fillId="2" borderId="7" xfId="0" applyNumberFormat="1" applyFont="1" applyFill="1" applyBorder="1" applyAlignment="1"/>
    <xf numFmtId="1" fontId="3" fillId="2" borderId="3" xfId="0" applyNumberFormat="1" applyFont="1" applyFill="1" applyBorder="1" applyAlignment="1"/>
    <xf numFmtId="164" fontId="3" fillId="2" borderId="2" xfId="0" applyNumberFormat="1" applyFont="1" applyFill="1" applyBorder="1" applyAlignment="1">
      <alignment vertical="center" wrapText="1"/>
    </xf>
    <xf numFmtId="164" fontId="3" fillId="2" borderId="3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7" borderId="1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/>
    </xf>
    <xf numFmtId="1" fontId="3" fillId="2" borderId="20" xfId="0" applyNumberFormat="1" applyFont="1" applyFill="1" applyBorder="1" applyAlignment="1">
      <alignment vertical="center" wrapText="1"/>
    </xf>
    <xf numFmtId="164" fontId="3" fillId="2" borderId="20" xfId="0" applyNumberFormat="1" applyFont="1" applyFill="1" applyBorder="1" applyAlignment="1">
      <alignment vertical="center" wrapText="1"/>
    </xf>
    <xf numFmtId="1" fontId="64" fillId="2" borderId="20" xfId="0" applyNumberFormat="1" applyFont="1" applyFill="1" applyBorder="1" applyAlignment="1">
      <alignment vertical="center" wrapText="1"/>
    </xf>
    <xf numFmtId="166" fontId="3" fillId="2" borderId="20" xfId="0" applyNumberFormat="1" applyFont="1" applyFill="1" applyBorder="1" applyAlignment="1">
      <alignment vertical="center" wrapText="1"/>
    </xf>
    <xf numFmtId="0" fontId="3" fillId="2" borderId="20" xfId="0" applyNumberFormat="1" applyFont="1" applyFill="1" applyBorder="1" applyAlignment="1">
      <alignment vertical="center" wrapText="1"/>
    </xf>
    <xf numFmtId="43" fontId="3" fillId="2" borderId="20" xfId="43" applyFont="1" applyFill="1" applyBorder="1" applyAlignment="1">
      <alignment vertical="center" wrapText="1"/>
    </xf>
    <xf numFmtId="164" fontId="3" fillId="2" borderId="20" xfId="0" applyNumberFormat="1" applyFont="1" applyFill="1" applyBorder="1" applyAlignment="1">
      <alignment vertical="center"/>
    </xf>
    <xf numFmtId="1" fontId="65" fillId="2" borderId="20" xfId="0" applyNumberFormat="1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166" fontId="3" fillId="37" borderId="20" xfId="0" applyNumberFormat="1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7" borderId="17" xfId="0" applyFont="1" applyFill="1" applyBorder="1" applyAlignment="1">
      <alignment vertical="center"/>
    </xf>
    <xf numFmtId="0" fontId="3" fillId="37" borderId="4" xfId="0" applyFont="1" applyFill="1" applyBorder="1" applyAlignment="1">
      <alignment vertical="center"/>
    </xf>
    <xf numFmtId="0" fontId="3" fillId="37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/>
    </xf>
    <xf numFmtId="1" fontId="65" fillId="2" borderId="6" xfId="0" applyNumberFormat="1" applyFont="1" applyFill="1" applyBorder="1" applyAlignment="1">
      <alignment vertical="center" wrapText="1"/>
    </xf>
    <xf numFmtId="166" fontId="3" fillId="2" borderId="6" xfId="0" applyNumberFormat="1" applyFont="1" applyFill="1" applyBorder="1" applyAlignment="1">
      <alignment vertical="center" wrapText="1"/>
    </xf>
    <xf numFmtId="166" fontId="3" fillId="37" borderId="6" xfId="0" applyNumberFormat="1" applyFont="1" applyFill="1" applyBorder="1" applyAlignment="1">
      <alignment vertical="center" wrapText="1"/>
    </xf>
    <xf numFmtId="164" fontId="3" fillId="2" borderId="6" xfId="0" applyNumberFormat="1" applyFont="1" applyFill="1" applyBorder="1" applyAlignment="1">
      <alignment vertical="center" wrapText="1"/>
    </xf>
    <xf numFmtId="0" fontId="3" fillId="2" borderId="6" xfId="0" applyNumberFormat="1" applyFont="1" applyFill="1" applyBorder="1" applyAlignment="1">
      <alignment vertical="center" wrapText="1"/>
    </xf>
    <xf numFmtId="43" fontId="3" fillId="2" borderId="6" xfId="43" applyFont="1" applyFill="1" applyBorder="1" applyAlignment="1">
      <alignment vertical="center" wrapText="1"/>
    </xf>
    <xf numFmtId="164" fontId="3" fillId="2" borderId="6" xfId="0" applyNumberFormat="1" applyFont="1" applyFill="1" applyBorder="1" applyAlignment="1">
      <alignment vertical="center"/>
    </xf>
    <xf numFmtId="0" fontId="3" fillId="39" borderId="19" xfId="0" applyFont="1" applyFill="1" applyBorder="1" applyAlignment="1">
      <alignment vertical="center" wrapText="1"/>
    </xf>
    <xf numFmtId="0" fontId="3" fillId="39" borderId="19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vertical="center" wrapText="1"/>
    </xf>
    <xf numFmtId="166" fontId="3" fillId="39" borderId="19" xfId="0" applyNumberFormat="1" applyFont="1" applyFill="1" applyBorder="1" applyAlignment="1">
      <alignment vertical="center" wrapText="1"/>
    </xf>
    <xf numFmtId="166" fontId="3" fillId="37" borderId="19" xfId="0" applyNumberFormat="1" applyFont="1" applyFill="1" applyBorder="1" applyAlignment="1">
      <alignment vertical="center" wrapText="1"/>
    </xf>
    <xf numFmtId="164" fontId="3" fillId="39" borderId="19" xfId="0" applyNumberFormat="1" applyFont="1" applyFill="1" applyBorder="1" applyAlignment="1">
      <alignment vertical="center" wrapText="1"/>
    </xf>
    <xf numFmtId="0" fontId="3" fillId="39" borderId="19" xfId="0" applyNumberFormat="1" applyFont="1" applyFill="1" applyBorder="1" applyAlignment="1">
      <alignment vertical="center" wrapText="1"/>
    </xf>
    <xf numFmtId="43" fontId="3" fillId="39" borderId="19" xfId="43" applyFont="1" applyFill="1" applyBorder="1" applyAlignment="1">
      <alignment vertical="center" wrapText="1"/>
    </xf>
    <xf numFmtId="164" fontId="3" fillId="39" borderId="19" xfId="0" applyNumberFormat="1" applyFont="1" applyFill="1" applyBorder="1" applyAlignment="1">
      <alignment vertical="center"/>
    </xf>
    <xf numFmtId="0" fontId="3" fillId="37" borderId="2" xfId="0" applyFont="1" applyFill="1" applyBorder="1" applyAlignment="1">
      <alignment vertical="center"/>
    </xf>
    <xf numFmtId="0" fontId="3" fillId="37" borderId="7" xfId="0" applyFont="1" applyFill="1" applyBorder="1" applyAlignment="1">
      <alignment vertical="center"/>
    </xf>
    <xf numFmtId="0" fontId="3" fillId="37" borderId="3" xfId="0" applyFont="1" applyFill="1" applyBorder="1" applyAlignment="1">
      <alignment vertical="center"/>
    </xf>
    <xf numFmtId="0" fontId="3" fillId="39" borderId="6" xfId="0" applyFont="1" applyFill="1" applyBorder="1" applyAlignment="1">
      <alignment vertical="center" wrapText="1"/>
    </xf>
    <xf numFmtId="0" fontId="3" fillId="39" borderId="6" xfId="0" applyFont="1" applyFill="1" applyBorder="1" applyAlignment="1">
      <alignment vertical="center"/>
    </xf>
    <xf numFmtId="166" fontId="3" fillId="39" borderId="6" xfId="0" applyNumberFormat="1" applyFont="1" applyFill="1" applyBorder="1" applyAlignment="1">
      <alignment vertical="center" wrapText="1"/>
    </xf>
    <xf numFmtId="164" fontId="3" fillId="39" borderId="6" xfId="0" applyNumberFormat="1" applyFont="1" applyFill="1" applyBorder="1" applyAlignment="1">
      <alignment vertical="center" wrapText="1"/>
    </xf>
    <xf numFmtId="0" fontId="3" fillId="39" borderId="6" xfId="0" applyNumberFormat="1" applyFont="1" applyFill="1" applyBorder="1" applyAlignment="1">
      <alignment vertical="center" wrapText="1"/>
    </xf>
    <xf numFmtId="43" fontId="3" fillId="39" borderId="6" xfId="43" applyFont="1" applyFill="1" applyBorder="1" applyAlignment="1">
      <alignment vertical="center" wrapText="1"/>
    </xf>
    <xf numFmtId="164" fontId="3" fillId="39" borderId="6" xfId="0" applyNumberFormat="1" applyFont="1" applyFill="1" applyBorder="1" applyAlignment="1">
      <alignment vertical="center"/>
    </xf>
    <xf numFmtId="49" fontId="3" fillId="2" borderId="19" xfId="0" applyNumberFormat="1" applyFont="1" applyFill="1" applyBorder="1" applyAlignment="1">
      <alignment vertical="center"/>
    </xf>
    <xf numFmtId="49" fontId="3" fillId="2" borderId="20" xfId="0" applyNumberFormat="1" applyFont="1" applyFill="1" applyBorder="1" applyAlignment="1">
      <alignment vertical="center"/>
    </xf>
    <xf numFmtId="49" fontId="3" fillId="39" borderId="19" xfId="0" applyNumberFormat="1" applyFont="1" applyFill="1" applyBorder="1" applyAlignment="1">
      <alignment vertical="center"/>
    </xf>
    <xf numFmtId="49" fontId="6" fillId="40" borderId="1" xfId="0" applyNumberFormat="1" applyFont="1" applyFill="1" applyBorder="1" applyAlignment="1">
      <alignment horizontal="center"/>
    </xf>
    <xf numFmtId="49" fontId="6" fillId="0" borderId="19" xfId="0" applyNumberFormat="1" applyFont="1" applyFill="1" applyBorder="1" applyAlignment="1">
      <alignment horizontal="center"/>
    </xf>
    <xf numFmtId="49" fontId="6" fillId="39" borderId="1" xfId="0" applyNumberFormat="1" applyFont="1" applyFill="1" applyBorder="1" applyAlignment="1">
      <alignment horizontal="center"/>
    </xf>
    <xf numFmtId="49" fontId="6" fillId="37" borderId="19" xfId="0" applyNumberFormat="1" applyFont="1" applyFill="1" applyBorder="1" applyAlignment="1">
      <alignment horizontal="center"/>
    </xf>
    <xf numFmtId="49" fontId="3" fillId="37" borderId="1" xfId="0" applyNumberFormat="1" applyFont="1" applyFill="1" applyBorder="1" applyAlignment="1">
      <alignment horizontal="center"/>
    </xf>
    <xf numFmtId="49" fontId="6" fillId="39" borderId="19" xfId="0" applyNumberFormat="1" applyFont="1" applyFill="1" applyBorder="1" applyAlignment="1">
      <alignment horizontal="center"/>
    </xf>
    <xf numFmtId="49" fontId="6" fillId="44" borderId="19" xfId="0" applyNumberFormat="1" applyFont="1" applyFill="1" applyBorder="1" applyAlignment="1">
      <alignment horizontal="center"/>
    </xf>
    <xf numFmtId="49" fontId="6" fillId="44" borderId="1" xfId="0" applyNumberFormat="1" applyFont="1" applyFill="1" applyBorder="1" applyAlignment="1">
      <alignment horizontal="center"/>
    </xf>
    <xf numFmtId="49" fontId="6" fillId="36" borderId="19" xfId="0" applyNumberFormat="1" applyFont="1" applyFill="1" applyBorder="1" applyAlignment="1">
      <alignment horizontal="center"/>
    </xf>
    <xf numFmtId="49" fontId="6" fillId="36" borderId="1" xfId="0" applyNumberFormat="1" applyFont="1" applyFill="1" applyBorder="1" applyAlignment="1">
      <alignment horizontal="center"/>
    </xf>
    <xf numFmtId="49" fontId="6" fillId="40" borderId="19" xfId="0" applyNumberFormat="1" applyFont="1" applyFill="1" applyBorder="1" applyAlignment="1">
      <alignment horizontal="center"/>
    </xf>
    <xf numFmtId="49" fontId="6" fillId="53" borderId="19" xfId="0" applyNumberFormat="1" applyFont="1" applyFill="1" applyBorder="1" applyAlignment="1">
      <alignment horizontal="center"/>
    </xf>
    <xf numFmtId="49" fontId="6" fillId="55" borderId="1" xfId="0" applyNumberFormat="1" applyFont="1" applyFill="1" applyBorder="1" applyAlignment="1">
      <alignment horizontal="center"/>
    </xf>
    <xf numFmtId="49" fontId="62" fillId="53" borderId="19" xfId="0" applyNumberFormat="1" applyFont="1" applyFill="1" applyBorder="1" applyAlignment="1">
      <alignment horizontal="center"/>
    </xf>
    <xf numFmtId="49" fontId="6" fillId="42" borderId="19" xfId="0" applyNumberFormat="1" applyFont="1" applyFill="1" applyBorder="1" applyAlignment="1">
      <alignment horizontal="center"/>
    </xf>
    <xf numFmtId="49" fontId="6" fillId="42" borderId="1" xfId="0" applyNumberFormat="1" applyFont="1" applyFill="1" applyBorder="1" applyAlignment="1">
      <alignment horizontal="center"/>
    </xf>
    <xf numFmtId="166" fontId="67" fillId="0" borderId="1" xfId="0" applyNumberFormat="1" applyFont="1" applyFill="1" applyBorder="1" applyAlignment="1">
      <alignment horizontal="center"/>
    </xf>
    <xf numFmtId="0" fontId="41" fillId="0" borderId="0" xfId="0" applyFont="1" applyAlignment="1">
      <alignment horizontal="left" vertical="center"/>
    </xf>
    <xf numFmtId="14" fontId="6" fillId="0" borderId="1" xfId="43" applyNumberFormat="1" applyFont="1" applyFill="1" applyBorder="1" applyAlignment="1">
      <alignment horizontal="center"/>
    </xf>
    <xf numFmtId="0" fontId="70" fillId="0" borderId="1" xfId="0" applyFont="1" applyFill="1" applyBorder="1"/>
    <xf numFmtId="0" fontId="71" fillId="0" borderId="0" xfId="0" applyFont="1" applyAlignment="1">
      <alignment vertical="center"/>
    </xf>
    <xf numFmtId="0" fontId="72" fillId="0" borderId="0" xfId="0" applyFont="1" applyAlignment="1">
      <alignment vertical="center"/>
    </xf>
    <xf numFmtId="0" fontId="73" fillId="2" borderId="19" xfId="0" applyNumberFormat="1" applyFont="1" applyFill="1" applyBorder="1" applyAlignment="1">
      <alignment horizontal="center" vertical="center"/>
    </xf>
    <xf numFmtId="0" fontId="73" fillId="37" borderId="1" xfId="0" applyFont="1" applyFill="1" applyBorder="1" applyAlignment="1">
      <alignment horizontal="center" vertical="center"/>
    </xf>
    <xf numFmtId="49" fontId="74" fillId="37" borderId="1" xfId="0" applyNumberFormat="1" applyFont="1" applyFill="1" applyBorder="1" applyAlignment="1">
      <alignment horizontal="center" vertical="center"/>
    </xf>
    <xf numFmtId="0" fontId="74" fillId="37" borderId="1" xfId="0" applyFont="1" applyFill="1" applyBorder="1" applyAlignment="1">
      <alignment horizontal="center" vertical="center"/>
    </xf>
    <xf numFmtId="0" fontId="73" fillId="37" borderId="1" xfId="0" applyFont="1" applyFill="1" applyBorder="1" applyAlignment="1">
      <alignment horizontal="left" vertical="center"/>
    </xf>
    <xf numFmtId="0" fontId="72" fillId="37" borderId="1" xfId="0" applyFont="1" applyFill="1" applyBorder="1" applyAlignment="1">
      <alignment vertical="center"/>
    </xf>
    <xf numFmtId="0" fontId="73" fillId="37" borderId="1" xfId="0" applyFont="1" applyFill="1" applyBorder="1" applyAlignment="1">
      <alignment vertical="center"/>
    </xf>
    <xf numFmtId="166" fontId="74" fillId="37" borderId="1" xfId="0" applyNumberFormat="1" applyFont="1" applyFill="1" applyBorder="1" applyAlignment="1">
      <alignment horizontal="center" vertical="center"/>
    </xf>
    <xf numFmtId="0" fontId="74" fillId="37" borderId="1" xfId="0" applyNumberFormat="1" applyFont="1" applyFill="1" applyBorder="1" applyAlignment="1">
      <alignment horizontal="center" vertical="center"/>
    </xf>
    <xf numFmtId="0" fontId="74" fillId="37" borderId="1" xfId="0" applyFont="1" applyFill="1" applyBorder="1" applyAlignment="1">
      <alignment vertical="center"/>
    </xf>
    <xf numFmtId="0" fontId="74" fillId="37" borderId="19" xfId="0" applyFont="1" applyFill="1" applyBorder="1" applyAlignment="1">
      <alignment horizontal="center" vertical="center"/>
    </xf>
    <xf numFmtId="0" fontId="73" fillId="43" borderId="1" xfId="0" applyFont="1" applyFill="1" applyBorder="1" applyAlignment="1">
      <alignment horizontal="center" vertical="center"/>
    </xf>
    <xf numFmtId="49" fontId="73" fillId="43" borderId="1" xfId="0" applyNumberFormat="1" applyFont="1" applyFill="1" applyBorder="1" applyAlignment="1">
      <alignment horizontal="center" vertical="center"/>
    </xf>
    <xf numFmtId="0" fontId="73" fillId="43" borderId="1" xfId="0" applyFont="1" applyFill="1" applyBorder="1" applyAlignment="1">
      <alignment horizontal="left" vertical="center"/>
    </xf>
    <xf numFmtId="0" fontId="72" fillId="43" borderId="1" xfId="0" applyFont="1" applyFill="1" applyBorder="1" applyAlignment="1">
      <alignment vertical="center"/>
    </xf>
    <xf numFmtId="0" fontId="73" fillId="43" borderId="1" xfId="0" applyFont="1" applyFill="1" applyBorder="1" applyAlignment="1">
      <alignment vertical="center"/>
    </xf>
    <xf numFmtId="166" fontId="73" fillId="43" borderId="1" xfId="0" applyNumberFormat="1" applyFont="1" applyFill="1" applyBorder="1" applyAlignment="1">
      <alignment horizontal="center" vertical="center"/>
    </xf>
    <xf numFmtId="0" fontId="72" fillId="43" borderId="1" xfId="0" applyNumberFormat="1" applyFont="1" applyFill="1" applyBorder="1" applyAlignment="1">
      <alignment horizontal="center" vertical="center"/>
    </xf>
    <xf numFmtId="0" fontId="72" fillId="43" borderId="1" xfId="0" applyFont="1" applyFill="1" applyBorder="1" applyAlignment="1">
      <alignment horizontal="center" vertical="center"/>
    </xf>
    <xf numFmtId="0" fontId="73" fillId="41" borderId="1" xfId="0" applyFont="1" applyFill="1" applyBorder="1" applyAlignment="1">
      <alignment horizontal="center" vertical="center"/>
    </xf>
    <xf numFmtId="49" fontId="73" fillId="41" borderId="1" xfId="0" applyNumberFormat="1" applyFont="1" applyFill="1" applyBorder="1" applyAlignment="1">
      <alignment horizontal="center" vertical="center"/>
    </xf>
    <xf numFmtId="0" fontId="73" fillId="41" borderId="1" xfId="0" applyFont="1" applyFill="1" applyBorder="1" applyAlignment="1">
      <alignment horizontal="left" vertical="center"/>
    </xf>
    <xf numFmtId="0" fontId="72" fillId="41" borderId="1" xfId="0" applyFont="1" applyFill="1" applyBorder="1" applyAlignment="1">
      <alignment vertical="center"/>
    </xf>
    <xf numFmtId="0" fontId="73" fillId="41" borderId="1" xfId="0" applyFont="1" applyFill="1" applyBorder="1" applyAlignment="1">
      <alignment vertical="center"/>
    </xf>
    <xf numFmtId="166" fontId="73" fillId="41" borderId="1" xfId="0" applyNumberFormat="1" applyFont="1" applyFill="1" applyBorder="1" applyAlignment="1">
      <alignment horizontal="center" vertical="center"/>
    </xf>
    <xf numFmtId="0" fontId="72" fillId="41" borderId="1" xfId="0" applyNumberFormat="1" applyFont="1" applyFill="1" applyBorder="1" applyAlignment="1">
      <alignment horizontal="center" vertical="center"/>
    </xf>
    <xf numFmtId="0" fontId="72" fillId="41" borderId="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4" fillId="41" borderId="4" xfId="0" applyFont="1" applyFill="1" applyBorder="1" applyAlignment="1">
      <alignment horizontal="center" vertical="center"/>
    </xf>
    <xf numFmtId="0" fontId="73" fillId="2" borderId="19" xfId="0" applyFont="1" applyFill="1" applyBorder="1" applyAlignment="1">
      <alignment horizontal="center" vertical="center"/>
    </xf>
    <xf numFmtId="0" fontId="73" fillId="2" borderId="20" xfId="0" applyFont="1" applyFill="1" applyBorder="1" applyAlignment="1">
      <alignment horizontal="center" vertical="center"/>
    </xf>
    <xf numFmtId="164" fontId="73" fillId="2" borderId="19" xfId="0" applyNumberFormat="1" applyFont="1" applyFill="1" applyBorder="1" applyAlignment="1">
      <alignment horizontal="center" vertical="center"/>
    </xf>
    <xf numFmtId="164" fontId="73" fillId="2" borderId="20" xfId="0" applyNumberFormat="1" applyFont="1" applyFill="1" applyBorder="1" applyAlignment="1">
      <alignment horizontal="center" vertical="center"/>
    </xf>
    <xf numFmtId="0" fontId="73" fillId="2" borderId="6" xfId="0" applyFont="1" applyFill="1" applyBorder="1" applyAlignment="1">
      <alignment horizontal="center" vertical="center"/>
    </xf>
    <xf numFmtId="164" fontId="3" fillId="2" borderId="19" xfId="0" applyNumberFormat="1" applyFont="1" applyFill="1" applyBorder="1" applyAlignment="1">
      <alignment horizontal="center" vertical="center" wrapText="1"/>
    </xf>
    <xf numFmtId="164" fontId="3" fillId="2" borderId="20" xfId="0" applyNumberFormat="1" applyFont="1" applyFill="1" applyBorder="1" applyAlignment="1">
      <alignment horizontal="center" vertical="center" wrapText="1"/>
    </xf>
    <xf numFmtId="0" fontId="3" fillId="2" borderId="19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43" fontId="3" fillId="2" borderId="19" xfId="43" applyFont="1" applyFill="1" applyBorder="1" applyAlignment="1">
      <alignment horizontal="center" vertical="center" wrapText="1"/>
    </xf>
    <xf numFmtId="43" fontId="3" fillId="2" borderId="20" xfId="43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166" fontId="3" fillId="2" borderId="19" xfId="0" applyNumberFormat="1" applyFont="1" applyFill="1" applyBorder="1" applyAlignment="1">
      <alignment horizontal="center" vertical="center" wrapText="1"/>
    </xf>
    <xf numFmtId="166" fontId="3" fillId="2" borderId="20" xfId="0" applyNumberFormat="1" applyFont="1" applyFill="1" applyBorder="1" applyAlignment="1">
      <alignment horizontal="center" vertical="center" wrapText="1"/>
    </xf>
    <xf numFmtId="1" fontId="64" fillId="2" borderId="19" xfId="0" applyNumberFormat="1" applyFont="1" applyFill="1" applyBorder="1" applyAlignment="1">
      <alignment horizontal="center" vertical="center" wrapText="1"/>
    </xf>
    <xf numFmtId="1" fontId="64" fillId="2" borderId="20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3" fontId="3" fillId="2" borderId="6" xfId="43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/>
    </xf>
    <xf numFmtId="0" fontId="3" fillId="37" borderId="2" xfId="0" applyFont="1" applyFill="1" applyBorder="1" applyAlignment="1">
      <alignment horizontal="center" vertical="center"/>
    </xf>
    <xf numFmtId="0" fontId="3" fillId="37" borderId="7" xfId="0" applyFont="1" applyFill="1" applyBorder="1" applyAlignment="1">
      <alignment horizontal="center" vertical="center"/>
    </xf>
    <xf numFmtId="0" fontId="3" fillId="37" borderId="3" xfId="0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166" fontId="3" fillId="37" borderId="19" xfId="0" applyNumberFormat="1" applyFont="1" applyFill="1" applyBorder="1" applyAlignment="1">
      <alignment horizontal="center" vertical="center" wrapText="1"/>
    </xf>
    <xf numFmtId="166" fontId="3" fillId="37" borderId="6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6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0" fontId="53" fillId="2" borderId="19" xfId="0" applyFont="1" applyFill="1" applyBorder="1" applyAlignment="1">
      <alignment horizontal="center" vertical="center"/>
    </xf>
    <xf numFmtId="0" fontId="53" fillId="2" borderId="6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38" fillId="40" borderId="1" xfId="0" applyFont="1" applyFill="1" applyBorder="1" applyAlignment="1">
      <alignment horizontal="center" vertical="top"/>
    </xf>
    <xf numFmtId="0" fontId="38" fillId="40" borderId="1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top"/>
    </xf>
    <xf numFmtId="0" fontId="38" fillId="40" borderId="7" xfId="0" applyFont="1" applyFill="1" applyBorder="1" applyAlignment="1">
      <alignment horizontal="center" vertical="top"/>
    </xf>
    <xf numFmtId="0" fontId="38" fillId="40" borderId="3" xfId="0" applyFont="1" applyFill="1" applyBorder="1" applyAlignment="1">
      <alignment horizontal="center" vertical="top"/>
    </xf>
    <xf numFmtId="0" fontId="38" fillId="40" borderId="19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6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3" xfId="0" applyFont="1" applyFill="1" applyBorder="1" applyAlignment="1">
      <alignment horizontal="center" vertical="center"/>
    </xf>
    <xf numFmtId="0" fontId="38" fillId="40" borderId="7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 vertical="center"/>
    </xf>
    <xf numFmtId="0" fontId="40" fillId="37" borderId="7" xfId="0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center" vertical="top" wrapText="1"/>
    </xf>
    <xf numFmtId="0" fontId="38" fillId="40" borderId="7" xfId="0" applyFont="1" applyFill="1" applyBorder="1" applyAlignment="1">
      <alignment horizontal="center" vertical="top" wrapText="1"/>
    </xf>
    <xf numFmtId="0" fontId="38" fillId="40" borderId="3" xfId="0" applyFont="1" applyFill="1" applyBorder="1" applyAlignment="1">
      <alignment horizontal="center" vertical="top" wrapText="1"/>
    </xf>
    <xf numFmtId="0" fontId="40" fillId="37" borderId="28" xfId="0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 vertical="center"/>
    </xf>
    <xf numFmtId="0" fontId="40" fillId="37" borderId="30" xfId="0" applyFont="1" applyFill="1" applyBorder="1" applyAlignment="1">
      <alignment horizontal="center" vertical="center"/>
    </xf>
    <xf numFmtId="0" fontId="43" fillId="40" borderId="2" xfId="0" applyFont="1" applyFill="1" applyBorder="1" applyAlignment="1">
      <alignment horizontal="center" wrapText="1"/>
    </xf>
    <xf numFmtId="0" fontId="43" fillId="40" borderId="3" xfId="0" applyFont="1" applyFill="1" applyBorder="1" applyAlignment="1">
      <alignment horizontal="center" wrapText="1"/>
    </xf>
    <xf numFmtId="0" fontId="38" fillId="40" borderId="19" xfId="0" applyFont="1" applyFill="1" applyBorder="1" applyAlignment="1">
      <alignment horizontal="center" vertical="center" wrapText="1"/>
    </xf>
    <xf numFmtId="0" fontId="38" fillId="40" borderId="6" xfId="0" applyFont="1" applyFill="1" applyBorder="1" applyAlignment="1">
      <alignment horizontal="center" vertical="center" wrapText="1"/>
    </xf>
    <xf numFmtId="0" fontId="38" fillId="41" borderId="0" xfId="0" applyFont="1" applyFill="1" applyAlignment="1">
      <alignment horizontal="center" vertical="center"/>
    </xf>
    <xf numFmtId="0" fontId="22" fillId="37" borderId="19" xfId="45" applyFont="1" applyFill="1" applyBorder="1" applyAlignment="1">
      <alignment horizontal="center" vertical="center"/>
    </xf>
    <xf numFmtId="0" fontId="22" fillId="37" borderId="6" xfId="45" applyFont="1" applyFill="1" applyBorder="1" applyAlignment="1">
      <alignment horizontal="center" vertical="center"/>
    </xf>
    <xf numFmtId="0" fontId="22" fillId="37" borderId="1" xfId="45" applyFont="1" applyFill="1" applyBorder="1" applyAlignment="1">
      <alignment horizontal="center" vertical="center"/>
    </xf>
    <xf numFmtId="0" fontId="22" fillId="37" borderId="24" xfId="45" applyFont="1" applyFill="1" applyBorder="1" applyAlignment="1">
      <alignment horizontal="center" vertical="center"/>
    </xf>
    <xf numFmtId="0" fontId="22" fillId="37" borderId="25" xfId="45" applyFont="1" applyFill="1" applyBorder="1" applyAlignment="1">
      <alignment horizontal="center" vertical="center"/>
    </xf>
    <xf numFmtId="0" fontId="22" fillId="37" borderId="17" xfId="45" applyFont="1" applyFill="1" applyBorder="1" applyAlignment="1">
      <alignment horizontal="center" vertical="center"/>
    </xf>
    <xf numFmtId="0" fontId="22" fillId="37" borderId="5" xfId="45" applyFont="1" applyFill="1" applyBorder="1" applyAlignment="1">
      <alignment horizontal="center" vertical="center"/>
    </xf>
    <xf numFmtId="0" fontId="47" fillId="37" borderId="31" xfId="45" applyFont="1" applyFill="1" applyBorder="1" applyAlignment="1">
      <alignment horizontal="center" vertical="center"/>
    </xf>
    <xf numFmtId="0" fontId="47" fillId="37" borderId="32" xfId="45" applyFont="1" applyFill="1" applyBorder="1" applyAlignment="1">
      <alignment horizontal="center" vertical="center"/>
    </xf>
    <xf numFmtId="0" fontId="47" fillId="37" borderId="33" xfId="45" applyFont="1" applyFill="1" applyBorder="1" applyAlignment="1">
      <alignment horizontal="center" vertical="center"/>
    </xf>
    <xf numFmtId="0" fontId="22" fillId="46" borderId="1" xfId="45" applyFont="1" applyFill="1" applyBorder="1" applyAlignment="1">
      <alignment horizontal="center" vertical="center"/>
    </xf>
    <xf numFmtId="0" fontId="22" fillId="47" borderId="1" xfId="45" applyFont="1" applyFill="1" applyBorder="1" applyAlignment="1">
      <alignment horizontal="center" vertical="center"/>
    </xf>
    <xf numFmtId="0" fontId="22" fillId="39" borderId="1" xfId="45" applyFont="1" applyFill="1" applyBorder="1" applyAlignment="1">
      <alignment horizontal="center" vertical="center"/>
    </xf>
    <xf numFmtId="0" fontId="22" fillId="42" borderId="1" xfId="45" applyFont="1" applyFill="1" applyBorder="1" applyAlignment="1">
      <alignment horizontal="center" vertical="center"/>
    </xf>
    <xf numFmtId="0" fontId="22" fillId="45" borderId="1" xfId="45" applyFont="1" applyFill="1" applyBorder="1" applyAlignment="1">
      <alignment horizontal="center" vertical="center"/>
    </xf>
    <xf numFmtId="0" fontId="22" fillId="49" borderId="2" xfId="45" applyFont="1" applyFill="1" applyBorder="1" applyAlignment="1">
      <alignment horizontal="center" vertical="center"/>
    </xf>
    <xf numFmtId="0" fontId="22" fillId="49" borderId="3" xfId="45" applyFont="1" applyFill="1" applyBorder="1" applyAlignment="1">
      <alignment horizontal="center" vertical="center"/>
    </xf>
    <xf numFmtId="0" fontId="22" fillId="50" borderId="1" xfId="45" applyFont="1" applyFill="1" applyBorder="1" applyAlignment="1">
      <alignment horizontal="center" vertical="center"/>
    </xf>
    <xf numFmtId="0" fontId="22" fillId="43" borderId="1" xfId="45" applyFont="1" applyFill="1" applyBorder="1" applyAlignment="1">
      <alignment horizontal="center" vertical="center" wrapText="1"/>
    </xf>
    <xf numFmtId="0" fontId="22" fillId="43" borderId="1" xfId="45" applyFont="1" applyFill="1" applyBorder="1" applyAlignment="1">
      <alignment horizontal="center" vertical="center"/>
    </xf>
    <xf numFmtId="0" fontId="75" fillId="0" borderId="0" xfId="44" applyFont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Comma 2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7"/>
    <cellStyle name="Normal 2" xfId="37"/>
    <cellStyle name="Normal 3" xfId="44"/>
    <cellStyle name="Normal 3 2" xfId="48"/>
    <cellStyle name="Normal 3 4" xfId="49"/>
    <cellStyle name="Normal 4" xfId="50"/>
    <cellStyle name="Normal 5" xfId="51"/>
    <cellStyle name="Normal 6" xfId="4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  <color rgb="FF94E6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38100</xdr:rowOff>
    </xdr:from>
    <xdr:ext cx="184731" cy="264560"/>
    <xdr:sp macro="" textlink="">
      <xdr:nvSpPr>
        <xdr:cNvPr id="2" name="TextBox 1"/>
        <xdr:cNvSpPr txBox="1"/>
      </xdr:nvSpPr>
      <xdr:spPr>
        <a:xfrm>
          <a:off x="7512050" y="60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1</xdr:row>
      <xdr:rowOff>38100</xdr:rowOff>
    </xdr:from>
    <xdr:ext cx="184731" cy="264560"/>
    <xdr:sp macro="" textlink="">
      <xdr:nvSpPr>
        <xdr:cNvPr id="3" name="TextBox 2"/>
        <xdr:cNvSpPr txBox="1"/>
      </xdr:nvSpPr>
      <xdr:spPr>
        <a:xfrm>
          <a:off x="751205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1</xdr:row>
      <xdr:rowOff>38100</xdr:rowOff>
    </xdr:from>
    <xdr:ext cx="184731" cy="264560"/>
    <xdr:sp macro="" textlink="">
      <xdr:nvSpPr>
        <xdr:cNvPr id="4" name="TextBox 3"/>
        <xdr:cNvSpPr txBox="1"/>
      </xdr:nvSpPr>
      <xdr:spPr>
        <a:xfrm>
          <a:off x="7512050" y="400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5" name="TextBox 4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6" name="TextBox 5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7" name="TextBox 6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8" name="TextBox 7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9" name="TextBox 8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0" name="TextBox 9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1" name="TextBox 10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2" name="TextBox 11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4" name="TextBox 13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10</xdr:row>
      <xdr:rowOff>38100</xdr:rowOff>
    </xdr:from>
    <xdr:ext cx="184731" cy="264560"/>
    <xdr:sp macro="" textlink="">
      <xdr:nvSpPr>
        <xdr:cNvPr id="15" name="TextBox 14"/>
        <xdr:cNvSpPr txBox="1"/>
      </xdr:nvSpPr>
      <xdr:spPr>
        <a:xfrm>
          <a:off x="75120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6" name="TextBox 15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8" name="TextBox 17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19" name="TextBox 18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21" name="TextBox 20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23" name="TextBox 22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24" name="TextBox 23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26" name="TextBox 25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27" name="TextBox 26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35" name="TextBox 34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36" name="TextBox 35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37" name="TextBox 36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38" name="TextBox 37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39" name="TextBox 38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40" name="TextBox 39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43" name="TextBox 42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75120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52" name="TextBox 51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0</xdr:row>
      <xdr:rowOff>38100</xdr:rowOff>
    </xdr:from>
    <xdr:ext cx="184731" cy="264560"/>
    <xdr:sp macro="" textlink="">
      <xdr:nvSpPr>
        <xdr:cNvPr id="53" name="TextBox 52"/>
        <xdr:cNvSpPr txBox="1"/>
      </xdr:nvSpPr>
      <xdr:spPr>
        <a:xfrm>
          <a:off x="7512050" y="38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9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7512050" y="198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12</xdr:col>
      <xdr:colOff>0</xdr:colOff>
      <xdr:row>9</xdr:row>
      <xdr:rowOff>38100</xdr:rowOff>
    </xdr:from>
    <xdr:ext cx="184731" cy="264560"/>
    <xdr:sp macro="" textlink="">
      <xdr:nvSpPr>
        <xdr:cNvPr id="55" name="TextBox 54"/>
        <xdr:cNvSpPr txBox="1"/>
      </xdr:nvSpPr>
      <xdr:spPr>
        <a:xfrm>
          <a:off x="7512050" y="2025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123825</xdr:colOff>
      <xdr:row>220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123825</xdr:colOff>
      <xdr:row>220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66</xdr:col>
      <xdr:colOff>419100</xdr:colOff>
      <xdr:row>220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19</xdr:row>
      <xdr:rowOff>38100</xdr:rowOff>
    </xdr:from>
    <xdr:ext cx="184731" cy="264560"/>
    <xdr:sp macro="" textlink="">
      <xdr:nvSpPr>
        <xdr:cNvPr id="9" name="TextBox 8"/>
        <xdr:cNvSpPr txBox="1"/>
      </xdr:nvSpPr>
      <xdr:spPr>
        <a:xfrm>
          <a:off x="29556604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19</xdr:row>
      <xdr:rowOff>38100</xdr:rowOff>
    </xdr:from>
    <xdr:ext cx="184731" cy="264560"/>
    <xdr:sp macro="" textlink="">
      <xdr:nvSpPr>
        <xdr:cNvPr id="10" name="TextBox 9"/>
        <xdr:cNvSpPr txBox="1"/>
      </xdr:nvSpPr>
      <xdr:spPr>
        <a:xfrm>
          <a:off x="41119425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18</xdr:row>
      <xdr:rowOff>38100</xdr:rowOff>
    </xdr:from>
    <xdr:ext cx="184731" cy="264560"/>
    <xdr:sp macro="" textlink="">
      <xdr:nvSpPr>
        <xdr:cNvPr id="11" name="TextBox 10"/>
        <xdr:cNvSpPr txBox="1"/>
      </xdr:nvSpPr>
      <xdr:spPr>
        <a:xfrm>
          <a:off x="295566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18</xdr:row>
      <xdr:rowOff>38100</xdr:rowOff>
    </xdr:from>
    <xdr:ext cx="184731" cy="264560"/>
    <xdr:sp macro="" textlink="">
      <xdr:nvSpPr>
        <xdr:cNvPr id="12" name="TextBox 11"/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18</xdr:row>
      <xdr:rowOff>38100</xdr:rowOff>
    </xdr:from>
    <xdr:ext cx="184731" cy="264560"/>
    <xdr:sp macro="" textlink="">
      <xdr:nvSpPr>
        <xdr:cNvPr id="13" name="TextBox 12"/>
        <xdr:cNvSpPr txBox="1"/>
      </xdr:nvSpPr>
      <xdr:spPr>
        <a:xfrm>
          <a:off x="295566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18</xdr:row>
      <xdr:rowOff>38100</xdr:rowOff>
    </xdr:from>
    <xdr:ext cx="184731" cy="264560"/>
    <xdr:sp macro="" textlink="">
      <xdr:nvSpPr>
        <xdr:cNvPr id="14" name="TextBox 13"/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15" name="TextBox 14"/>
        <xdr:cNvSpPr txBox="1"/>
      </xdr:nvSpPr>
      <xdr:spPr>
        <a:xfrm>
          <a:off x="295566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16" name="TextBox 15"/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29556604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4111942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27" name="TextBox 26"/>
        <xdr:cNvSpPr txBox="1"/>
      </xdr:nvSpPr>
      <xdr:spPr>
        <a:xfrm>
          <a:off x="29556604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28" name="TextBox 27"/>
        <xdr:cNvSpPr txBox="1"/>
      </xdr:nvSpPr>
      <xdr:spPr>
        <a:xfrm>
          <a:off x="4111942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12</xdr:row>
      <xdr:rowOff>38100</xdr:rowOff>
    </xdr:from>
    <xdr:ext cx="184731" cy="264560"/>
    <xdr:sp macro="" textlink="">
      <xdr:nvSpPr>
        <xdr:cNvPr id="29" name="TextBox 28"/>
        <xdr:cNvSpPr txBox="1"/>
      </xdr:nvSpPr>
      <xdr:spPr>
        <a:xfrm>
          <a:off x="29556604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12</xdr:row>
      <xdr:rowOff>38100</xdr:rowOff>
    </xdr:from>
    <xdr:ext cx="184731" cy="264560"/>
    <xdr:sp macro="" textlink="">
      <xdr:nvSpPr>
        <xdr:cNvPr id="30" name="TextBox 29"/>
        <xdr:cNvSpPr txBox="1"/>
      </xdr:nvSpPr>
      <xdr:spPr>
        <a:xfrm>
          <a:off x="4111942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29556604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41119425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</xdr:row>
      <xdr:rowOff>38100</xdr:rowOff>
    </xdr:from>
    <xdr:ext cx="184731" cy="264560"/>
    <xdr:sp macro="" textlink="">
      <xdr:nvSpPr>
        <xdr:cNvPr id="37" name="TextBox 36"/>
        <xdr:cNvSpPr txBox="1"/>
      </xdr:nvSpPr>
      <xdr:spPr>
        <a:xfrm>
          <a:off x="29556604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15</xdr:row>
      <xdr:rowOff>38100</xdr:rowOff>
    </xdr:from>
    <xdr:ext cx="184731" cy="264560"/>
    <xdr:sp macro="" textlink="">
      <xdr:nvSpPr>
        <xdr:cNvPr id="38" name="TextBox 37"/>
        <xdr:cNvSpPr txBox="1"/>
      </xdr:nvSpPr>
      <xdr:spPr>
        <a:xfrm>
          <a:off x="4111942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14</xdr:row>
      <xdr:rowOff>38100</xdr:rowOff>
    </xdr:from>
    <xdr:ext cx="184731" cy="264560"/>
    <xdr:sp macro="" textlink="">
      <xdr:nvSpPr>
        <xdr:cNvPr id="39" name="TextBox 38"/>
        <xdr:cNvSpPr txBox="1"/>
      </xdr:nvSpPr>
      <xdr:spPr>
        <a:xfrm>
          <a:off x="29556604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14</xdr:row>
      <xdr:rowOff>38100</xdr:rowOff>
    </xdr:from>
    <xdr:ext cx="184731" cy="264560"/>
    <xdr:sp macro="" textlink="">
      <xdr:nvSpPr>
        <xdr:cNvPr id="40" name="TextBox 39"/>
        <xdr:cNvSpPr txBox="1"/>
      </xdr:nvSpPr>
      <xdr:spPr>
        <a:xfrm>
          <a:off x="41119425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41" name="TextBox 40"/>
        <xdr:cNvSpPr txBox="1"/>
      </xdr:nvSpPr>
      <xdr:spPr>
        <a:xfrm>
          <a:off x="295566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42" name="TextBox 41"/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29556604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4111942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</xdr:row>
      <xdr:rowOff>38100</xdr:rowOff>
    </xdr:from>
    <xdr:ext cx="184731" cy="264560"/>
    <xdr:sp macro="" textlink="">
      <xdr:nvSpPr>
        <xdr:cNvPr id="55" name="TextBox 54"/>
        <xdr:cNvSpPr txBox="1"/>
      </xdr:nvSpPr>
      <xdr:spPr>
        <a:xfrm>
          <a:off x="295566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</xdr:row>
      <xdr:rowOff>38100</xdr:rowOff>
    </xdr:from>
    <xdr:ext cx="184731" cy="264560"/>
    <xdr:sp macro="" textlink="">
      <xdr:nvSpPr>
        <xdr:cNvPr id="56" name="TextBox 55"/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</xdr:row>
      <xdr:rowOff>38100</xdr:rowOff>
    </xdr:from>
    <xdr:ext cx="184731" cy="264560"/>
    <xdr:sp macro="" textlink="">
      <xdr:nvSpPr>
        <xdr:cNvPr id="65" name="TextBox 64"/>
        <xdr:cNvSpPr txBox="1"/>
      </xdr:nvSpPr>
      <xdr:spPr>
        <a:xfrm>
          <a:off x="29556604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</xdr:row>
      <xdr:rowOff>38100</xdr:rowOff>
    </xdr:from>
    <xdr:ext cx="184731" cy="264560"/>
    <xdr:sp macro="" textlink="">
      <xdr:nvSpPr>
        <xdr:cNvPr id="66" name="TextBox 65"/>
        <xdr:cNvSpPr txBox="1"/>
      </xdr:nvSpPr>
      <xdr:spPr>
        <a:xfrm>
          <a:off x="41119425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38100</xdr:rowOff>
    </xdr:from>
    <xdr:ext cx="184731" cy="264560"/>
    <xdr:sp macro="" textlink="">
      <xdr:nvSpPr>
        <xdr:cNvPr id="73" name="TextBox 72"/>
        <xdr:cNvSpPr txBox="1"/>
      </xdr:nvSpPr>
      <xdr:spPr>
        <a:xfrm>
          <a:off x="295566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38100</xdr:rowOff>
    </xdr:from>
    <xdr:ext cx="184731" cy="264560"/>
    <xdr:sp macro="" textlink="">
      <xdr:nvSpPr>
        <xdr:cNvPr id="74" name="TextBox 73"/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17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29556604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17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4111942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29556604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41119425" y="5369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41119425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29556604" y="61341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29556604" y="6104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28</xdr:row>
      <xdr:rowOff>38100</xdr:rowOff>
    </xdr:from>
    <xdr:ext cx="184731" cy="264560"/>
    <xdr:sp macro="" textlink="">
      <xdr:nvSpPr>
        <xdr:cNvPr id="101" name="TextBox 100"/>
        <xdr:cNvSpPr txBox="1"/>
      </xdr:nvSpPr>
      <xdr:spPr>
        <a:xfrm>
          <a:off x="29556604" y="1058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27</xdr:row>
      <xdr:rowOff>38100</xdr:rowOff>
    </xdr:from>
    <xdr:ext cx="184731" cy="264560"/>
    <xdr:sp macro="" textlink="">
      <xdr:nvSpPr>
        <xdr:cNvPr id="102" name="TextBox 101"/>
        <xdr:cNvSpPr txBox="1"/>
      </xdr:nvSpPr>
      <xdr:spPr>
        <a:xfrm>
          <a:off x="29556604" y="1028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46</xdr:row>
      <xdr:rowOff>38100</xdr:rowOff>
    </xdr:from>
    <xdr:ext cx="184731" cy="264560"/>
    <xdr:sp macro="" textlink="">
      <xdr:nvSpPr>
        <xdr:cNvPr id="103" name="TextBox 102"/>
        <xdr:cNvSpPr txBox="1"/>
      </xdr:nvSpPr>
      <xdr:spPr>
        <a:xfrm>
          <a:off x="29556604" y="17668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46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29556604" y="1737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52</xdr:row>
      <xdr:rowOff>38100</xdr:rowOff>
    </xdr:from>
    <xdr:ext cx="184731" cy="264560"/>
    <xdr:sp macro="" textlink="">
      <xdr:nvSpPr>
        <xdr:cNvPr id="105" name="TextBox 104"/>
        <xdr:cNvSpPr txBox="1"/>
      </xdr:nvSpPr>
      <xdr:spPr>
        <a:xfrm>
          <a:off x="29556604" y="19716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51</xdr:row>
      <xdr:rowOff>38100</xdr:rowOff>
    </xdr:from>
    <xdr:ext cx="184731" cy="264560"/>
    <xdr:sp macro="" textlink="">
      <xdr:nvSpPr>
        <xdr:cNvPr id="106" name="TextBox 105"/>
        <xdr:cNvSpPr txBox="1"/>
      </xdr:nvSpPr>
      <xdr:spPr>
        <a:xfrm>
          <a:off x="29556604" y="19421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29556604" y="2781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101</xdr:row>
      <xdr:rowOff>38100</xdr:rowOff>
    </xdr:from>
    <xdr:ext cx="184731" cy="264560"/>
    <xdr:sp macro="" textlink="">
      <xdr:nvSpPr>
        <xdr:cNvPr id="108" name="TextBox 107"/>
        <xdr:cNvSpPr txBox="1"/>
      </xdr:nvSpPr>
      <xdr:spPr>
        <a:xfrm>
          <a:off x="29556604" y="27517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102</xdr:row>
      <xdr:rowOff>38100</xdr:rowOff>
    </xdr:from>
    <xdr:ext cx="184731" cy="264560"/>
    <xdr:sp macro="" textlink="">
      <xdr:nvSpPr>
        <xdr:cNvPr id="110" name="TextBox 109"/>
        <xdr:cNvSpPr txBox="1"/>
      </xdr:nvSpPr>
      <xdr:spPr>
        <a:xfrm>
          <a:off x="29556604" y="2810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38100</xdr:rowOff>
    </xdr:from>
    <xdr:ext cx="184731" cy="264560"/>
    <xdr:sp macro="" textlink="">
      <xdr:nvSpPr>
        <xdr:cNvPr id="113" name="TextBox 112"/>
        <xdr:cNvSpPr txBox="1"/>
      </xdr:nvSpPr>
      <xdr:spPr>
        <a:xfrm>
          <a:off x="2955660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29556604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106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29556604" y="3017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38100</xdr:rowOff>
    </xdr:from>
    <xdr:ext cx="184731" cy="264560"/>
    <xdr:sp macro="" textlink="">
      <xdr:nvSpPr>
        <xdr:cNvPr id="116" name="TextBox 115"/>
        <xdr:cNvSpPr txBox="1"/>
      </xdr:nvSpPr>
      <xdr:spPr>
        <a:xfrm>
          <a:off x="2955660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38100</xdr:rowOff>
    </xdr:from>
    <xdr:ext cx="184731" cy="264560"/>
    <xdr:sp macro="" textlink="">
      <xdr:nvSpPr>
        <xdr:cNvPr id="117" name="TextBox 116"/>
        <xdr:cNvSpPr txBox="1"/>
      </xdr:nvSpPr>
      <xdr:spPr>
        <a:xfrm>
          <a:off x="29556604" y="3076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106</xdr:row>
      <xdr:rowOff>38100</xdr:rowOff>
    </xdr:from>
    <xdr:ext cx="184731" cy="264560"/>
    <xdr:sp macro="" textlink="">
      <xdr:nvSpPr>
        <xdr:cNvPr id="118" name="TextBox 117"/>
        <xdr:cNvSpPr txBox="1"/>
      </xdr:nvSpPr>
      <xdr:spPr>
        <a:xfrm>
          <a:off x="29556604" y="3047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38100</xdr:rowOff>
    </xdr:from>
    <xdr:ext cx="184731" cy="264560"/>
    <xdr:sp macro="" textlink="">
      <xdr:nvSpPr>
        <xdr:cNvPr id="122" name="TextBox 121"/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38100</xdr:rowOff>
    </xdr:from>
    <xdr:ext cx="184731" cy="264560"/>
    <xdr:sp macro="" textlink="">
      <xdr:nvSpPr>
        <xdr:cNvPr id="123" name="TextBox 122"/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76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29556604" y="2807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62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2955660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29556604" y="5569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47" name="TextBox 146"/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48" name="TextBox 147"/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49" name="TextBox 148"/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50" name="TextBox 149"/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51" name="TextBox 150"/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55</xdr:row>
      <xdr:rowOff>38100</xdr:rowOff>
    </xdr:from>
    <xdr:ext cx="184731" cy="264560"/>
    <xdr:sp macro="" textlink="">
      <xdr:nvSpPr>
        <xdr:cNvPr id="152" name="TextBox 151"/>
        <xdr:cNvSpPr txBox="1"/>
      </xdr:nvSpPr>
      <xdr:spPr>
        <a:xfrm>
          <a:off x="29556604" y="2209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18</xdr:row>
      <xdr:rowOff>38100</xdr:rowOff>
    </xdr:from>
    <xdr:ext cx="184731" cy="264560"/>
    <xdr:sp macro="" textlink="">
      <xdr:nvSpPr>
        <xdr:cNvPr id="153" name="TextBox 152"/>
        <xdr:cNvSpPr txBox="1"/>
      </xdr:nvSpPr>
      <xdr:spPr>
        <a:xfrm>
          <a:off x="3027097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18</xdr:row>
      <xdr:rowOff>38100</xdr:rowOff>
    </xdr:from>
    <xdr:ext cx="184731" cy="264560"/>
    <xdr:sp macro="" textlink="">
      <xdr:nvSpPr>
        <xdr:cNvPr id="154" name="TextBox 153"/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18</xdr:row>
      <xdr:rowOff>38100</xdr:rowOff>
    </xdr:from>
    <xdr:ext cx="184731" cy="264560"/>
    <xdr:sp macro="" textlink="">
      <xdr:nvSpPr>
        <xdr:cNvPr id="155" name="TextBox 154"/>
        <xdr:cNvSpPr txBox="1"/>
      </xdr:nvSpPr>
      <xdr:spPr>
        <a:xfrm>
          <a:off x="3027097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18</xdr:row>
      <xdr:rowOff>38100</xdr:rowOff>
    </xdr:from>
    <xdr:ext cx="184731" cy="264560"/>
    <xdr:sp macro="" textlink="">
      <xdr:nvSpPr>
        <xdr:cNvPr id="156" name="TextBox 155"/>
        <xdr:cNvSpPr txBox="1"/>
      </xdr:nvSpPr>
      <xdr:spPr>
        <a:xfrm>
          <a:off x="4111942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57" name="TextBox 156"/>
        <xdr:cNvSpPr txBox="1"/>
      </xdr:nvSpPr>
      <xdr:spPr>
        <a:xfrm>
          <a:off x="3027097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58" name="TextBox 157"/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59" name="TextBox 158"/>
        <xdr:cNvSpPr txBox="1"/>
      </xdr:nvSpPr>
      <xdr:spPr>
        <a:xfrm>
          <a:off x="3027097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60" name="TextBox 159"/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16</xdr:row>
      <xdr:rowOff>38100</xdr:rowOff>
    </xdr:from>
    <xdr:ext cx="184731" cy="264560"/>
    <xdr:sp macro="" textlink="">
      <xdr:nvSpPr>
        <xdr:cNvPr id="161" name="TextBox 160"/>
        <xdr:cNvSpPr txBox="1"/>
      </xdr:nvSpPr>
      <xdr:spPr>
        <a:xfrm>
          <a:off x="3027097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16</xdr:row>
      <xdr:rowOff>38100</xdr:rowOff>
    </xdr:from>
    <xdr:ext cx="184731" cy="264560"/>
    <xdr:sp macro="" textlink="">
      <xdr:nvSpPr>
        <xdr:cNvPr id="162" name="TextBox 161"/>
        <xdr:cNvSpPr txBox="1"/>
      </xdr:nvSpPr>
      <xdr:spPr>
        <a:xfrm>
          <a:off x="4111942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38100</xdr:rowOff>
    </xdr:from>
    <xdr:ext cx="184731" cy="264560"/>
    <xdr:sp macro="" textlink="">
      <xdr:nvSpPr>
        <xdr:cNvPr id="163" name="TextBox 162"/>
        <xdr:cNvSpPr txBox="1"/>
      </xdr:nvSpPr>
      <xdr:spPr>
        <a:xfrm>
          <a:off x="3027097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38100</xdr:rowOff>
    </xdr:from>
    <xdr:ext cx="184731" cy="264560"/>
    <xdr:sp macro="" textlink="">
      <xdr:nvSpPr>
        <xdr:cNvPr id="164" name="TextBox 163"/>
        <xdr:cNvSpPr txBox="1"/>
      </xdr:nvSpPr>
      <xdr:spPr>
        <a:xfrm>
          <a:off x="4111942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17</xdr:row>
      <xdr:rowOff>0</xdr:rowOff>
    </xdr:from>
    <xdr:ext cx="184731" cy="264560"/>
    <xdr:sp macro="" textlink="">
      <xdr:nvSpPr>
        <xdr:cNvPr id="165" name="TextBox 164"/>
        <xdr:cNvSpPr txBox="1"/>
      </xdr:nvSpPr>
      <xdr:spPr>
        <a:xfrm>
          <a:off x="30270979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17</xdr:row>
      <xdr:rowOff>0</xdr:rowOff>
    </xdr:from>
    <xdr:ext cx="184731" cy="264560"/>
    <xdr:sp macro="" textlink="">
      <xdr:nvSpPr>
        <xdr:cNvPr id="166" name="TextBox 165"/>
        <xdr:cNvSpPr txBox="1"/>
      </xdr:nvSpPr>
      <xdr:spPr>
        <a:xfrm>
          <a:off x="4111942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7" name="TextBox 166"/>
        <xdr:cNvSpPr txBox="1"/>
      </xdr:nvSpPr>
      <xdr:spPr>
        <a:xfrm>
          <a:off x="29556604" y="59569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8" name="TextBox 167"/>
        <xdr:cNvSpPr txBox="1"/>
      </xdr:nvSpPr>
      <xdr:spPr>
        <a:xfrm>
          <a:off x="29556604" y="59274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69" name="TextBox 168"/>
        <xdr:cNvSpPr txBox="1"/>
      </xdr:nvSpPr>
      <xdr:spPr>
        <a:xfrm>
          <a:off x="29556604" y="619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0" name="TextBox 169"/>
        <xdr:cNvSpPr txBox="1"/>
      </xdr:nvSpPr>
      <xdr:spPr>
        <a:xfrm>
          <a:off x="29556604" y="6193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71" name="TextBox 170"/>
        <xdr:cNvSpPr txBox="1"/>
      </xdr:nvSpPr>
      <xdr:spPr>
        <a:xfrm>
          <a:off x="29556604" y="62226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72" name="TextBox 171"/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65</xdr:row>
      <xdr:rowOff>0</xdr:rowOff>
    </xdr:from>
    <xdr:ext cx="184731" cy="264560"/>
    <xdr:sp macro="" textlink="">
      <xdr:nvSpPr>
        <xdr:cNvPr id="173" name="TextBox 172"/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38100</xdr:rowOff>
    </xdr:from>
    <xdr:ext cx="184731" cy="264560"/>
    <xdr:sp macro="" textlink="">
      <xdr:nvSpPr>
        <xdr:cNvPr id="174" name="TextBox 173"/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65</xdr:row>
      <xdr:rowOff>0</xdr:rowOff>
    </xdr:from>
    <xdr:ext cx="184731" cy="264560"/>
    <xdr:sp macro="" textlink="">
      <xdr:nvSpPr>
        <xdr:cNvPr id="175" name="TextBox 174"/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65</xdr:row>
      <xdr:rowOff>0</xdr:rowOff>
    </xdr:from>
    <xdr:ext cx="184731" cy="264560"/>
    <xdr:sp macro="" textlink="">
      <xdr:nvSpPr>
        <xdr:cNvPr id="176" name="TextBox 175"/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77" name="TextBox 176"/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78" name="TextBox 177"/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79" name="TextBox 178"/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80" name="TextBox 179"/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81" name="TextBox 180"/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61</xdr:row>
      <xdr:rowOff>0</xdr:rowOff>
    </xdr:from>
    <xdr:ext cx="184731" cy="264560"/>
    <xdr:sp macro="" textlink="">
      <xdr:nvSpPr>
        <xdr:cNvPr id="182" name="TextBox 181"/>
        <xdr:cNvSpPr txBox="1"/>
      </xdr:nvSpPr>
      <xdr:spPr>
        <a:xfrm>
          <a:off x="33725867" y="231286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84" name="TextBox 183"/>
        <xdr:cNvSpPr txBox="1"/>
      </xdr:nvSpPr>
      <xdr:spPr>
        <a:xfrm>
          <a:off x="32615490" y="285450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220</xdr:row>
      <xdr:rowOff>0</xdr:rowOff>
    </xdr:from>
    <xdr:ext cx="184731" cy="264560"/>
    <xdr:sp macro="" textlink="">
      <xdr:nvSpPr>
        <xdr:cNvPr id="185" name="TextBox 184"/>
        <xdr:cNvSpPr txBox="1"/>
      </xdr:nvSpPr>
      <xdr:spPr>
        <a:xfrm>
          <a:off x="39150011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220</xdr:row>
      <xdr:rowOff>0</xdr:rowOff>
    </xdr:from>
    <xdr:ext cx="184731" cy="264560"/>
    <xdr:sp macro="" textlink="">
      <xdr:nvSpPr>
        <xdr:cNvPr id="186" name="TextBox 185"/>
        <xdr:cNvSpPr txBox="1"/>
      </xdr:nvSpPr>
      <xdr:spPr>
        <a:xfrm>
          <a:off x="54763555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220</xdr:row>
      <xdr:rowOff>0</xdr:rowOff>
    </xdr:from>
    <xdr:ext cx="184731" cy="264560"/>
    <xdr:sp macro="" textlink="">
      <xdr:nvSpPr>
        <xdr:cNvPr id="187" name="TextBox 186"/>
        <xdr:cNvSpPr txBox="1"/>
      </xdr:nvSpPr>
      <xdr:spPr>
        <a:xfrm>
          <a:off x="39946647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220</xdr:row>
      <xdr:rowOff>0</xdr:rowOff>
    </xdr:from>
    <xdr:ext cx="184731" cy="264560"/>
    <xdr:sp macro="" textlink="">
      <xdr:nvSpPr>
        <xdr:cNvPr id="188" name="TextBox 187"/>
        <xdr:cNvSpPr txBox="1"/>
      </xdr:nvSpPr>
      <xdr:spPr>
        <a:xfrm>
          <a:off x="56195191" y="55337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59</xdr:col>
      <xdr:colOff>123825</xdr:colOff>
      <xdr:row>34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64</xdr:col>
      <xdr:colOff>123825</xdr:colOff>
      <xdr:row>34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419100</xdr:colOff>
      <xdr:row>34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39347775" y="85734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29185129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39347775" y="7334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2918512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29185129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2918512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29185129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3934777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29185129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3934777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29185129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39347775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29185129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39347775" y="7629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29185129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39347775" y="5267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29185129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39347775" y="4972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2918512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29185129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39347775" y="556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29185129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33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33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33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33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29185129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39347775" y="851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33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33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29185129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29185129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115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3934777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33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33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33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29185129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33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39347775" y="6570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29185129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419100</xdr:colOff>
      <xdr:row>34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39347775" y="6770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43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29185129" y="140903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42</xdr:row>
      <xdr:rowOff>38100</xdr:rowOff>
    </xdr:from>
    <xdr:ext cx="184731" cy="264560"/>
    <xdr:sp macro="" textlink="">
      <xdr:nvSpPr>
        <xdr:cNvPr id="100" name="TextBox 99"/>
        <xdr:cNvSpPr txBox="1"/>
      </xdr:nvSpPr>
      <xdr:spPr>
        <a:xfrm>
          <a:off x="29185129" y="140608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29185129" y="1058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29185129" y="1028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29185129" y="1914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29185129" y="1884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29185129" y="2148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29185129" y="2119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29185129" y="2928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29185129" y="28994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29185129" y="12558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29185129" y="30470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29185129" y="3224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29185129" y="3194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29185129" y="32537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29185129" y="3224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29185129" y="33127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29185129" y="3283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29185129" y="12558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29185129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29185129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29185129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29185129" y="2958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29185129" y="1196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29185129" y="31061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29185129" y="11998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34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29185129" y="120281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115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29185129" y="2446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298995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29899504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39347775" y="703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298995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298995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29899504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39347775" y="585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63" name="TextBox 162"/>
        <xdr:cNvSpPr txBox="1"/>
      </xdr:nvSpPr>
      <xdr:spPr>
        <a:xfrm>
          <a:off x="29899504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64" name="TextBox 163"/>
        <xdr:cNvSpPr txBox="1"/>
      </xdr:nvSpPr>
      <xdr:spPr>
        <a:xfrm>
          <a:off x="39347775" y="6743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39</xdr:col>
      <xdr:colOff>876829</xdr:colOff>
      <xdr:row>115</xdr:row>
      <xdr:rowOff>0</xdr:rowOff>
    </xdr:from>
    <xdr:ext cx="184731" cy="264560"/>
    <xdr:sp macro="" textlink="">
      <xdr:nvSpPr>
        <xdr:cNvPr id="165" name="TextBox 164"/>
        <xdr:cNvSpPr txBox="1"/>
      </xdr:nvSpPr>
      <xdr:spPr>
        <a:xfrm>
          <a:off x="29899504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115</xdr:row>
      <xdr:rowOff>0</xdr:rowOff>
    </xdr:from>
    <xdr:ext cx="184731" cy="264560"/>
    <xdr:sp macro="" textlink="">
      <xdr:nvSpPr>
        <xdr:cNvPr id="166" name="TextBox 165"/>
        <xdr:cNvSpPr txBox="1"/>
      </xdr:nvSpPr>
      <xdr:spPr>
        <a:xfrm>
          <a:off x="39347775" y="6448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40</xdr:row>
      <xdr:rowOff>0</xdr:rowOff>
    </xdr:from>
    <xdr:ext cx="184731" cy="264560"/>
    <xdr:sp macro="" textlink="">
      <xdr:nvSpPr>
        <xdr:cNvPr id="167" name="TextBox 166"/>
        <xdr:cNvSpPr txBox="1"/>
      </xdr:nvSpPr>
      <xdr:spPr>
        <a:xfrm>
          <a:off x="29185129" y="139131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40</xdr:row>
      <xdr:rowOff>0</xdr:rowOff>
    </xdr:from>
    <xdr:ext cx="184731" cy="264560"/>
    <xdr:sp macro="" textlink="">
      <xdr:nvSpPr>
        <xdr:cNvPr id="168" name="TextBox 167"/>
        <xdr:cNvSpPr txBox="1"/>
      </xdr:nvSpPr>
      <xdr:spPr>
        <a:xfrm>
          <a:off x="29185129" y="13883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43</xdr:row>
      <xdr:rowOff>0</xdr:rowOff>
    </xdr:from>
    <xdr:ext cx="184731" cy="264560"/>
    <xdr:sp macro="" textlink="">
      <xdr:nvSpPr>
        <xdr:cNvPr id="169" name="TextBox 168"/>
        <xdr:cNvSpPr txBox="1"/>
      </xdr:nvSpPr>
      <xdr:spPr>
        <a:xfrm>
          <a:off x="29185129" y="141493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43</xdr:row>
      <xdr:rowOff>0</xdr:rowOff>
    </xdr:from>
    <xdr:ext cx="184731" cy="264560"/>
    <xdr:sp macro="" textlink="">
      <xdr:nvSpPr>
        <xdr:cNvPr id="170" name="TextBox 169"/>
        <xdr:cNvSpPr txBox="1"/>
      </xdr:nvSpPr>
      <xdr:spPr>
        <a:xfrm>
          <a:off x="29185129" y="141493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38</xdr:col>
      <xdr:colOff>876829</xdr:colOff>
      <xdr:row>43</xdr:row>
      <xdr:rowOff>0</xdr:rowOff>
    </xdr:from>
    <xdr:ext cx="184731" cy="264560"/>
    <xdr:sp macro="" textlink="">
      <xdr:nvSpPr>
        <xdr:cNvPr id="171" name="TextBox 170"/>
        <xdr:cNvSpPr txBox="1"/>
      </xdr:nvSpPr>
      <xdr:spPr>
        <a:xfrm>
          <a:off x="29185129" y="141789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2738437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367087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34766250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15</xdr:row>
      <xdr:rowOff>38100</xdr:rowOff>
    </xdr:from>
    <xdr:ext cx="184731" cy="264560"/>
    <xdr:sp macro="" textlink="">
      <xdr:nvSpPr>
        <xdr:cNvPr id="9" name="TextBox 8"/>
        <xdr:cNvSpPr txBox="1"/>
      </xdr:nvSpPr>
      <xdr:spPr>
        <a:xfrm>
          <a:off x="14335654" y="493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15</xdr:row>
      <xdr:rowOff>38100</xdr:rowOff>
    </xdr:from>
    <xdr:ext cx="184731" cy="264560"/>
    <xdr:sp macro="" textlink="">
      <xdr:nvSpPr>
        <xdr:cNvPr id="10" name="TextBox 9"/>
        <xdr:cNvSpPr txBox="1"/>
      </xdr:nvSpPr>
      <xdr:spPr>
        <a:xfrm>
          <a:off x="29041725" y="493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14</xdr:row>
      <xdr:rowOff>38100</xdr:rowOff>
    </xdr:from>
    <xdr:ext cx="184731" cy="264560"/>
    <xdr:sp macro="" textlink="">
      <xdr:nvSpPr>
        <xdr:cNvPr id="11" name="TextBox 10"/>
        <xdr:cNvSpPr txBox="1"/>
      </xdr:nvSpPr>
      <xdr:spPr>
        <a:xfrm>
          <a:off x="14335654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2" name="TextBox 11"/>
        <xdr:cNvSpPr txBox="1"/>
      </xdr:nvSpPr>
      <xdr:spPr>
        <a:xfrm>
          <a:off x="29041725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14</xdr:row>
      <xdr:rowOff>38100</xdr:rowOff>
    </xdr:from>
    <xdr:ext cx="184731" cy="264560"/>
    <xdr:sp macro="" textlink="">
      <xdr:nvSpPr>
        <xdr:cNvPr id="13" name="TextBox 12"/>
        <xdr:cNvSpPr txBox="1"/>
      </xdr:nvSpPr>
      <xdr:spPr>
        <a:xfrm>
          <a:off x="14335654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4" name="TextBox 13"/>
        <xdr:cNvSpPr txBox="1"/>
      </xdr:nvSpPr>
      <xdr:spPr>
        <a:xfrm>
          <a:off x="29041725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13</xdr:row>
      <xdr:rowOff>38100</xdr:rowOff>
    </xdr:from>
    <xdr:ext cx="184731" cy="264560"/>
    <xdr:sp macro="" textlink="">
      <xdr:nvSpPr>
        <xdr:cNvPr id="15" name="TextBox 14"/>
        <xdr:cNvSpPr txBox="1"/>
      </xdr:nvSpPr>
      <xdr:spPr>
        <a:xfrm>
          <a:off x="14335654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" name="TextBox 15"/>
        <xdr:cNvSpPr txBox="1"/>
      </xdr:nvSpPr>
      <xdr:spPr>
        <a:xfrm>
          <a:off x="29041725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10</xdr:row>
      <xdr:rowOff>38100</xdr:rowOff>
    </xdr:from>
    <xdr:ext cx="184731" cy="264560"/>
    <xdr:sp macro="" textlink="">
      <xdr:nvSpPr>
        <xdr:cNvPr id="25" name="TextBox 24"/>
        <xdr:cNvSpPr txBox="1"/>
      </xdr:nvSpPr>
      <xdr:spPr>
        <a:xfrm>
          <a:off x="14335654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10</xdr:row>
      <xdr:rowOff>38100</xdr:rowOff>
    </xdr:from>
    <xdr:ext cx="184731" cy="264560"/>
    <xdr:sp macro="" textlink="">
      <xdr:nvSpPr>
        <xdr:cNvPr id="26" name="TextBox 25"/>
        <xdr:cNvSpPr txBox="1"/>
      </xdr:nvSpPr>
      <xdr:spPr>
        <a:xfrm>
          <a:off x="29041725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</xdr:row>
      <xdr:rowOff>38100</xdr:rowOff>
    </xdr:from>
    <xdr:ext cx="184731" cy="264560"/>
    <xdr:sp macro="" textlink="">
      <xdr:nvSpPr>
        <xdr:cNvPr id="27" name="TextBox 26"/>
        <xdr:cNvSpPr txBox="1"/>
      </xdr:nvSpPr>
      <xdr:spPr>
        <a:xfrm>
          <a:off x="14335654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9</xdr:row>
      <xdr:rowOff>38100</xdr:rowOff>
    </xdr:from>
    <xdr:ext cx="184731" cy="264560"/>
    <xdr:sp macro="" textlink="">
      <xdr:nvSpPr>
        <xdr:cNvPr id="28" name="TextBox 27"/>
        <xdr:cNvSpPr txBox="1"/>
      </xdr:nvSpPr>
      <xdr:spPr>
        <a:xfrm>
          <a:off x="29041725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</xdr:row>
      <xdr:rowOff>38100</xdr:rowOff>
    </xdr:from>
    <xdr:ext cx="184731" cy="264560"/>
    <xdr:sp macro="" textlink="">
      <xdr:nvSpPr>
        <xdr:cNvPr id="29" name="TextBox 28"/>
        <xdr:cNvSpPr txBox="1"/>
      </xdr:nvSpPr>
      <xdr:spPr>
        <a:xfrm>
          <a:off x="14335654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6</xdr:row>
      <xdr:rowOff>38100</xdr:rowOff>
    </xdr:from>
    <xdr:ext cx="184731" cy="264560"/>
    <xdr:sp macro="" textlink="">
      <xdr:nvSpPr>
        <xdr:cNvPr id="30" name="TextBox 29"/>
        <xdr:cNvSpPr txBox="1"/>
      </xdr:nvSpPr>
      <xdr:spPr>
        <a:xfrm>
          <a:off x="29041725" y="2276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16</xdr:row>
      <xdr:rowOff>38100</xdr:rowOff>
    </xdr:from>
    <xdr:ext cx="184731" cy="264560"/>
    <xdr:sp macro="" textlink="">
      <xdr:nvSpPr>
        <xdr:cNvPr id="35" name="TextBox 34"/>
        <xdr:cNvSpPr txBox="1"/>
      </xdr:nvSpPr>
      <xdr:spPr>
        <a:xfrm>
          <a:off x="14335654" y="522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16</xdr:row>
      <xdr:rowOff>38100</xdr:rowOff>
    </xdr:from>
    <xdr:ext cx="184731" cy="264560"/>
    <xdr:sp macro="" textlink="">
      <xdr:nvSpPr>
        <xdr:cNvPr id="36" name="TextBox 35"/>
        <xdr:cNvSpPr txBox="1"/>
      </xdr:nvSpPr>
      <xdr:spPr>
        <a:xfrm>
          <a:off x="29041725" y="522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</xdr:row>
      <xdr:rowOff>38100</xdr:rowOff>
    </xdr:from>
    <xdr:ext cx="184731" cy="264560"/>
    <xdr:sp macro="" textlink="">
      <xdr:nvSpPr>
        <xdr:cNvPr id="37" name="TextBox 36"/>
        <xdr:cNvSpPr txBox="1"/>
      </xdr:nvSpPr>
      <xdr:spPr>
        <a:xfrm>
          <a:off x="14335654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9</xdr:row>
      <xdr:rowOff>38100</xdr:rowOff>
    </xdr:from>
    <xdr:ext cx="184731" cy="264560"/>
    <xdr:sp macro="" textlink="">
      <xdr:nvSpPr>
        <xdr:cNvPr id="38" name="TextBox 37"/>
        <xdr:cNvSpPr txBox="1"/>
      </xdr:nvSpPr>
      <xdr:spPr>
        <a:xfrm>
          <a:off x="29041725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8</xdr:row>
      <xdr:rowOff>38100</xdr:rowOff>
    </xdr:from>
    <xdr:ext cx="184731" cy="264560"/>
    <xdr:sp macro="" textlink="">
      <xdr:nvSpPr>
        <xdr:cNvPr id="39" name="TextBox 38"/>
        <xdr:cNvSpPr txBox="1"/>
      </xdr:nvSpPr>
      <xdr:spPr>
        <a:xfrm>
          <a:off x="14335654" y="2867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8</xdr:row>
      <xdr:rowOff>38100</xdr:rowOff>
    </xdr:from>
    <xdr:ext cx="184731" cy="264560"/>
    <xdr:sp macro="" textlink="">
      <xdr:nvSpPr>
        <xdr:cNvPr id="40" name="TextBox 39"/>
        <xdr:cNvSpPr txBox="1"/>
      </xdr:nvSpPr>
      <xdr:spPr>
        <a:xfrm>
          <a:off x="29041725" y="2867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11</xdr:row>
      <xdr:rowOff>38100</xdr:rowOff>
    </xdr:from>
    <xdr:ext cx="184731" cy="264560"/>
    <xdr:sp macro="" textlink="">
      <xdr:nvSpPr>
        <xdr:cNvPr id="41" name="TextBox 40"/>
        <xdr:cNvSpPr txBox="1"/>
      </xdr:nvSpPr>
      <xdr:spPr>
        <a:xfrm>
          <a:off x="14335654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42" name="TextBox 41"/>
        <xdr:cNvSpPr txBox="1"/>
      </xdr:nvSpPr>
      <xdr:spPr>
        <a:xfrm>
          <a:off x="290417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10</xdr:row>
      <xdr:rowOff>38100</xdr:rowOff>
    </xdr:from>
    <xdr:ext cx="184731" cy="264560"/>
    <xdr:sp macro="" textlink="">
      <xdr:nvSpPr>
        <xdr:cNvPr id="43" name="TextBox 42"/>
        <xdr:cNvSpPr txBox="1"/>
      </xdr:nvSpPr>
      <xdr:spPr>
        <a:xfrm>
          <a:off x="14335654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10</xdr:row>
      <xdr:rowOff>38100</xdr:rowOff>
    </xdr:from>
    <xdr:ext cx="184731" cy="264560"/>
    <xdr:sp macro="" textlink="">
      <xdr:nvSpPr>
        <xdr:cNvPr id="44" name="TextBox 43"/>
        <xdr:cNvSpPr txBox="1"/>
      </xdr:nvSpPr>
      <xdr:spPr>
        <a:xfrm>
          <a:off x="29041725" y="3457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11</xdr:row>
      <xdr:rowOff>38100</xdr:rowOff>
    </xdr:from>
    <xdr:ext cx="184731" cy="264560"/>
    <xdr:sp macro="" textlink="">
      <xdr:nvSpPr>
        <xdr:cNvPr id="55" name="TextBox 54"/>
        <xdr:cNvSpPr txBox="1"/>
      </xdr:nvSpPr>
      <xdr:spPr>
        <a:xfrm>
          <a:off x="14335654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56" name="TextBox 55"/>
        <xdr:cNvSpPr txBox="1"/>
      </xdr:nvSpPr>
      <xdr:spPr>
        <a:xfrm>
          <a:off x="290417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19</xdr:row>
      <xdr:rowOff>38100</xdr:rowOff>
    </xdr:from>
    <xdr:ext cx="184731" cy="264560"/>
    <xdr:sp macro="" textlink="">
      <xdr:nvSpPr>
        <xdr:cNvPr id="65" name="TextBox 64"/>
        <xdr:cNvSpPr txBox="1"/>
      </xdr:nvSpPr>
      <xdr:spPr>
        <a:xfrm>
          <a:off x="14335654" y="611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19</xdr:row>
      <xdr:rowOff>38100</xdr:rowOff>
    </xdr:from>
    <xdr:ext cx="184731" cy="264560"/>
    <xdr:sp macro="" textlink="">
      <xdr:nvSpPr>
        <xdr:cNvPr id="66" name="TextBox 65"/>
        <xdr:cNvSpPr txBox="1"/>
      </xdr:nvSpPr>
      <xdr:spPr>
        <a:xfrm>
          <a:off x="29041725" y="611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13</xdr:row>
      <xdr:rowOff>38100</xdr:rowOff>
    </xdr:from>
    <xdr:ext cx="184731" cy="264560"/>
    <xdr:sp macro="" textlink="">
      <xdr:nvSpPr>
        <xdr:cNvPr id="73" name="TextBox 72"/>
        <xdr:cNvSpPr txBox="1"/>
      </xdr:nvSpPr>
      <xdr:spPr>
        <a:xfrm>
          <a:off x="14335654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74" name="TextBox 73"/>
        <xdr:cNvSpPr txBox="1"/>
      </xdr:nvSpPr>
      <xdr:spPr>
        <a:xfrm>
          <a:off x="29041725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12</xdr:row>
      <xdr:rowOff>38100</xdr:rowOff>
    </xdr:from>
    <xdr:ext cx="184731" cy="264560"/>
    <xdr:sp macro="" textlink="">
      <xdr:nvSpPr>
        <xdr:cNvPr id="75" name="TextBox 74"/>
        <xdr:cNvSpPr txBox="1"/>
      </xdr:nvSpPr>
      <xdr:spPr>
        <a:xfrm>
          <a:off x="14335654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76" name="TextBox 75"/>
        <xdr:cNvSpPr txBox="1"/>
      </xdr:nvSpPr>
      <xdr:spPr>
        <a:xfrm>
          <a:off x="29041725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14335654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29041725" y="6575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215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29041725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233</xdr:row>
      <xdr:rowOff>38100</xdr:rowOff>
    </xdr:from>
    <xdr:ext cx="184731" cy="264560"/>
    <xdr:sp macro="" textlink="">
      <xdr:nvSpPr>
        <xdr:cNvPr id="99" name="TextBox 98"/>
        <xdr:cNvSpPr txBox="1"/>
      </xdr:nvSpPr>
      <xdr:spPr>
        <a:xfrm>
          <a:off x="14335654" y="7339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232</xdr:row>
      <xdr:rowOff>38100</xdr:rowOff>
    </xdr:from>
    <xdr:ext cx="184731" cy="264560"/>
    <xdr:sp macro="" textlink="">
      <xdr:nvSpPr>
        <xdr:cNvPr id="100" name="TextBox 99"/>
        <xdr:cNvSpPr txBox="1"/>
      </xdr:nvSpPr>
      <xdr:spPr>
        <a:xfrm>
          <a:off x="14335654" y="7310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26</xdr:row>
      <xdr:rowOff>38100</xdr:rowOff>
    </xdr:from>
    <xdr:ext cx="184731" cy="264560"/>
    <xdr:sp macro="" textlink="">
      <xdr:nvSpPr>
        <xdr:cNvPr id="101" name="TextBox 100"/>
        <xdr:cNvSpPr txBox="1"/>
      </xdr:nvSpPr>
      <xdr:spPr>
        <a:xfrm>
          <a:off x="14335654" y="8181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25</xdr:row>
      <xdr:rowOff>38100</xdr:rowOff>
    </xdr:from>
    <xdr:ext cx="184731" cy="264560"/>
    <xdr:sp macro="" textlink="">
      <xdr:nvSpPr>
        <xdr:cNvPr id="102" name="TextBox 101"/>
        <xdr:cNvSpPr txBox="1"/>
      </xdr:nvSpPr>
      <xdr:spPr>
        <a:xfrm>
          <a:off x="14335654" y="7886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49</xdr:row>
      <xdr:rowOff>38100</xdr:rowOff>
    </xdr:from>
    <xdr:ext cx="184731" cy="264560"/>
    <xdr:sp macro="" textlink="">
      <xdr:nvSpPr>
        <xdr:cNvPr id="103" name="TextBox 102"/>
        <xdr:cNvSpPr txBox="1"/>
      </xdr:nvSpPr>
      <xdr:spPr>
        <a:xfrm>
          <a:off x="14335654" y="14973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49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14335654" y="1493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55</xdr:row>
      <xdr:rowOff>38100</xdr:rowOff>
    </xdr:from>
    <xdr:ext cx="184731" cy="264560"/>
    <xdr:sp macro="" textlink="">
      <xdr:nvSpPr>
        <xdr:cNvPr id="105" name="TextBox 104"/>
        <xdr:cNvSpPr txBox="1"/>
      </xdr:nvSpPr>
      <xdr:spPr>
        <a:xfrm>
          <a:off x="14335654" y="16744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54</xdr:row>
      <xdr:rowOff>38100</xdr:rowOff>
    </xdr:from>
    <xdr:ext cx="184731" cy="264560"/>
    <xdr:sp macro="" textlink="">
      <xdr:nvSpPr>
        <xdr:cNvPr id="106" name="TextBox 105"/>
        <xdr:cNvSpPr txBox="1"/>
      </xdr:nvSpPr>
      <xdr:spPr>
        <a:xfrm>
          <a:off x="14335654" y="1644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91</xdr:row>
      <xdr:rowOff>38100</xdr:rowOff>
    </xdr:from>
    <xdr:ext cx="184731" cy="264560"/>
    <xdr:sp macro="" textlink="">
      <xdr:nvSpPr>
        <xdr:cNvPr id="107" name="TextBox 106"/>
        <xdr:cNvSpPr txBox="1"/>
      </xdr:nvSpPr>
      <xdr:spPr>
        <a:xfrm>
          <a:off x="14335654" y="2840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90</xdr:row>
      <xdr:rowOff>38100</xdr:rowOff>
    </xdr:from>
    <xdr:ext cx="184731" cy="264560"/>
    <xdr:sp macro="" textlink="">
      <xdr:nvSpPr>
        <xdr:cNvPr id="108" name="TextBox 107"/>
        <xdr:cNvSpPr txBox="1"/>
      </xdr:nvSpPr>
      <xdr:spPr>
        <a:xfrm>
          <a:off x="14335654" y="28108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93</xdr:row>
      <xdr:rowOff>38100</xdr:rowOff>
    </xdr:from>
    <xdr:ext cx="184731" cy="264560"/>
    <xdr:sp macro="" textlink="">
      <xdr:nvSpPr>
        <xdr:cNvPr id="110" name="TextBox 109"/>
        <xdr:cNvSpPr txBox="1"/>
      </xdr:nvSpPr>
      <xdr:spPr>
        <a:xfrm>
          <a:off x="14335654" y="2869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11" name="TextBox 110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3" name="TextBox 112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69</xdr:row>
      <xdr:rowOff>38100</xdr:rowOff>
    </xdr:from>
    <xdr:ext cx="184731" cy="264560"/>
    <xdr:sp macro="" textlink="">
      <xdr:nvSpPr>
        <xdr:cNvPr id="114" name="TextBox 113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97</xdr:row>
      <xdr:rowOff>38100</xdr:rowOff>
    </xdr:from>
    <xdr:ext cx="184731" cy="264560"/>
    <xdr:sp macro="" textlink="">
      <xdr:nvSpPr>
        <xdr:cNvPr id="115" name="TextBox 114"/>
        <xdr:cNvSpPr txBox="1"/>
      </xdr:nvSpPr>
      <xdr:spPr>
        <a:xfrm>
          <a:off x="14335654" y="29879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6" name="TextBox 115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70</xdr:row>
      <xdr:rowOff>38100</xdr:rowOff>
    </xdr:from>
    <xdr:ext cx="184731" cy="264560"/>
    <xdr:sp macro="" textlink="">
      <xdr:nvSpPr>
        <xdr:cNvPr id="117" name="TextBox 116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98</xdr:row>
      <xdr:rowOff>38100</xdr:rowOff>
    </xdr:from>
    <xdr:ext cx="184731" cy="264560"/>
    <xdr:sp macro="" textlink="">
      <xdr:nvSpPr>
        <xdr:cNvPr id="118" name="TextBox 117"/>
        <xdr:cNvSpPr txBox="1"/>
      </xdr:nvSpPr>
      <xdr:spPr>
        <a:xfrm>
          <a:off x="14335654" y="3017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38100</xdr:rowOff>
    </xdr:from>
    <xdr:ext cx="184731" cy="264560"/>
    <xdr:sp macro="" textlink="">
      <xdr:nvSpPr>
        <xdr:cNvPr id="122" name="TextBox 121"/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38100</xdr:rowOff>
    </xdr:from>
    <xdr:ext cx="184731" cy="264560"/>
    <xdr:sp macro="" textlink="">
      <xdr:nvSpPr>
        <xdr:cNvPr id="123" name="TextBox 122"/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92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14335654" y="28660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26" name="TextBox 125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27" name="TextBox 126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0" name="TextBox 129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1" name="TextBox 130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3" name="TextBox 132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68</xdr:row>
      <xdr:rowOff>38100</xdr:rowOff>
    </xdr:from>
    <xdr:ext cx="184731" cy="264560"/>
    <xdr:sp macro="" textlink="">
      <xdr:nvSpPr>
        <xdr:cNvPr id="134" name="TextBox 133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215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14335654" y="67751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7" name="TextBox 146"/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8" name="TextBox 147"/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49" name="TextBox 148"/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0" name="TextBox 149"/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1" name="TextBox 150"/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60</xdr:row>
      <xdr:rowOff>38100</xdr:rowOff>
    </xdr:from>
    <xdr:ext cx="184731" cy="264560"/>
    <xdr:sp macro="" textlink="">
      <xdr:nvSpPr>
        <xdr:cNvPr id="152" name="TextBox 151"/>
        <xdr:cNvSpPr txBox="1"/>
      </xdr:nvSpPr>
      <xdr:spPr>
        <a:xfrm>
          <a:off x="14335654" y="18554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3" name="TextBox 152"/>
        <xdr:cNvSpPr txBox="1"/>
      </xdr:nvSpPr>
      <xdr:spPr>
        <a:xfrm>
          <a:off x="15050029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4" name="TextBox 153"/>
        <xdr:cNvSpPr txBox="1"/>
      </xdr:nvSpPr>
      <xdr:spPr>
        <a:xfrm>
          <a:off x="30403800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5" name="TextBox 154"/>
        <xdr:cNvSpPr txBox="1"/>
      </xdr:nvSpPr>
      <xdr:spPr>
        <a:xfrm>
          <a:off x="15050029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14</xdr:row>
      <xdr:rowOff>38100</xdr:rowOff>
    </xdr:from>
    <xdr:ext cx="184731" cy="264560"/>
    <xdr:sp macro="" textlink="">
      <xdr:nvSpPr>
        <xdr:cNvPr id="156" name="TextBox 155"/>
        <xdr:cNvSpPr txBox="1"/>
      </xdr:nvSpPr>
      <xdr:spPr>
        <a:xfrm>
          <a:off x="30403800" y="4638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57" name="TextBox 156"/>
        <xdr:cNvSpPr txBox="1"/>
      </xdr:nvSpPr>
      <xdr:spPr>
        <a:xfrm>
          <a:off x="15050029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58" name="TextBox 157"/>
        <xdr:cNvSpPr txBox="1"/>
      </xdr:nvSpPr>
      <xdr:spPr>
        <a:xfrm>
          <a:off x="30403800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59" name="TextBox 158"/>
        <xdr:cNvSpPr txBox="1"/>
      </xdr:nvSpPr>
      <xdr:spPr>
        <a:xfrm>
          <a:off x="15050029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0" name="TextBox 159"/>
        <xdr:cNvSpPr txBox="1"/>
      </xdr:nvSpPr>
      <xdr:spPr>
        <a:xfrm>
          <a:off x="30403800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1" name="TextBox 160"/>
        <xdr:cNvSpPr txBox="1"/>
      </xdr:nvSpPr>
      <xdr:spPr>
        <a:xfrm>
          <a:off x="15050029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11</xdr:row>
      <xdr:rowOff>38100</xdr:rowOff>
    </xdr:from>
    <xdr:ext cx="184731" cy="264560"/>
    <xdr:sp macro="" textlink="">
      <xdr:nvSpPr>
        <xdr:cNvPr id="162" name="TextBox 161"/>
        <xdr:cNvSpPr txBox="1"/>
      </xdr:nvSpPr>
      <xdr:spPr>
        <a:xfrm>
          <a:off x="30403800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3" name="TextBox 162"/>
        <xdr:cNvSpPr txBox="1"/>
      </xdr:nvSpPr>
      <xdr:spPr>
        <a:xfrm>
          <a:off x="15050029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13</xdr:row>
      <xdr:rowOff>38100</xdr:rowOff>
    </xdr:from>
    <xdr:ext cx="184731" cy="264560"/>
    <xdr:sp macro="" textlink="">
      <xdr:nvSpPr>
        <xdr:cNvPr id="164" name="TextBox 163"/>
        <xdr:cNvSpPr txBox="1"/>
      </xdr:nvSpPr>
      <xdr:spPr>
        <a:xfrm>
          <a:off x="30403800" y="4343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165" name="TextBox 164"/>
        <xdr:cNvSpPr txBox="1"/>
      </xdr:nvSpPr>
      <xdr:spPr>
        <a:xfrm>
          <a:off x="15050029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12</xdr:row>
      <xdr:rowOff>38100</xdr:rowOff>
    </xdr:from>
    <xdr:ext cx="184731" cy="264560"/>
    <xdr:sp macro="" textlink="">
      <xdr:nvSpPr>
        <xdr:cNvPr id="166" name="TextBox 165"/>
        <xdr:cNvSpPr txBox="1"/>
      </xdr:nvSpPr>
      <xdr:spPr>
        <a:xfrm>
          <a:off x="30403800" y="404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228</xdr:row>
      <xdr:rowOff>0</xdr:rowOff>
    </xdr:from>
    <xdr:ext cx="184731" cy="264560"/>
    <xdr:sp macro="" textlink="">
      <xdr:nvSpPr>
        <xdr:cNvPr id="167" name="TextBox 166"/>
        <xdr:cNvSpPr txBox="1"/>
      </xdr:nvSpPr>
      <xdr:spPr>
        <a:xfrm>
          <a:off x="14335654" y="7162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227</xdr:row>
      <xdr:rowOff>38100</xdr:rowOff>
    </xdr:from>
    <xdr:ext cx="184731" cy="264560"/>
    <xdr:sp macro="" textlink="">
      <xdr:nvSpPr>
        <xdr:cNvPr id="168" name="TextBox 167"/>
        <xdr:cNvSpPr txBox="1"/>
      </xdr:nvSpPr>
      <xdr:spPr>
        <a:xfrm>
          <a:off x="14335654" y="71332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235</xdr:row>
      <xdr:rowOff>38100</xdr:rowOff>
    </xdr:from>
    <xdr:ext cx="184731" cy="264560"/>
    <xdr:sp macro="" textlink="">
      <xdr:nvSpPr>
        <xdr:cNvPr id="169" name="TextBox 168"/>
        <xdr:cNvSpPr txBox="1"/>
      </xdr:nvSpPr>
      <xdr:spPr>
        <a:xfrm>
          <a:off x="14335654" y="7399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235</xdr:row>
      <xdr:rowOff>38100</xdr:rowOff>
    </xdr:from>
    <xdr:ext cx="184731" cy="264560"/>
    <xdr:sp macro="" textlink="">
      <xdr:nvSpPr>
        <xdr:cNvPr id="170" name="TextBox 169"/>
        <xdr:cNvSpPr txBox="1"/>
      </xdr:nvSpPr>
      <xdr:spPr>
        <a:xfrm>
          <a:off x="14335654" y="7399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236</xdr:row>
      <xdr:rowOff>38100</xdr:rowOff>
    </xdr:from>
    <xdr:ext cx="184731" cy="264560"/>
    <xdr:sp macro="" textlink="">
      <xdr:nvSpPr>
        <xdr:cNvPr id="171" name="TextBox 170"/>
        <xdr:cNvSpPr txBox="1"/>
      </xdr:nvSpPr>
      <xdr:spPr>
        <a:xfrm>
          <a:off x="14335654" y="7428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2" name="TextBox 171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3" name="TextBox 172"/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38100</xdr:rowOff>
    </xdr:from>
    <xdr:ext cx="184731" cy="264560"/>
    <xdr:sp macro="" textlink="">
      <xdr:nvSpPr>
        <xdr:cNvPr id="174" name="TextBox 173"/>
        <xdr:cNvSpPr txBox="1"/>
      </xdr:nvSpPr>
      <xdr:spPr>
        <a:xfrm>
          <a:off x="14335654" y="209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5" name="TextBox 174"/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75</xdr:row>
      <xdr:rowOff>38100</xdr:rowOff>
    </xdr:from>
    <xdr:ext cx="184731" cy="264560"/>
    <xdr:sp macro="" textlink="">
      <xdr:nvSpPr>
        <xdr:cNvPr id="176" name="TextBox 175"/>
        <xdr:cNvSpPr txBox="1"/>
      </xdr:nvSpPr>
      <xdr:spPr>
        <a:xfrm>
          <a:off x="14335654" y="21212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7" name="TextBox 176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8" name="TextBox 177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79" name="TextBox 178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0" name="TextBox 179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1" name="TextBox 180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31</xdr:col>
      <xdr:colOff>876829</xdr:colOff>
      <xdr:row>74</xdr:row>
      <xdr:rowOff>0</xdr:rowOff>
    </xdr:from>
    <xdr:ext cx="184731" cy="264560"/>
    <xdr:sp macro="" textlink="">
      <xdr:nvSpPr>
        <xdr:cNvPr id="182" name="TextBox 181"/>
        <xdr:cNvSpPr txBox="1"/>
      </xdr:nvSpPr>
      <xdr:spPr>
        <a:xfrm>
          <a:off x="14335654" y="2087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3" name="TextBox 182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4" name="TextBox 183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5" name="TextBox 184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6" name="TextBox 185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7" name="TextBox 186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8" name="TextBox 187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89" name="TextBox 188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0" name="TextBox 189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1" name="TextBox 190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2" name="TextBox 191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3" name="TextBox 192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4" name="TextBox 193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5" name="TextBox 194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6" name="TextBox 195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7" name="TextBox 196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8" name="TextBox 197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199" name="TextBox 198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0" name="TextBox 199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1" name="TextBox 200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2" name="TextBox 201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3" name="TextBox 202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4" name="TextBox 203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5" name="TextBox 204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6" name="TextBox 205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7" name="TextBox 206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8" name="TextBox 207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09" name="TextBox 208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0" name="TextBox 209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1" name="TextBox 210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2" name="TextBox 211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3" name="TextBox 212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4" name="TextBox 213"/>
        <xdr:cNvSpPr txBox="1"/>
      </xdr:nvSpPr>
      <xdr:spPr>
        <a:xfrm>
          <a:off x="43472100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5" name="TextBox 214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6" name="TextBox 215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7" name="TextBox 216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8" name="TextBox 217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19" name="TextBox 218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0" name="TextBox 219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1" name="TextBox 220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2" name="TextBox 221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3" name="TextBox 222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4" name="TextBox 223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5" name="TextBox 224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6" name="TextBox 225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7" name="TextBox 226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8" name="TextBox 227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29" name="TextBox 228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0" name="TextBox 229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1" name="TextBox 230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2" name="TextBox 231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3" name="TextBox 232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4" name="TextBox 233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5" name="TextBox 234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6" name="TextBox 235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7" name="TextBox 236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8" name="TextBox 237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39" name="TextBox 238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0" name="TextBox 239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1" name="TextBox 240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2" name="TextBox 241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3" name="TextBox 242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4" name="TextBox 243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5" name="TextBox 244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6" name="TextBox 245"/>
        <xdr:cNvSpPr txBox="1"/>
      </xdr:nvSpPr>
      <xdr:spPr>
        <a:xfrm>
          <a:off x="30166204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7" name="TextBox 246"/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8" name="TextBox 247"/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49" name="TextBox 248"/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0" name="TextBox 249"/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1" name="TextBox 250"/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2" name="TextBox 251"/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3" name="TextBox 252"/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4" name="TextBox 253"/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5" name="TextBox 254"/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6" name="TextBox 255"/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7" name="TextBox 256"/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8" name="TextBox 257"/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59" name="TextBox 258"/>
        <xdr:cNvSpPr txBox="1"/>
      </xdr:nvSpPr>
      <xdr:spPr>
        <a:xfrm>
          <a:off x="30880579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211</xdr:row>
      <xdr:rowOff>0</xdr:rowOff>
    </xdr:from>
    <xdr:ext cx="184731" cy="264560"/>
    <xdr:sp macro="" textlink="">
      <xdr:nvSpPr>
        <xdr:cNvPr id="260" name="TextBox 259"/>
        <xdr:cNvSpPr txBox="1"/>
      </xdr:nvSpPr>
      <xdr:spPr>
        <a:xfrm>
          <a:off x="44834175" y="343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1" name="TextBox 260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2" name="TextBox 261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3" name="TextBox 262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4" name="TextBox 263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5" name="TextBox 264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6" name="TextBox 265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7" name="TextBox 266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8" name="TextBox 267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69" name="TextBox 268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0" name="TextBox 269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1" name="TextBox 270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2" name="TextBox 271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3" name="TextBox 272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4" name="TextBox 273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5" name="TextBox 274"/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6" name="TextBox 275"/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7" name="TextBox 276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78" name="TextBox 277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79" name="TextBox 278"/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0" name="TextBox 279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1" name="TextBox 280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82" name="TextBox 281"/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3" name="TextBox 282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4" name="TextBox 283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5" name="TextBox 284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6" name="TextBox 285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310</xdr:row>
      <xdr:rowOff>0</xdr:rowOff>
    </xdr:from>
    <xdr:ext cx="184731" cy="264560"/>
    <xdr:sp macro="" textlink="">
      <xdr:nvSpPr>
        <xdr:cNvPr id="287" name="TextBox 286"/>
        <xdr:cNvSpPr txBox="1"/>
      </xdr:nvSpPr>
      <xdr:spPr>
        <a:xfrm>
          <a:off x="30166204" y="539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8" name="TextBox 287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89" name="TextBox 288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0" name="TextBox 289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1" name="TextBox 290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292" name="TextBox 291"/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319</xdr:row>
      <xdr:rowOff>38100</xdr:rowOff>
    </xdr:from>
    <xdr:ext cx="184731" cy="264560"/>
    <xdr:sp macro="" textlink="">
      <xdr:nvSpPr>
        <xdr:cNvPr id="293" name="TextBox 292"/>
        <xdr:cNvSpPr txBox="1"/>
      </xdr:nvSpPr>
      <xdr:spPr>
        <a:xfrm>
          <a:off x="30166204" y="804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4" name="TextBox 293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5" name="TextBox 294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6" name="TextBox 295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7" name="TextBox 296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8" name="TextBox 297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299" name="TextBox 298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0" name="TextBox 299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1" name="TextBox 300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2" name="TextBox 301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3" name="TextBox 302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4" name="TextBox 303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5" name="TextBox 304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6" name="TextBox 305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7" name="TextBox 306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8" name="TextBox 307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09" name="TextBox 308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0" name="TextBox 309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1" name="TextBox 310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2" name="TextBox 311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311</xdr:row>
      <xdr:rowOff>0</xdr:rowOff>
    </xdr:from>
    <xdr:ext cx="184731" cy="264560"/>
    <xdr:sp macro="" textlink="">
      <xdr:nvSpPr>
        <xdr:cNvPr id="313" name="TextBox 312"/>
        <xdr:cNvSpPr txBox="1"/>
      </xdr:nvSpPr>
      <xdr:spPr>
        <a:xfrm>
          <a:off x="30166204" y="5648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317</xdr:row>
      <xdr:rowOff>0</xdr:rowOff>
    </xdr:from>
    <xdr:ext cx="184731" cy="264560"/>
    <xdr:sp macro="" textlink="">
      <xdr:nvSpPr>
        <xdr:cNvPr id="314" name="TextBox 313"/>
        <xdr:cNvSpPr txBox="1"/>
      </xdr:nvSpPr>
      <xdr:spPr>
        <a:xfrm>
          <a:off x="30166204" y="741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317</xdr:row>
      <xdr:rowOff>0</xdr:rowOff>
    </xdr:from>
    <xdr:ext cx="184731" cy="264560"/>
    <xdr:sp macro="" textlink="">
      <xdr:nvSpPr>
        <xdr:cNvPr id="315" name="TextBox 314"/>
        <xdr:cNvSpPr txBox="1"/>
      </xdr:nvSpPr>
      <xdr:spPr>
        <a:xfrm>
          <a:off x="30166204" y="7419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6" name="TextBox 315"/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7" name="TextBox 316"/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320</xdr:row>
      <xdr:rowOff>0</xdr:rowOff>
    </xdr:from>
    <xdr:ext cx="184731" cy="264560"/>
    <xdr:sp macro="" textlink="">
      <xdr:nvSpPr>
        <xdr:cNvPr id="318" name="TextBox 317"/>
        <xdr:cNvSpPr txBox="1"/>
      </xdr:nvSpPr>
      <xdr:spPr>
        <a:xfrm>
          <a:off x="30166204" y="830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60</xdr:col>
      <xdr:colOff>123825</xdr:colOff>
      <xdr:row>13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5053965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65</xdr:col>
      <xdr:colOff>123825</xdr:colOff>
      <xdr:row>13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5682615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66</xdr:col>
      <xdr:colOff>419100</xdr:colOff>
      <xdr:row>13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57921525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37414729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52197000" y="617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741472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5219700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7414729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52197000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3741472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5219700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168</xdr:row>
      <xdr:rowOff>38100</xdr:rowOff>
    </xdr:from>
    <xdr:ext cx="184731" cy="264560"/>
    <xdr:sp macro="" textlink="">
      <xdr:nvSpPr>
        <xdr:cNvPr id="25" name="TextBox 24"/>
        <xdr:cNvSpPr txBox="1"/>
      </xdr:nvSpPr>
      <xdr:spPr>
        <a:xfrm>
          <a:off x="37414729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168</xdr:row>
      <xdr:rowOff>38100</xdr:rowOff>
    </xdr:from>
    <xdr:ext cx="184731" cy="264560"/>
    <xdr:sp macro="" textlink="">
      <xdr:nvSpPr>
        <xdr:cNvPr id="26" name="TextBox 25"/>
        <xdr:cNvSpPr txBox="1"/>
      </xdr:nvSpPr>
      <xdr:spPr>
        <a:xfrm>
          <a:off x="52197000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3741472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5219700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37414729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52197000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167</xdr:row>
      <xdr:rowOff>38100</xdr:rowOff>
    </xdr:from>
    <xdr:ext cx="184731" cy="264560"/>
    <xdr:sp macro="" textlink="">
      <xdr:nvSpPr>
        <xdr:cNvPr id="35" name="TextBox 34"/>
        <xdr:cNvSpPr txBox="1"/>
      </xdr:nvSpPr>
      <xdr:spPr>
        <a:xfrm>
          <a:off x="37414729" y="1167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167</xdr:row>
      <xdr:rowOff>38100</xdr:rowOff>
    </xdr:from>
    <xdr:ext cx="184731" cy="264560"/>
    <xdr:sp macro="" textlink="">
      <xdr:nvSpPr>
        <xdr:cNvPr id="36" name="TextBox 35"/>
        <xdr:cNvSpPr txBox="1"/>
      </xdr:nvSpPr>
      <xdr:spPr>
        <a:xfrm>
          <a:off x="52197000" y="11676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37414729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52197000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37414729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52197000" y="4552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3741472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5219700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168</xdr:row>
      <xdr:rowOff>38100</xdr:rowOff>
    </xdr:from>
    <xdr:ext cx="184731" cy="264560"/>
    <xdr:sp macro="" textlink="">
      <xdr:nvSpPr>
        <xdr:cNvPr id="43" name="TextBox 42"/>
        <xdr:cNvSpPr txBox="1"/>
      </xdr:nvSpPr>
      <xdr:spPr>
        <a:xfrm>
          <a:off x="37414729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168</xdr:row>
      <xdr:rowOff>38100</xdr:rowOff>
    </xdr:from>
    <xdr:ext cx="184731" cy="264560"/>
    <xdr:sp macro="" textlink="">
      <xdr:nvSpPr>
        <xdr:cNvPr id="44" name="TextBox 43"/>
        <xdr:cNvSpPr txBox="1"/>
      </xdr:nvSpPr>
      <xdr:spPr>
        <a:xfrm>
          <a:off x="52197000" y="11709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37414729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52197000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37414729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52197000" y="714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37414729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52197000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37414729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9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52197000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10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37414729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10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52197000" y="6512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13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52197000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32</xdr:row>
      <xdr:rowOff>38100</xdr:rowOff>
    </xdr:from>
    <xdr:ext cx="184731" cy="264560"/>
    <xdr:sp macro="" textlink="">
      <xdr:nvSpPr>
        <xdr:cNvPr id="99" name="TextBox 98"/>
        <xdr:cNvSpPr txBox="1"/>
      </xdr:nvSpPr>
      <xdr:spPr>
        <a:xfrm>
          <a:off x="37414729" y="73313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31</xdr:row>
      <xdr:rowOff>38100</xdr:rowOff>
    </xdr:from>
    <xdr:ext cx="184731" cy="264560"/>
    <xdr:sp macro="" textlink="">
      <xdr:nvSpPr>
        <xdr:cNvPr id="100" name="TextBox 99"/>
        <xdr:cNvSpPr txBox="1"/>
      </xdr:nvSpPr>
      <xdr:spPr>
        <a:xfrm>
          <a:off x="37414729" y="72990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37414729" y="908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37414729" y="876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37414729" y="15240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37414729" y="1520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37414729" y="17183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37414729" y="16859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159</xdr:row>
      <xdr:rowOff>38100</xdr:rowOff>
    </xdr:from>
    <xdr:ext cx="184731" cy="264560"/>
    <xdr:sp macro="" textlink="">
      <xdr:nvSpPr>
        <xdr:cNvPr id="107" name="TextBox 106"/>
        <xdr:cNvSpPr txBox="1"/>
      </xdr:nvSpPr>
      <xdr:spPr>
        <a:xfrm>
          <a:off x="37414729" y="11422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37414729" y="2623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37414729" y="26555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37414729" y="2781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37414729" y="20421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37414729" y="27851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37414729" y="2522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37414729" y="252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37414729" y="2526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37414729" y="2522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37414729" y="2038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13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37414729" y="6712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37414729" y="18154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3812910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5355907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38129104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53559075" y="584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3812910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535590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3812910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5355907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38129104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53559075" y="5200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3" name="TextBox 162"/>
        <xdr:cNvSpPr txBox="1"/>
      </xdr:nvSpPr>
      <xdr:spPr>
        <a:xfrm>
          <a:off x="38129104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4" name="TextBox 163"/>
        <xdr:cNvSpPr txBox="1"/>
      </xdr:nvSpPr>
      <xdr:spPr>
        <a:xfrm>
          <a:off x="53559075" y="552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9</xdr:row>
      <xdr:rowOff>0</xdr:rowOff>
    </xdr:from>
    <xdr:ext cx="184731" cy="264560"/>
    <xdr:sp macro="" textlink="">
      <xdr:nvSpPr>
        <xdr:cNvPr id="165" name="TextBox 164"/>
        <xdr:cNvSpPr txBox="1"/>
      </xdr:nvSpPr>
      <xdr:spPr>
        <a:xfrm>
          <a:off x="38129104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9</xdr:row>
      <xdr:rowOff>0</xdr:rowOff>
    </xdr:from>
    <xdr:ext cx="184731" cy="264560"/>
    <xdr:sp macro="" textlink="">
      <xdr:nvSpPr>
        <xdr:cNvPr id="166" name="TextBox 165"/>
        <xdr:cNvSpPr txBox="1"/>
      </xdr:nvSpPr>
      <xdr:spPr>
        <a:xfrm>
          <a:off x="53559075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26</xdr:row>
      <xdr:rowOff>38100</xdr:rowOff>
    </xdr:from>
    <xdr:ext cx="184731" cy="264560"/>
    <xdr:sp macro="" textlink="">
      <xdr:nvSpPr>
        <xdr:cNvPr id="167" name="TextBox 166"/>
        <xdr:cNvSpPr txBox="1"/>
      </xdr:nvSpPr>
      <xdr:spPr>
        <a:xfrm>
          <a:off x="37414729" y="71370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25</xdr:row>
      <xdr:rowOff>38100</xdr:rowOff>
    </xdr:from>
    <xdr:ext cx="184731" cy="264560"/>
    <xdr:sp macro="" textlink="">
      <xdr:nvSpPr>
        <xdr:cNvPr id="168" name="TextBox 167"/>
        <xdr:cNvSpPr txBox="1"/>
      </xdr:nvSpPr>
      <xdr:spPr>
        <a:xfrm>
          <a:off x="37414729" y="71046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34</xdr:row>
      <xdr:rowOff>38100</xdr:rowOff>
    </xdr:from>
    <xdr:ext cx="184731" cy="264560"/>
    <xdr:sp macro="" textlink="">
      <xdr:nvSpPr>
        <xdr:cNvPr id="169" name="TextBox 168"/>
        <xdr:cNvSpPr txBox="1"/>
      </xdr:nvSpPr>
      <xdr:spPr>
        <a:xfrm>
          <a:off x="37414729" y="7396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34</xdr:row>
      <xdr:rowOff>38100</xdr:rowOff>
    </xdr:from>
    <xdr:ext cx="184731" cy="264560"/>
    <xdr:sp macro="" textlink="">
      <xdr:nvSpPr>
        <xdr:cNvPr id="170" name="TextBox 169"/>
        <xdr:cNvSpPr txBox="1"/>
      </xdr:nvSpPr>
      <xdr:spPr>
        <a:xfrm>
          <a:off x="37414729" y="7396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35</xdr:row>
      <xdr:rowOff>38100</xdr:rowOff>
    </xdr:from>
    <xdr:ext cx="184731" cy="264560"/>
    <xdr:sp macro="" textlink="">
      <xdr:nvSpPr>
        <xdr:cNvPr id="171" name="TextBox 170"/>
        <xdr:cNvSpPr txBox="1"/>
      </xdr:nvSpPr>
      <xdr:spPr>
        <a:xfrm>
          <a:off x="37414729" y="74285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2" name="TextBox 171"/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3" name="TextBox 172"/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4" name="TextBox 173"/>
        <xdr:cNvSpPr txBox="1"/>
      </xdr:nvSpPr>
      <xdr:spPr>
        <a:xfrm>
          <a:off x="37414729" y="2009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5" name="TextBox 174"/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6" name="TextBox 175"/>
        <xdr:cNvSpPr txBox="1"/>
      </xdr:nvSpPr>
      <xdr:spPr>
        <a:xfrm>
          <a:off x="37414729" y="2135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7" name="TextBox 176"/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8" name="TextBox 177"/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79" name="TextBox 178"/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0" name="TextBox 179"/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1" name="TextBox 180"/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9</xdr:row>
      <xdr:rowOff>0</xdr:rowOff>
    </xdr:from>
    <xdr:ext cx="184731" cy="264560"/>
    <xdr:sp macro="" textlink="">
      <xdr:nvSpPr>
        <xdr:cNvPr id="182" name="TextBox 181"/>
        <xdr:cNvSpPr txBox="1"/>
      </xdr:nvSpPr>
      <xdr:spPr>
        <a:xfrm>
          <a:off x="37414729" y="20059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202</xdr:row>
      <xdr:rowOff>38100</xdr:rowOff>
    </xdr:from>
    <xdr:ext cx="184731" cy="264560"/>
    <xdr:sp macro="" textlink="">
      <xdr:nvSpPr>
        <xdr:cNvPr id="183" name="TextBox 182"/>
        <xdr:cNvSpPr txBox="1"/>
      </xdr:nvSpPr>
      <xdr:spPr>
        <a:xfrm>
          <a:off x="37414729" y="128177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211</xdr:row>
      <xdr:rowOff>38100</xdr:rowOff>
    </xdr:from>
    <xdr:ext cx="184731" cy="264560"/>
    <xdr:sp macro="" textlink="">
      <xdr:nvSpPr>
        <xdr:cNvPr id="184" name="TextBox 183"/>
        <xdr:cNvSpPr txBox="1"/>
      </xdr:nvSpPr>
      <xdr:spPr>
        <a:xfrm>
          <a:off x="37414729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61</xdr:col>
      <xdr:colOff>419100</xdr:colOff>
      <xdr:row>211</xdr:row>
      <xdr:rowOff>38100</xdr:rowOff>
    </xdr:from>
    <xdr:ext cx="184731" cy="264560"/>
    <xdr:sp macro="" textlink="">
      <xdr:nvSpPr>
        <xdr:cNvPr id="185" name="TextBox 184"/>
        <xdr:cNvSpPr txBox="1"/>
      </xdr:nvSpPr>
      <xdr:spPr>
        <a:xfrm>
          <a:off x="52197000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37</xdr:col>
      <xdr:colOff>876829</xdr:colOff>
      <xdr:row>211</xdr:row>
      <xdr:rowOff>38100</xdr:rowOff>
    </xdr:from>
    <xdr:ext cx="184731" cy="264560"/>
    <xdr:sp macro="" textlink="">
      <xdr:nvSpPr>
        <xdr:cNvPr id="186" name="TextBox 185"/>
        <xdr:cNvSpPr txBox="1"/>
      </xdr:nvSpPr>
      <xdr:spPr>
        <a:xfrm>
          <a:off x="38129104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62</xdr:col>
      <xdr:colOff>419100</xdr:colOff>
      <xdr:row>211</xdr:row>
      <xdr:rowOff>38100</xdr:rowOff>
    </xdr:from>
    <xdr:ext cx="184731" cy="264560"/>
    <xdr:sp macro="" textlink="">
      <xdr:nvSpPr>
        <xdr:cNvPr id="187" name="TextBox 186"/>
        <xdr:cNvSpPr txBox="1"/>
      </xdr:nvSpPr>
      <xdr:spPr>
        <a:xfrm>
          <a:off x="53559075" y="13116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212</xdr:row>
      <xdr:rowOff>38100</xdr:rowOff>
    </xdr:from>
    <xdr:ext cx="184731" cy="264560"/>
    <xdr:sp macro="" textlink="">
      <xdr:nvSpPr>
        <xdr:cNvPr id="188" name="TextBox 187"/>
        <xdr:cNvSpPr txBox="1"/>
      </xdr:nvSpPr>
      <xdr:spPr>
        <a:xfrm>
          <a:off x="37462598" y="702178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0</xdr:rowOff>
    </xdr:from>
    <xdr:ext cx="184731" cy="264560"/>
    <xdr:sp macro="" textlink="">
      <xdr:nvSpPr>
        <xdr:cNvPr id="189" name="TextBox 188"/>
        <xdr:cNvSpPr txBox="1"/>
      </xdr:nvSpPr>
      <xdr:spPr>
        <a:xfrm>
          <a:off x="413199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38100</xdr:rowOff>
    </xdr:from>
    <xdr:ext cx="184731" cy="264560"/>
    <xdr:sp macro="" textlink="">
      <xdr:nvSpPr>
        <xdr:cNvPr id="190" name="TextBox 189"/>
        <xdr:cNvSpPr txBox="1"/>
      </xdr:nvSpPr>
      <xdr:spPr>
        <a:xfrm>
          <a:off x="413199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38100</xdr:rowOff>
    </xdr:from>
    <xdr:ext cx="184731" cy="264560"/>
    <xdr:sp macro="" textlink="">
      <xdr:nvSpPr>
        <xdr:cNvPr id="191" name="TextBox 190"/>
        <xdr:cNvSpPr txBox="1"/>
      </xdr:nvSpPr>
      <xdr:spPr>
        <a:xfrm>
          <a:off x="41319979" y="2493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36</xdr:col>
      <xdr:colOff>876829</xdr:colOff>
      <xdr:row>230</xdr:row>
      <xdr:rowOff>0</xdr:rowOff>
    </xdr:from>
    <xdr:ext cx="184731" cy="264560"/>
    <xdr:sp macro="" textlink="">
      <xdr:nvSpPr>
        <xdr:cNvPr id="192" name="TextBox 191"/>
        <xdr:cNvSpPr txBox="1"/>
      </xdr:nvSpPr>
      <xdr:spPr>
        <a:xfrm>
          <a:off x="41319979" y="24898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B1:G15"/>
  <sheetViews>
    <sheetView workbookViewId="0">
      <selection activeCell="G3" sqref="G3"/>
    </sheetView>
  </sheetViews>
  <sheetFormatPr defaultRowHeight="15"/>
  <cols>
    <col min="2" max="2" width="9.7109375" style="111" customWidth="1"/>
    <col min="3" max="3" width="15.140625" style="111" customWidth="1"/>
    <col min="4" max="4" width="13.85546875" style="195" customWidth="1"/>
    <col min="5" max="5" width="14.28515625" style="195" customWidth="1"/>
    <col min="6" max="7" width="15.85546875" style="111" customWidth="1"/>
  </cols>
  <sheetData>
    <row r="1" spans="2:7" ht="31.5" customHeight="1">
      <c r="B1" s="598" t="s">
        <v>385</v>
      </c>
      <c r="C1" s="598"/>
      <c r="D1" s="598"/>
      <c r="E1" s="598"/>
      <c r="F1" s="598"/>
      <c r="G1" s="598"/>
    </row>
    <row r="2" spans="2:7" s="116" customFormat="1" ht="30.75" customHeight="1">
      <c r="B2" s="117" t="s">
        <v>0</v>
      </c>
      <c r="C2" s="117" t="s">
        <v>338</v>
      </c>
      <c r="D2" s="190" t="s">
        <v>157</v>
      </c>
      <c r="E2" s="190" t="s">
        <v>158</v>
      </c>
      <c r="F2" s="117" t="s">
        <v>339</v>
      </c>
      <c r="G2" s="117" t="s">
        <v>340</v>
      </c>
    </row>
    <row r="3" spans="2:7" ht="30" customHeight="1">
      <c r="B3" s="118">
        <v>1</v>
      </c>
      <c r="C3" s="119">
        <v>200011</v>
      </c>
      <c r="D3" s="191" t="s">
        <v>386</v>
      </c>
      <c r="E3" s="191" t="s">
        <v>314</v>
      </c>
      <c r="F3" s="120">
        <v>40791</v>
      </c>
      <c r="G3" s="118">
        <v>5</v>
      </c>
    </row>
    <row r="4" spans="2:7" ht="30" customHeight="1">
      <c r="B4" s="118">
        <v>2</v>
      </c>
      <c r="C4" s="121">
        <v>100025</v>
      </c>
      <c r="D4" s="192" t="s">
        <v>387</v>
      </c>
      <c r="E4" s="192" t="s">
        <v>277</v>
      </c>
      <c r="F4" s="120">
        <v>40681</v>
      </c>
      <c r="G4" s="118">
        <v>5</v>
      </c>
    </row>
    <row r="5" spans="2:7" ht="30" customHeight="1">
      <c r="B5" s="118">
        <v>3</v>
      </c>
      <c r="C5" s="118">
        <v>100049</v>
      </c>
      <c r="D5" s="191" t="s">
        <v>388</v>
      </c>
      <c r="E5" s="191" t="s">
        <v>296</v>
      </c>
      <c r="F5" s="120">
        <v>40898</v>
      </c>
      <c r="G5" s="118">
        <v>5</v>
      </c>
    </row>
    <row r="6" spans="2:7" ht="30" customHeight="1">
      <c r="B6" s="118">
        <v>4</v>
      </c>
      <c r="C6" s="118">
        <v>100065</v>
      </c>
      <c r="D6" s="193" t="s">
        <v>389</v>
      </c>
      <c r="E6" s="193" t="s">
        <v>390</v>
      </c>
      <c r="F6" s="120">
        <v>40896</v>
      </c>
      <c r="G6" s="118">
        <v>5</v>
      </c>
    </row>
    <row r="7" spans="2:7" ht="30" customHeight="1">
      <c r="B7" s="118">
        <v>5</v>
      </c>
      <c r="C7" s="118">
        <v>100076</v>
      </c>
      <c r="D7" s="193" t="s">
        <v>391</v>
      </c>
      <c r="E7" s="193" t="s">
        <v>312</v>
      </c>
      <c r="F7" s="120">
        <v>40596</v>
      </c>
      <c r="G7" s="118">
        <v>5</v>
      </c>
    </row>
    <row r="8" spans="2:7" ht="30" customHeight="1">
      <c r="B8" s="118">
        <v>6</v>
      </c>
      <c r="C8" s="118">
        <v>900009</v>
      </c>
      <c r="D8" s="193" t="s">
        <v>203</v>
      </c>
      <c r="E8" s="193" t="s">
        <v>303</v>
      </c>
      <c r="F8" s="120">
        <v>40756</v>
      </c>
      <c r="G8" s="118">
        <v>5</v>
      </c>
    </row>
    <row r="9" spans="2:7" ht="30" customHeight="1">
      <c r="B9" s="118">
        <v>7</v>
      </c>
      <c r="C9" s="118">
        <v>200010</v>
      </c>
      <c r="D9" s="193" t="s">
        <v>216</v>
      </c>
      <c r="E9" s="193" t="s">
        <v>315</v>
      </c>
      <c r="F9" s="120">
        <v>40901</v>
      </c>
      <c r="G9" s="118">
        <v>5</v>
      </c>
    </row>
    <row r="10" spans="2:7" ht="30" customHeight="1">
      <c r="B10" s="118">
        <v>8</v>
      </c>
      <c r="C10" s="118">
        <v>800017</v>
      </c>
      <c r="D10" s="193" t="s">
        <v>241</v>
      </c>
      <c r="E10" s="193" t="s">
        <v>252</v>
      </c>
      <c r="F10" s="120">
        <v>40772</v>
      </c>
      <c r="G10" s="118">
        <v>5</v>
      </c>
    </row>
    <row r="11" spans="2:7" ht="30" customHeight="1">
      <c r="B11" s="118">
        <v>9</v>
      </c>
      <c r="C11" s="118">
        <v>100017</v>
      </c>
      <c r="D11" s="193" t="s">
        <v>392</v>
      </c>
      <c r="E11" s="193" t="s">
        <v>269</v>
      </c>
      <c r="F11" s="120">
        <v>37207</v>
      </c>
      <c r="G11" s="118">
        <v>15</v>
      </c>
    </row>
    <row r="12" spans="2:7" ht="30" customHeight="1">
      <c r="B12" s="118">
        <v>10</v>
      </c>
      <c r="C12" s="118">
        <v>900003</v>
      </c>
      <c r="D12" s="193" t="s">
        <v>176</v>
      </c>
      <c r="E12" s="193" t="s">
        <v>276</v>
      </c>
      <c r="F12" s="120">
        <v>37165</v>
      </c>
      <c r="G12" s="118">
        <v>15</v>
      </c>
    </row>
    <row r="13" spans="2:7" ht="30" customHeight="1">
      <c r="B13" s="118">
        <v>11</v>
      </c>
      <c r="C13" s="118">
        <v>100012</v>
      </c>
      <c r="D13" s="193" t="s">
        <v>164</v>
      </c>
      <c r="E13" s="194" t="s">
        <v>266</v>
      </c>
      <c r="F13" s="120">
        <v>35431</v>
      </c>
      <c r="G13" s="118">
        <v>20</v>
      </c>
    </row>
    <row r="14" spans="2:7" ht="30" customHeight="1">
      <c r="B14" s="118">
        <v>12</v>
      </c>
      <c r="C14" s="118">
        <v>900002</v>
      </c>
      <c r="D14" s="193" t="s">
        <v>166</v>
      </c>
      <c r="E14" s="193" t="s">
        <v>268</v>
      </c>
      <c r="F14" s="120">
        <v>35431</v>
      </c>
      <c r="G14" s="118">
        <v>20</v>
      </c>
    </row>
    <row r="15" spans="2:7" ht="30" customHeight="1">
      <c r="B15" s="118">
        <v>13</v>
      </c>
      <c r="C15" s="118">
        <v>100015</v>
      </c>
      <c r="D15" s="193" t="s">
        <v>167</v>
      </c>
      <c r="E15" s="193" t="s">
        <v>245</v>
      </c>
      <c r="F15" s="120">
        <v>35431</v>
      </c>
      <c r="G15" s="118">
        <v>20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  <pageSetUpPr fitToPage="1"/>
  </sheetPr>
  <dimension ref="A1:CA237"/>
  <sheetViews>
    <sheetView zoomScale="78" zoomScaleNormal="78" workbookViewId="0">
      <pane ySplit="9" topLeftCell="A222" activePane="bottomLeft" state="frozen"/>
      <selection activeCell="S1" sqref="S1"/>
      <selection pane="bottomLeft" activeCell="L237" sqref="L237"/>
    </sheetView>
  </sheetViews>
  <sheetFormatPr defaultRowHeight="23.25"/>
  <cols>
    <col min="1" max="1" width="8.42578125" customWidth="1"/>
    <col min="2" max="2" width="12.5703125" customWidth="1"/>
    <col min="3" max="3" width="12.42578125" style="321" customWidth="1"/>
    <col min="4" max="4" width="11.5703125" customWidth="1"/>
    <col min="5" max="5" width="14.7109375" customWidth="1"/>
    <col min="6" max="6" width="19.42578125" style="107" customWidth="1"/>
    <col min="7" max="7" width="23.5703125" style="107" customWidth="1"/>
    <col min="8" max="8" width="12.28515625" style="107" customWidth="1"/>
    <col min="9" max="9" width="11.5703125" style="330" hidden="1" customWidth="1"/>
    <col min="10" max="10" width="33.7109375" style="107" hidden="1" customWidth="1"/>
    <col min="11" max="11" width="20.5703125" style="102" hidden="1" customWidth="1"/>
    <col min="12" max="12" width="14.85546875" style="52" customWidth="1"/>
    <col min="13" max="13" width="14.28515625" style="169" customWidth="1"/>
    <col min="14" max="14" width="14.85546875" style="360" customWidth="1"/>
    <col min="15" max="15" width="12" style="111" customWidth="1"/>
    <col min="16" max="17" width="39" customWidth="1"/>
    <col min="18" max="18" width="22.140625" customWidth="1"/>
    <col min="19" max="19" width="20.42578125" customWidth="1"/>
    <col min="20" max="20" width="33.140625" customWidth="1"/>
    <col min="21" max="21" width="17.7109375" customWidth="1"/>
    <col min="22" max="22" width="14.5703125" customWidth="1"/>
    <col min="23" max="27" width="14.5703125" style="111" customWidth="1"/>
    <col min="28" max="28" width="13.28515625" style="213" customWidth="1"/>
    <col min="29" max="29" width="12.7109375" style="213" customWidth="1"/>
    <col min="30" max="30" width="14.140625" style="52" customWidth="1"/>
    <col min="31" max="31" width="13.28515625" style="111" customWidth="1"/>
    <col min="32" max="32" width="12.5703125" customWidth="1"/>
    <col min="33" max="33" width="13.7109375" style="111" customWidth="1"/>
    <col min="34" max="34" width="14" style="111" customWidth="1"/>
    <col min="35" max="35" width="12.140625" customWidth="1"/>
    <col min="36" max="36" width="12.28515625" style="30" customWidth="1"/>
    <col min="37" max="37" width="13.140625" style="149" customWidth="1"/>
    <col min="38" max="38" width="10.7109375" style="249" customWidth="1"/>
    <col min="39" max="39" width="10.28515625" style="111" customWidth="1"/>
    <col min="40" max="40" width="10" style="169" customWidth="1"/>
    <col min="41" max="41" width="9.140625" style="111" customWidth="1"/>
    <col min="42" max="54" width="5.7109375" style="169" customWidth="1"/>
    <col min="55" max="55" width="10.7109375" style="169" customWidth="1"/>
    <col min="56" max="56" width="11.85546875" style="213" customWidth="1"/>
    <col min="57" max="57" width="14.42578125" style="213" customWidth="1"/>
    <col min="58" max="58" width="12" style="52" customWidth="1"/>
    <col min="59" max="59" width="11.140625" style="52" customWidth="1"/>
    <col min="60" max="64" width="20.42578125" customWidth="1"/>
    <col min="65" max="65" width="12.5703125" customWidth="1"/>
    <col min="66" max="66" width="12" customWidth="1"/>
    <col min="67" max="67" width="12.28515625" customWidth="1"/>
    <col min="68" max="68" width="10.5703125" customWidth="1"/>
    <col min="69" max="69" width="10.7109375" customWidth="1"/>
    <col min="70" max="70" width="10" customWidth="1"/>
    <col min="71" max="72" width="11.7109375" customWidth="1"/>
    <col min="73" max="73" width="9.140625" style="94" customWidth="1"/>
    <col min="74" max="76" width="9.140625" style="111" customWidth="1"/>
    <col min="77" max="77" width="9.140625" style="26" customWidth="1"/>
    <col min="78" max="78" width="9.7109375" customWidth="1"/>
    <col min="79" max="79" width="15" style="249" customWidth="1"/>
    <col min="80" max="80" width="9.28515625" customWidth="1"/>
  </cols>
  <sheetData>
    <row r="1" spans="1:79" ht="26.25" customHeight="1">
      <c r="A1" s="351" t="s">
        <v>804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48"/>
      <c r="W1" s="147"/>
      <c r="X1" s="147"/>
      <c r="Y1" s="147"/>
      <c r="Z1" s="147"/>
      <c r="AA1" s="147"/>
      <c r="AB1" s="212"/>
      <c r="AC1" s="212"/>
      <c r="AD1" s="51"/>
      <c r="AE1" s="147"/>
      <c r="AF1" s="48"/>
      <c r="AG1" s="147" t="s">
        <v>95</v>
      </c>
      <c r="AH1" s="147">
        <v>2015</v>
      </c>
      <c r="AI1" s="48"/>
      <c r="AJ1" s="48"/>
      <c r="AK1" s="206"/>
      <c r="AL1" s="147"/>
      <c r="AM1" s="147"/>
      <c r="AN1" s="168"/>
      <c r="AO1" s="147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212"/>
      <c r="BE1" s="212"/>
      <c r="BF1" s="51"/>
      <c r="BG1" s="51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</row>
    <row r="2" spans="1:79">
      <c r="F2" s="107" t="s">
        <v>69</v>
      </c>
      <c r="O2" s="111" t="s">
        <v>70</v>
      </c>
      <c r="AG2" s="111">
        <v>0</v>
      </c>
      <c r="AH2" s="111">
        <v>1</v>
      </c>
      <c r="AJ2" s="58">
        <v>7</v>
      </c>
    </row>
    <row r="3" spans="1:79">
      <c r="F3" s="107" t="s">
        <v>75</v>
      </c>
      <c r="O3" s="111" t="s">
        <v>71</v>
      </c>
      <c r="AG3" s="111">
        <v>1.01</v>
      </c>
      <c r="AH3" s="111">
        <v>3</v>
      </c>
      <c r="AJ3" s="58">
        <v>10</v>
      </c>
    </row>
    <row r="4" spans="1:79">
      <c r="F4" s="107" t="s">
        <v>76</v>
      </c>
      <c r="O4" s="111" t="s">
        <v>72</v>
      </c>
      <c r="AG4" s="111">
        <v>3.01</v>
      </c>
      <c r="AH4" s="111">
        <v>5</v>
      </c>
      <c r="AJ4" s="58">
        <v>12</v>
      </c>
    </row>
    <row r="5" spans="1:79">
      <c r="F5" s="107" t="s">
        <v>77</v>
      </c>
      <c r="J5" s="107" t="s">
        <v>990</v>
      </c>
      <c r="O5" s="111" t="s">
        <v>73</v>
      </c>
      <c r="AG5" s="111">
        <v>5.01</v>
      </c>
      <c r="AH5" s="111">
        <v>10</v>
      </c>
      <c r="AJ5" s="58">
        <v>15</v>
      </c>
    </row>
    <row r="6" spans="1:79">
      <c r="F6" s="107" t="s">
        <v>78</v>
      </c>
      <c r="O6" s="111" t="s">
        <v>74</v>
      </c>
      <c r="AG6" s="111">
        <v>10.01</v>
      </c>
      <c r="AH6" s="111">
        <v>15</v>
      </c>
      <c r="AJ6" s="58">
        <v>15</v>
      </c>
    </row>
    <row r="7" spans="1:79" ht="28.5" customHeight="1">
      <c r="A7" s="305" t="s">
        <v>27</v>
      </c>
      <c r="B7" s="305"/>
      <c r="C7" s="305"/>
      <c r="D7" s="305"/>
      <c r="E7" s="305"/>
      <c r="F7" s="305"/>
      <c r="G7" s="443"/>
      <c r="H7" s="443"/>
      <c r="I7" s="331"/>
      <c r="J7" s="443"/>
      <c r="K7" s="96"/>
      <c r="L7" s="122"/>
      <c r="M7" s="199"/>
      <c r="N7" s="361"/>
      <c r="O7" s="21"/>
      <c r="P7" s="6"/>
      <c r="Q7" s="6"/>
      <c r="R7" s="443"/>
      <c r="S7" s="443"/>
      <c r="T7" s="6"/>
      <c r="U7" s="21"/>
      <c r="V7" s="21"/>
      <c r="W7" s="21"/>
      <c r="X7" s="21"/>
      <c r="Y7" s="21"/>
      <c r="Z7" s="21"/>
      <c r="AA7" s="21"/>
      <c r="AB7" s="130"/>
      <c r="AC7" s="130"/>
      <c r="AD7" s="15"/>
      <c r="AE7" s="31"/>
      <c r="AF7" s="16"/>
      <c r="AG7" s="31"/>
      <c r="AH7" s="31"/>
      <c r="AI7" s="16"/>
      <c r="AJ7" s="31"/>
      <c r="AK7" s="15"/>
      <c r="AL7" s="263"/>
      <c r="AM7" s="141"/>
      <c r="AN7" s="170"/>
      <c r="AO7" s="141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223"/>
      <c r="BE7" s="223"/>
      <c r="BF7" s="141"/>
      <c r="BG7" s="141"/>
    </row>
    <row r="8" spans="1:79" ht="49.5" customHeight="1">
      <c r="A8" s="472" t="s">
        <v>0</v>
      </c>
      <c r="B8" s="541" t="s">
        <v>28</v>
      </c>
      <c r="C8" s="473" t="s">
        <v>55</v>
      </c>
      <c r="D8" s="441" t="s">
        <v>429</v>
      </c>
      <c r="E8" s="472" t="s">
        <v>157</v>
      </c>
      <c r="F8" s="474" t="s">
        <v>158</v>
      </c>
      <c r="G8" s="472" t="s">
        <v>1</v>
      </c>
      <c r="H8" s="472" t="s">
        <v>443</v>
      </c>
      <c r="I8" s="439"/>
      <c r="J8" s="472" t="s">
        <v>434</v>
      </c>
      <c r="K8" s="475" t="s">
        <v>156</v>
      </c>
      <c r="L8" s="476" t="s">
        <v>257</v>
      </c>
      <c r="M8" s="475" t="s">
        <v>543</v>
      </c>
      <c r="N8" s="477" t="s">
        <v>625</v>
      </c>
      <c r="O8" s="472" t="s">
        <v>29</v>
      </c>
      <c r="P8" s="472" t="s">
        <v>5</v>
      </c>
      <c r="Q8" s="472" t="s">
        <v>2</v>
      </c>
      <c r="R8" s="478" t="s">
        <v>44</v>
      </c>
      <c r="S8" s="479"/>
      <c r="T8" s="473" t="s">
        <v>2240</v>
      </c>
      <c r="U8" s="473" t="s">
        <v>3</v>
      </c>
      <c r="V8" s="472" t="s">
        <v>13</v>
      </c>
      <c r="W8" s="472" t="s">
        <v>1934</v>
      </c>
      <c r="X8" s="472" t="s">
        <v>1935</v>
      </c>
      <c r="Y8" s="472" t="s">
        <v>1936</v>
      </c>
      <c r="Z8" s="472" t="s">
        <v>1937</v>
      </c>
      <c r="AA8" s="472" t="s">
        <v>1940</v>
      </c>
      <c r="AB8" s="480" t="s">
        <v>626</v>
      </c>
      <c r="AC8" s="480" t="s">
        <v>14</v>
      </c>
      <c r="AD8" s="476" t="s">
        <v>32</v>
      </c>
      <c r="AE8" s="476" t="s">
        <v>15</v>
      </c>
      <c r="AF8" s="481" t="s">
        <v>41</v>
      </c>
      <c r="AG8" s="447" t="s">
        <v>98</v>
      </c>
      <c r="AH8" s="447" t="s">
        <v>98</v>
      </c>
      <c r="AI8" s="447" t="s">
        <v>97</v>
      </c>
      <c r="AJ8" s="482" t="s">
        <v>40</v>
      </c>
      <c r="AK8" s="483" t="s">
        <v>4</v>
      </c>
      <c r="AL8" s="264"/>
      <c r="AM8" s="476" t="s">
        <v>919</v>
      </c>
      <c r="AN8" s="475" t="s">
        <v>1243</v>
      </c>
      <c r="AO8" s="476" t="s">
        <v>1244</v>
      </c>
      <c r="AP8" s="484" t="s">
        <v>411</v>
      </c>
      <c r="AQ8" s="485"/>
      <c r="AR8" s="485"/>
      <c r="AS8" s="485"/>
      <c r="AT8" s="485"/>
      <c r="AU8" s="486"/>
      <c r="AV8" s="484" t="s">
        <v>412</v>
      </c>
      <c r="AW8" s="485"/>
      <c r="AX8" s="485"/>
      <c r="AY8" s="485"/>
      <c r="AZ8" s="485"/>
      <c r="BA8" s="485"/>
      <c r="BB8" s="486"/>
      <c r="BC8" s="205" t="s">
        <v>560</v>
      </c>
      <c r="BD8" s="224" t="s">
        <v>428</v>
      </c>
      <c r="BE8" s="233" t="s">
        <v>680</v>
      </c>
      <c r="BF8" s="487" t="s">
        <v>378</v>
      </c>
      <c r="BG8" s="488"/>
      <c r="BH8" s="489" t="s">
        <v>18</v>
      </c>
      <c r="BI8" s="490"/>
      <c r="BJ8" s="490"/>
      <c r="BK8" s="490"/>
      <c r="BL8" s="491"/>
      <c r="BM8" s="492" t="s">
        <v>21</v>
      </c>
      <c r="BN8" s="492"/>
      <c r="BO8" s="492"/>
      <c r="BP8" s="492"/>
      <c r="BQ8" s="492"/>
      <c r="BR8" s="492"/>
      <c r="BS8" s="450"/>
      <c r="BT8" s="450"/>
      <c r="BU8" s="258"/>
      <c r="BV8" s="257"/>
      <c r="BW8" s="255" t="s">
        <v>38</v>
      </c>
      <c r="BX8" s="255" t="s">
        <v>38</v>
      </c>
      <c r="BY8" s="255" t="s">
        <v>805</v>
      </c>
      <c r="BZ8" s="256" t="s">
        <v>807</v>
      </c>
      <c r="CA8" s="251" t="s">
        <v>806</v>
      </c>
    </row>
    <row r="9" spans="1:79" ht="33" customHeight="1">
      <c r="A9" s="493"/>
      <c r="B9" s="494"/>
      <c r="C9" s="494"/>
      <c r="D9" s="442" t="s">
        <v>430</v>
      </c>
      <c r="E9" s="493"/>
      <c r="F9" s="472"/>
      <c r="G9" s="493"/>
      <c r="H9" s="493"/>
      <c r="I9" s="440"/>
      <c r="J9" s="493"/>
      <c r="K9" s="495"/>
      <c r="L9" s="496"/>
      <c r="M9" s="495"/>
      <c r="N9" s="497"/>
      <c r="O9" s="493"/>
      <c r="P9" s="493"/>
      <c r="Q9" s="493"/>
      <c r="R9" s="384" t="s">
        <v>43</v>
      </c>
      <c r="S9" s="384" t="s">
        <v>36</v>
      </c>
      <c r="T9" s="494"/>
      <c r="U9" s="494"/>
      <c r="V9" s="493"/>
      <c r="W9" s="493"/>
      <c r="X9" s="493"/>
      <c r="Y9" s="493"/>
      <c r="Z9" s="493"/>
      <c r="AA9" s="493"/>
      <c r="AB9" s="498"/>
      <c r="AC9" s="498"/>
      <c r="AD9" s="496"/>
      <c r="AE9" s="496"/>
      <c r="AF9" s="499"/>
      <c r="AG9" s="447" t="s">
        <v>38</v>
      </c>
      <c r="AH9" s="447" t="s">
        <v>39</v>
      </c>
      <c r="AI9" s="448" t="s">
        <v>96</v>
      </c>
      <c r="AJ9" s="500"/>
      <c r="AK9" s="501"/>
      <c r="AL9" s="386" t="s">
        <v>624</v>
      </c>
      <c r="AM9" s="496"/>
      <c r="AN9" s="495"/>
      <c r="AO9" s="496"/>
      <c r="AP9" s="387" t="s">
        <v>1117</v>
      </c>
      <c r="AQ9" s="387" t="s">
        <v>413</v>
      </c>
      <c r="AR9" s="387" t="s">
        <v>414</v>
      </c>
      <c r="AS9" s="387" t="s">
        <v>415</v>
      </c>
      <c r="AT9" s="387" t="s">
        <v>416</v>
      </c>
      <c r="AU9" s="387" t="s">
        <v>417</v>
      </c>
      <c r="AV9" s="387" t="s">
        <v>1117</v>
      </c>
      <c r="AW9" s="387" t="s">
        <v>413</v>
      </c>
      <c r="AX9" s="387" t="s">
        <v>414</v>
      </c>
      <c r="AY9" s="387" t="s">
        <v>415</v>
      </c>
      <c r="AZ9" s="387" t="s">
        <v>416</v>
      </c>
      <c r="BA9" s="387" t="s">
        <v>417</v>
      </c>
      <c r="BB9" s="387" t="s">
        <v>418</v>
      </c>
      <c r="BC9" s="387" t="s">
        <v>558</v>
      </c>
      <c r="BD9" s="388"/>
      <c r="BE9" s="388"/>
      <c r="BF9" s="449" t="s">
        <v>379</v>
      </c>
      <c r="BG9" s="449" t="s">
        <v>380</v>
      </c>
      <c r="BH9" s="389" t="s">
        <v>10</v>
      </c>
      <c r="BI9" s="389" t="s">
        <v>12</v>
      </c>
      <c r="BJ9" s="389" t="s">
        <v>19</v>
      </c>
      <c r="BK9" s="389" t="s">
        <v>20</v>
      </c>
      <c r="BL9" s="389" t="s">
        <v>35</v>
      </c>
      <c r="BM9" s="390" t="s">
        <v>22</v>
      </c>
      <c r="BN9" s="390" t="s">
        <v>23</v>
      </c>
      <c r="BO9" s="390" t="s">
        <v>24</v>
      </c>
      <c r="BP9" s="390" t="s">
        <v>25</v>
      </c>
      <c r="BQ9" s="390" t="s">
        <v>26</v>
      </c>
      <c r="BR9" s="390" t="s">
        <v>341</v>
      </c>
      <c r="BS9" s="390" t="s">
        <v>342</v>
      </c>
      <c r="BT9" s="390" t="s">
        <v>529</v>
      </c>
      <c r="BU9" s="391">
        <v>2015</v>
      </c>
      <c r="BV9" s="115">
        <v>2016</v>
      </c>
      <c r="BW9" s="392">
        <v>2017</v>
      </c>
      <c r="BX9" s="393">
        <v>2018</v>
      </c>
      <c r="BY9" s="394"/>
      <c r="BZ9" s="395"/>
      <c r="CA9" s="396"/>
    </row>
    <row r="10" spans="1:79" ht="37.5" customHeight="1">
      <c r="A10" s="493" t="s">
        <v>0</v>
      </c>
      <c r="B10" s="542" t="s">
        <v>28</v>
      </c>
      <c r="C10" s="442"/>
      <c r="D10" s="442"/>
      <c r="E10" s="442"/>
      <c r="F10" s="493" t="s">
        <v>1</v>
      </c>
      <c r="G10" s="471"/>
      <c r="H10" s="440"/>
      <c r="I10" s="440"/>
      <c r="J10" s="471"/>
      <c r="K10" s="397"/>
      <c r="L10" s="445"/>
      <c r="M10" s="444"/>
      <c r="N10" s="502" t="s">
        <v>625</v>
      </c>
      <c r="O10" s="493" t="s">
        <v>29</v>
      </c>
      <c r="P10" s="493" t="s">
        <v>5</v>
      </c>
      <c r="Q10" s="398"/>
      <c r="R10" s="503" t="s">
        <v>44</v>
      </c>
      <c r="S10" s="504"/>
      <c r="T10" s="494" t="s">
        <v>2</v>
      </c>
      <c r="U10" s="494" t="s">
        <v>3</v>
      </c>
      <c r="V10" s="493" t="s">
        <v>13</v>
      </c>
      <c r="W10" s="440"/>
      <c r="X10" s="440"/>
      <c r="Y10" s="440"/>
      <c r="Z10" s="440"/>
      <c r="AA10" s="440"/>
      <c r="AB10" s="498" t="s">
        <v>56</v>
      </c>
      <c r="AC10" s="505" t="s">
        <v>14</v>
      </c>
      <c r="AD10" s="496" t="s">
        <v>32</v>
      </c>
      <c r="AE10" s="496" t="s">
        <v>15</v>
      </c>
      <c r="AF10" s="499" t="s">
        <v>41</v>
      </c>
      <c r="AG10" s="499" t="s">
        <v>38</v>
      </c>
      <c r="AH10" s="499" t="s">
        <v>39</v>
      </c>
      <c r="AI10" s="448"/>
      <c r="AJ10" s="500" t="s">
        <v>40</v>
      </c>
      <c r="AK10" s="501" t="s">
        <v>4</v>
      </c>
      <c r="AL10" s="399"/>
      <c r="AM10" s="400"/>
      <c r="AN10" s="401"/>
      <c r="AO10" s="400"/>
      <c r="AP10" s="401"/>
      <c r="AQ10" s="401"/>
      <c r="AR10" s="401"/>
      <c r="AS10" s="401"/>
      <c r="AT10" s="401"/>
      <c r="AU10" s="401"/>
      <c r="AV10" s="401"/>
      <c r="AW10" s="401"/>
      <c r="AX10" s="401"/>
      <c r="AY10" s="401"/>
      <c r="AZ10" s="401"/>
      <c r="BA10" s="401"/>
      <c r="BB10" s="401"/>
      <c r="BC10" s="401"/>
      <c r="BD10" s="402"/>
      <c r="BE10" s="402"/>
      <c r="BF10" s="400"/>
      <c r="BG10" s="400"/>
      <c r="BH10" s="506" t="s">
        <v>18</v>
      </c>
      <c r="BI10" s="507"/>
      <c r="BJ10" s="507"/>
      <c r="BK10" s="507"/>
      <c r="BL10" s="508"/>
      <c r="BM10" s="509" t="s">
        <v>21</v>
      </c>
      <c r="BN10" s="510"/>
      <c r="BO10" s="510"/>
      <c r="BP10" s="510"/>
      <c r="BQ10" s="510"/>
      <c r="BR10" s="511"/>
      <c r="BS10" s="134"/>
      <c r="BT10" s="134"/>
    </row>
    <row r="11" spans="1:79" ht="45">
      <c r="A11" s="512"/>
      <c r="B11" s="513"/>
      <c r="C11" s="452"/>
      <c r="D11" s="452"/>
      <c r="E11" s="452"/>
      <c r="F11" s="512"/>
      <c r="G11" s="457"/>
      <c r="H11" s="451"/>
      <c r="I11" s="451"/>
      <c r="J11" s="457"/>
      <c r="K11" s="104"/>
      <c r="L11" s="454"/>
      <c r="M11" s="453"/>
      <c r="N11" s="514"/>
      <c r="O11" s="512"/>
      <c r="P11" s="512"/>
      <c r="Q11" s="470"/>
      <c r="R11" s="446" t="s">
        <v>43</v>
      </c>
      <c r="S11" s="446" t="s">
        <v>36</v>
      </c>
      <c r="T11" s="513"/>
      <c r="U11" s="513"/>
      <c r="V11" s="512"/>
      <c r="W11" s="451"/>
      <c r="X11" s="451"/>
      <c r="Y11" s="451"/>
      <c r="Z11" s="451"/>
      <c r="AA11" s="451"/>
      <c r="AB11" s="515"/>
      <c r="AC11" s="516"/>
      <c r="AD11" s="517"/>
      <c r="AE11" s="517"/>
      <c r="AF11" s="518"/>
      <c r="AG11" s="518"/>
      <c r="AH11" s="518"/>
      <c r="AI11" s="455"/>
      <c r="AJ11" s="519"/>
      <c r="AK11" s="520"/>
      <c r="AL11" s="273"/>
      <c r="AM11" s="456"/>
      <c r="AN11" s="178"/>
      <c r="AO11" s="456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229"/>
      <c r="BE11" s="229"/>
      <c r="BF11" s="456"/>
      <c r="BG11" s="456"/>
      <c r="BH11" s="4" t="s">
        <v>10</v>
      </c>
      <c r="BI11" s="4" t="s">
        <v>12</v>
      </c>
      <c r="BJ11" s="4" t="s">
        <v>19</v>
      </c>
      <c r="BK11" s="4" t="s">
        <v>20</v>
      </c>
      <c r="BL11" s="4" t="s">
        <v>35</v>
      </c>
      <c r="BM11" s="5" t="s">
        <v>22</v>
      </c>
      <c r="BN11" s="5" t="s">
        <v>23</v>
      </c>
      <c r="BO11" s="5" t="s">
        <v>24</v>
      </c>
      <c r="BP11" s="5" t="s">
        <v>25</v>
      </c>
      <c r="BQ11" s="5" t="s">
        <v>26</v>
      </c>
      <c r="BR11" s="5" t="s">
        <v>26</v>
      </c>
      <c r="BS11" s="5" t="s">
        <v>26</v>
      </c>
      <c r="BT11" s="5" t="s">
        <v>26</v>
      </c>
    </row>
    <row r="12" spans="1:79" ht="37.5" customHeight="1">
      <c r="A12" s="521" t="s">
        <v>0</v>
      </c>
      <c r="B12" s="543" t="s">
        <v>55</v>
      </c>
      <c r="C12" s="461"/>
      <c r="D12" s="461"/>
      <c r="E12" s="461"/>
      <c r="F12" s="521" t="s">
        <v>1</v>
      </c>
      <c r="G12" s="467"/>
      <c r="H12" s="463"/>
      <c r="I12" s="463"/>
      <c r="J12" s="467"/>
      <c r="K12" s="105"/>
      <c r="L12" s="465"/>
      <c r="M12" s="197"/>
      <c r="N12" s="368"/>
      <c r="O12" s="521" t="s">
        <v>29</v>
      </c>
      <c r="P12" s="521" t="s">
        <v>5</v>
      </c>
      <c r="Q12" s="378"/>
      <c r="R12" s="523" t="s">
        <v>44</v>
      </c>
      <c r="S12" s="524"/>
      <c r="T12" s="522" t="s">
        <v>2</v>
      </c>
      <c r="U12" s="522" t="s">
        <v>3</v>
      </c>
      <c r="V12" s="521" t="s">
        <v>13</v>
      </c>
      <c r="W12" s="463"/>
      <c r="X12" s="463"/>
      <c r="Y12" s="463"/>
      <c r="Z12" s="463"/>
      <c r="AA12" s="463"/>
      <c r="AB12" s="525" t="s">
        <v>56</v>
      </c>
      <c r="AC12" s="526" t="s">
        <v>14</v>
      </c>
      <c r="AD12" s="527" t="s">
        <v>32</v>
      </c>
      <c r="AE12" s="527" t="s">
        <v>15</v>
      </c>
      <c r="AF12" s="528" t="s">
        <v>41</v>
      </c>
      <c r="AG12" s="528" t="s">
        <v>38</v>
      </c>
      <c r="AH12" s="528" t="s">
        <v>39</v>
      </c>
      <c r="AI12" s="458"/>
      <c r="AJ12" s="529" t="s">
        <v>40</v>
      </c>
      <c r="AK12" s="530" t="s">
        <v>4</v>
      </c>
      <c r="AL12" s="274"/>
      <c r="AM12" s="143"/>
      <c r="AN12" s="179"/>
      <c r="AO12" s="143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79"/>
      <c r="BC12" s="179"/>
      <c r="BD12" s="230"/>
      <c r="BE12" s="230"/>
      <c r="BF12" s="143"/>
      <c r="BG12" s="143"/>
      <c r="BH12" s="489" t="s">
        <v>18</v>
      </c>
      <c r="BI12" s="490"/>
      <c r="BJ12" s="490"/>
      <c r="BK12" s="490"/>
      <c r="BL12" s="491"/>
      <c r="BM12" s="531" t="s">
        <v>21</v>
      </c>
      <c r="BN12" s="532"/>
      <c r="BO12" s="532"/>
      <c r="BP12" s="532"/>
      <c r="BQ12" s="532"/>
      <c r="BR12" s="533"/>
      <c r="BS12" s="134"/>
      <c r="BT12" s="134"/>
    </row>
    <row r="13" spans="1:79" ht="45">
      <c r="A13" s="534"/>
      <c r="B13" s="535"/>
      <c r="C13" s="462"/>
      <c r="D13" s="462"/>
      <c r="E13" s="462"/>
      <c r="F13" s="534"/>
      <c r="G13" s="468"/>
      <c r="H13" s="464"/>
      <c r="I13" s="464"/>
      <c r="J13" s="468"/>
      <c r="K13" s="106"/>
      <c r="L13" s="466"/>
      <c r="M13" s="198"/>
      <c r="N13" s="369"/>
      <c r="O13" s="534"/>
      <c r="P13" s="534"/>
      <c r="Q13" s="379"/>
      <c r="R13" s="469" t="s">
        <v>43</v>
      </c>
      <c r="S13" s="469" t="s">
        <v>36</v>
      </c>
      <c r="T13" s="535"/>
      <c r="U13" s="535"/>
      <c r="V13" s="534"/>
      <c r="W13" s="464"/>
      <c r="X13" s="464"/>
      <c r="Y13" s="464"/>
      <c r="Z13" s="464"/>
      <c r="AA13" s="464"/>
      <c r="AB13" s="536"/>
      <c r="AC13" s="516"/>
      <c r="AD13" s="537"/>
      <c r="AE13" s="537"/>
      <c r="AF13" s="538"/>
      <c r="AG13" s="538"/>
      <c r="AH13" s="538"/>
      <c r="AI13" s="459"/>
      <c r="AJ13" s="539"/>
      <c r="AK13" s="540"/>
      <c r="AL13" s="275"/>
      <c r="AM13" s="460"/>
      <c r="AN13" s="180"/>
      <c r="AO13" s="46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231"/>
      <c r="BE13" s="231"/>
      <c r="BF13" s="460"/>
      <c r="BG13" s="460"/>
      <c r="BH13" s="4" t="s">
        <v>10</v>
      </c>
      <c r="BI13" s="4" t="s">
        <v>12</v>
      </c>
      <c r="BJ13" s="4" t="s">
        <v>19</v>
      </c>
      <c r="BK13" s="4" t="s">
        <v>20</v>
      </c>
      <c r="BL13" s="4" t="s">
        <v>35</v>
      </c>
      <c r="BM13" s="5" t="s">
        <v>22</v>
      </c>
      <c r="BN13" s="5" t="s">
        <v>23</v>
      </c>
      <c r="BO13" s="5" t="s">
        <v>24</v>
      </c>
      <c r="BP13" s="5" t="s">
        <v>25</v>
      </c>
      <c r="BQ13" s="5" t="s">
        <v>26</v>
      </c>
      <c r="BR13" s="5" t="s">
        <v>26</v>
      </c>
      <c r="BS13" s="5" t="s">
        <v>26</v>
      </c>
      <c r="BT13" s="5" t="s">
        <v>26</v>
      </c>
    </row>
    <row r="14" spans="1:79" s="39" customFormat="1" ht="25.5">
      <c r="A14" s="335">
        <v>1</v>
      </c>
      <c r="B14" s="436" t="s">
        <v>2541</v>
      </c>
      <c r="C14" s="135"/>
      <c r="D14" s="20" t="s">
        <v>249</v>
      </c>
      <c r="E14" s="14" t="s">
        <v>354</v>
      </c>
      <c r="F14" s="34" t="s">
        <v>355</v>
      </c>
      <c r="G14" s="34" t="s">
        <v>2729</v>
      </c>
      <c r="H14" s="33" t="s">
        <v>446</v>
      </c>
      <c r="I14" s="33"/>
      <c r="J14" s="34"/>
      <c r="K14" s="100">
        <v>1570300131376</v>
      </c>
      <c r="L14" s="127">
        <v>34817</v>
      </c>
      <c r="M14" s="175"/>
      <c r="N14" s="365"/>
      <c r="O14" s="20" t="s">
        <v>31</v>
      </c>
      <c r="P14" s="14" t="s">
        <v>343</v>
      </c>
      <c r="Q14" s="14"/>
      <c r="R14" s="14"/>
      <c r="S14" s="14"/>
      <c r="T14" s="14" t="s">
        <v>10</v>
      </c>
      <c r="U14" s="9" t="s">
        <v>6</v>
      </c>
      <c r="V14" s="36" t="s">
        <v>17</v>
      </c>
      <c r="W14" s="20"/>
      <c r="X14" s="20"/>
      <c r="Y14" s="20"/>
      <c r="Z14" s="20"/>
      <c r="AA14" s="20"/>
      <c r="AB14" s="136"/>
      <c r="AC14" s="132">
        <v>42564</v>
      </c>
      <c r="AD14" s="135">
        <f>AC14+120</f>
        <v>42684</v>
      </c>
      <c r="AE14" s="242">
        <v>42564</v>
      </c>
      <c r="AF14" s="37">
        <f t="shared" ref="AF14:AF45" ca="1" si="0">IF(AC14="","",TODAY()-AE14)</f>
        <v>1290</v>
      </c>
      <c r="AG14" s="37">
        <f t="shared" ref="AG14:AG20" ca="1" si="1">YEAR(TODAY())-YEAR(AE14)</f>
        <v>4</v>
      </c>
      <c r="AH14" s="37">
        <f ca="1">DATEDIF(AC14,TODAY(),"YM")</f>
        <v>6</v>
      </c>
      <c r="AI14" s="61">
        <f t="shared" ref="AI14:AI45" ca="1" si="2">IF(AF14="","",AF14/365)</f>
        <v>3.5342465753424657</v>
      </c>
      <c r="AJ14" s="46">
        <f ca="1">IF(AE14="","",IF(AI14&lt;$AH$2,0,IF(YEAR(AE14)=$AH$1-1,ROUND($AJ$2/12*(12-MONTH(AE14)+1),0),IF(AG14&gt;=$AH$6,$AJ$6,IF(AG14&gt;=$AH$5,$AJ$5,IF(AG14&gt;=$AH$4,$AJ$4,IF(AG14&gt;=$AH$3,$AJ$3,IF(AG14&gt;=$AH$2,$AJ$2,"Check"))))))))</f>
        <v>10</v>
      </c>
      <c r="AK14" s="32">
        <v>43106</v>
      </c>
      <c r="AL14" s="276"/>
      <c r="AM14" s="148"/>
      <c r="AN14" s="176"/>
      <c r="AO14" s="148"/>
      <c r="AP14" s="176"/>
      <c r="AQ14" s="176"/>
      <c r="AR14" s="176"/>
      <c r="AS14" s="176"/>
      <c r="AT14" s="176"/>
      <c r="AU14" s="176"/>
      <c r="AV14" s="176"/>
      <c r="AW14" s="176">
        <v>3</v>
      </c>
      <c r="AX14" s="176"/>
      <c r="AY14" s="176"/>
      <c r="AZ14" s="176"/>
      <c r="BA14" s="176"/>
      <c r="BB14" s="176"/>
      <c r="BC14" s="176">
        <v>3</v>
      </c>
      <c r="BD14" s="181">
        <v>43106</v>
      </c>
      <c r="BE14" s="181"/>
      <c r="BF14" s="145"/>
      <c r="BG14" s="145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1">
        <v>42811</v>
      </c>
      <c r="BU14" s="95"/>
      <c r="BV14" s="114"/>
      <c r="BW14" s="113">
        <v>4</v>
      </c>
      <c r="BX14" s="113">
        <v>7</v>
      </c>
      <c r="BZ14" s="248" t="s">
        <v>803</v>
      </c>
      <c r="CA14" s="246">
        <v>2</v>
      </c>
    </row>
    <row r="15" spans="1:79" s="39" customFormat="1" ht="25.5">
      <c r="A15" s="335">
        <f t="shared" ref="A15:A78" si="3">+A14+1</f>
        <v>2</v>
      </c>
      <c r="B15" s="436" t="s">
        <v>2542</v>
      </c>
      <c r="C15" s="135"/>
      <c r="D15" s="20" t="s">
        <v>247</v>
      </c>
      <c r="E15" s="14" t="s">
        <v>361</v>
      </c>
      <c r="F15" s="34" t="s">
        <v>362</v>
      </c>
      <c r="G15" s="34" t="s">
        <v>2730</v>
      </c>
      <c r="H15" s="33" t="s">
        <v>456</v>
      </c>
      <c r="I15" s="33"/>
      <c r="J15" s="34"/>
      <c r="K15" s="100">
        <v>1920400174839</v>
      </c>
      <c r="L15" s="127">
        <v>35460</v>
      </c>
      <c r="M15" s="175"/>
      <c r="N15" s="365"/>
      <c r="O15" s="20" t="s">
        <v>30</v>
      </c>
      <c r="P15" s="14" t="s">
        <v>343</v>
      </c>
      <c r="Q15" s="14"/>
      <c r="R15" s="14"/>
      <c r="S15" s="14"/>
      <c r="T15" s="14" t="s">
        <v>10</v>
      </c>
      <c r="U15" s="9" t="s">
        <v>6</v>
      </c>
      <c r="V15" s="36" t="s">
        <v>17</v>
      </c>
      <c r="W15" s="20"/>
      <c r="X15" s="20"/>
      <c r="Y15" s="20"/>
      <c r="Z15" s="20"/>
      <c r="AA15" s="20"/>
      <c r="AB15" s="136"/>
      <c r="AC15" s="132">
        <v>42601</v>
      </c>
      <c r="AD15" s="135" t="s">
        <v>499</v>
      </c>
      <c r="AE15" s="242">
        <v>42601</v>
      </c>
      <c r="AF15" s="37">
        <f t="shared" ca="1" si="0"/>
        <v>1253</v>
      </c>
      <c r="AG15" s="37">
        <f t="shared" ca="1" si="1"/>
        <v>4</v>
      </c>
      <c r="AH15" s="37">
        <f ca="1">DATEDIF(AC15,TODAY(),"YM")</f>
        <v>5</v>
      </c>
      <c r="AI15" s="61">
        <f t="shared" ca="1" si="2"/>
        <v>3.4328767123287673</v>
      </c>
      <c r="AJ15" s="46">
        <f ca="1">IF(AE15="","",IF(AI15&lt;$AH$2,0,IF(YEAR(AE15)=$AH$1-1,ROUND($AJ$2/12*(12-MONTH(AE15)+1),0),IF(AG15&gt;=$AH$6,$AJ$6,IF(AG15&gt;=$AH$5,$AJ$5,IF(AG15&gt;=$AH$4,$AJ$4,IF(AG15&gt;=$AH$3,$AJ$3,IF(AG15&gt;=$AH$2,$AJ$2,"Check"))))))))</f>
        <v>10</v>
      </c>
      <c r="AK15" s="32">
        <v>43121</v>
      </c>
      <c r="AL15" s="276"/>
      <c r="AM15" s="20"/>
      <c r="AN15" s="175"/>
      <c r="AO15" s="20"/>
      <c r="AP15" s="175"/>
      <c r="AQ15" s="175"/>
      <c r="AR15" s="175"/>
      <c r="AS15" s="175"/>
      <c r="AT15" s="176"/>
      <c r="AU15" s="176"/>
      <c r="AV15" s="176"/>
      <c r="AW15" s="176"/>
      <c r="AX15" s="176"/>
      <c r="AY15" s="176"/>
      <c r="AZ15" s="176">
        <v>3</v>
      </c>
      <c r="BA15" s="176"/>
      <c r="BB15" s="176"/>
      <c r="BC15" s="176"/>
      <c r="BD15" s="181">
        <v>43121</v>
      </c>
      <c r="BE15" s="181"/>
      <c r="BF15" s="145"/>
      <c r="BG15" s="145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1">
        <v>42811</v>
      </c>
      <c r="BU15" s="95"/>
      <c r="BV15" s="114"/>
      <c r="BW15" s="113">
        <v>3</v>
      </c>
      <c r="BX15" s="113">
        <v>7</v>
      </c>
      <c r="BZ15" s="248" t="s">
        <v>803</v>
      </c>
      <c r="CA15" s="246">
        <v>0</v>
      </c>
    </row>
    <row r="16" spans="1:79" s="39" customFormat="1" ht="25.5">
      <c r="A16" s="335">
        <f t="shared" si="3"/>
        <v>3</v>
      </c>
      <c r="B16" s="544" t="s">
        <v>2543</v>
      </c>
      <c r="C16" s="20"/>
      <c r="D16" s="49" t="s">
        <v>249</v>
      </c>
      <c r="E16" s="14" t="s">
        <v>759</v>
      </c>
      <c r="F16" s="34" t="s">
        <v>760</v>
      </c>
      <c r="G16" s="34" t="s">
        <v>2731</v>
      </c>
      <c r="H16" s="33" t="s">
        <v>781</v>
      </c>
      <c r="I16" s="33" t="s">
        <v>435</v>
      </c>
      <c r="J16" s="34" t="s">
        <v>796</v>
      </c>
      <c r="K16" s="100">
        <v>2240300017493</v>
      </c>
      <c r="L16" s="127"/>
      <c r="M16" s="175"/>
      <c r="N16" s="365"/>
      <c r="O16" s="20" t="s">
        <v>31</v>
      </c>
      <c r="P16" s="14" t="s">
        <v>343</v>
      </c>
      <c r="Q16" s="14"/>
      <c r="R16" s="14"/>
      <c r="S16" s="14"/>
      <c r="T16" s="236" t="s">
        <v>789</v>
      </c>
      <c r="U16" s="9" t="s">
        <v>6</v>
      </c>
      <c r="V16" s="36" t="s">
        <v>17</v>
      </c>
      <c r="W16" s="20"/>
      <c r="X16" s="20"/>
      <c r="Y16" s="20"/>
      <c r="Z16" s="20"/>
      <c r="AA16" s="20"/>
      <c r="AB16" s="136"/>
      <c r="AC16" s="132">
        <v>43054</v>
      </c>
      <c r="AD16" s="135">
        <f t="shared" ref="AD16:AD47" si="4">AC16+120</f>
        <v>43174</v>
      </c>
      <c r="AE16" s="32">
        <v>43054</v>
      </c>
      <c r="AF16" s="37">
        <f t="shared" ca="1" si="0"/>
        <v>800</v>
      </c>
      <c r="AG16" s="37">
        <f t="shared" ca="1" si="1"/>
        <v>3</v>
      </c>
      <c r="AH16" s="37"/>
      <c r="AI16" s="61">
        <f t="shared" ca="1" si="2"/>
        <v>2.1917808219178081</v>
      </c>
      <c r="AJ16" s="46"/>
      <c r="AK16" s="41">
        <v>43137</v>
      </c>
      <c r="AL16" s="271"/>
      <c r="AM16" s="148"/>
      <c r="AN16" s="176"/>
      <c r="AO16" s="186">
        <v>38</v>
      </c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81"/>
      <c r="BE16" s="232"/>
      <c r="BF16" s="145"/>
      <c r="BG16" s="145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1"/>
      <c r="BU16" s="95"/>
      <c r="BV16" s="114"/>
      <c r="BW16" s="113"/>
      <c r="BX16" s="113">
        <v>1</v>
      </c>
      <c r="BZ16" s="248" t="s">
        <v>803</v>
      </c>
      <c r="CA16" s="246"/>
    </row>
    <row r="17" spans="1:79" s="39" customFormat="1" ht="25.5">
      <c r="A17" s="335">
        <f t="shared" si="3"/>
        <v>4</v>
      </c>
      <c r="B17" s="544" t="s">
        <v>2544</v>
      </c>
      <c r="C17" s="20"/>
      <c r="D17" s="49" t="s">
        <v>249</v>
      </c>
      <c r="E17" s="14" t="s">
        <v>765</v>
      </c>
      <c r="F17" s="34" t="s">
        <v>801</v>
      </c>
      <c r="G17" s="34" t="s">
        <v>2732</v>
      </c>
      <c r="H17" s="33" t="s">
        <v>635</v>
      </c>
      <c r="I17" s="33" t="s">
        <v>435</v>
      </c>
      <c r="J17" s="34" t="s">
        <v>810</v>
      </c>
      <c r="K17" s="100">
        <v>1340700302200</v>
      </c>
      <c r="L17" s="127"/>
      <c r="M17" s="175"/>
      <c r="N17" s="365"/>
      <c r="O17" s="20" t="s">
        <v>31</v>
      </c>
      <c r="P17" s="14" t="s">
        <v>343</v>
      </c>
      <c r="Q17" s="14"/>
      <c r="R17" s="14"/>
      <c r="S17" s="14"/>
      <c r="T17" s="236" t="s">
        <v>789</v>
      </c>
      <c r="U17" s="9" t="s">
        <v>6</v>
      </c>
      <c r="V17" s="36" t="s">
        <v>17</v>
      </c>
      <c r="W17" s="20"/>
      <c r="X17" s="20"/>
      <c r="Y17" s="20"/>
      <c r="Z17" s="20"/>
      <c r="AA17" s="20"/>
      <c r="AB17" s="136"/>
      <c r="AC17" s="132">
        <v>43054</v>
      </c>
      <c r="AD17" s="135">
        <f t="shared" si="4"/>
        <v>43174</v>
      </c>
      <c r="AE17" s="32">
        <v>43054</v>
      </c>
      <c r="AF17" s="37">
        <f t="shared" ca="1" si="0"/>
        <v>800</v>
      </c>
      <c r="AG17" s="37">
        <f t="shared" ca="1" si="1"/>
        <v>3</v>
      </c>
      <c r="AH17" s="37"/>
      <c r="AI17" s="61">
        <f t="shared" ca="1" si="2"/>
        <v>2.1917808219178081</v>
      </c>
      <c r="AJ17" s="46"/>
      <c r="AK17" s="41">
        <v>43137</v>
      </c>
      <c r="AL17" s="271"/>
      <c r="AM17" s="148"/>
      <c r="AN17" s="176"/>
      <c r="AO17" s="186">
        <v>37</v>
      </c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81"/>
      <c r="BE17" s="232"/>
      <c r="BF17" s="145"/>
      <c r="BG17" s="145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1"/>
      <c r="BU17" s="95"/>
      <c r="BV17" s="114"/>
      <c r="BW17" s="113"/>
      <c r="BX17" s="113">
        <v>1</v>
      </c>
      <c r="BZ17" s="248" t="s">
        <v>803</v>
      </c>
      <c r="CA17" s="246"/>
    </row>
    <row r="18" spans="1:79" s="39" customFormat="1" ht="25.5">
      <c r="A18" s="335">
        <f t="shared" si="3"/>
        <v>5</v>
      </c>
      <c r="B18" s="544" t="s">
        <v>2545</v>
      </c>
      <c r="C18" s="20"/>
      <c r="D18" s="20" t="s">
        <v>247</v>
      </c>
      <c r="E18" s="14" t="s">
        <v>768</v>
      </c>
      <c r="F18" s="34" t="s">
        <v>769</v>
      </c>
      <c r="G18" s="34" t="s">
        <v>2733</v>
      </c>
      <c r="H18" s="33" t="s">
        <v>786</v>
      </c>
      <c r="I18" s="184" t="s">
        <v>438</v>
      </c>
      <c r="J18" s="34" t="s">
        <v>812</v>
      </c>
      <c r="K18" s="100">
        <v>1349900568953</v>
      </c>
      <c r="L18" s="127"/>
      <c r="M18" s="175"/>
      <c r="N18" s="365"/>
      <c r="O18" s="20" t="s">
        <v>30</v>
      </c>
      <c r="P18" s="14" t="s">
        <v>343</v>
      </c>
      <c r="Q18" s="14"/>
      <c r="R18" s="14"/>
      <c r="S18" s="14"/>
      <c r="T18" s="236" t="s">
        <v>789</v>
      </c>
      <c r="U18" s="9" t="s">
        <v>6</v>
      </c>
      <c r="V18" s="36" t="s">
        <v>17</v>
      </c>
      <c r="W18" s="20"/>
      <c r="X18" s="20"/>
      <c r="Y18" s="20"/>
      <c r="Z18" s="20"/>
      <c r="AA18" s="20"/>
      <c r="AB18" s="136"/>
      <c r="AC18" s="132">
        <v>43054</v>
      </c>
      <c r="AD18" s="135">
        <f t="shared" si="4"/>
        <v>43174</v>
      </c>
      <c r="AE18" s="32">
        <v>43054</v>
      </c>
      <c r="AF18" s="37">
        <f t="shared" ca="1" si="0"/>
        <v>800</v>
      </c>
      <c r="AG18" s="37">
        <f t="shared" ca="1" si="1"/>
        <v>3</v>
      </c>
      <c r="AH18" s="37"/>
      <c r="AI18" s="61">
        <f t="shared" ca="1" si="2"/>
        <v>2.1917808219178081</v>
      </c>
      <c r="AJ18" s="46"/>
      <c r="AK18" s="41">
        <v>43137</v>
      </c>
      <c r="AL18" s="271"/>
      <c r="AM18" s="148"/>
      <c r="AN18" s="176"/>
      <c r="AO18" s="186">
        <v>42</v>
      </c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81"/>
      <c r="BE18" s="232"/>
      <c r="BF18" s="145"/>
      <c r="BG18" s="145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1"/>
      <c r="BU18" s="95"/>
      <c r="BV18" s="114"/>
      <c r="BW18" s="113"/>
      <c r="BX18" s="113">
        <v>1</v>
      </c>
      <c r="BZ18" s="248" t="s">
        <v>803</v>
      </c>
      <c r="CA18" s="246"/>
    </row>
    <row r="19" spans="1:79" s="39" customFormat="1" ht="25.5">
      <c r="A19" s="335">
        <f t="shared" si="3"/>
        <v>6</v>
      </c>
      <c r="B19" s="544" t="s">
        <v>2546</v>
      </c>
      <c r="C19" s="20"/>
      <c r="D19" s="20" t="s">
        <v>247</v>
      </c>
      <c r="E19" s="14" t="s">
        <v>772</v>
      </c>
      <c r="F19" s="34" t="s">
        <v>773</v>
      </c>
      <c r="G19" s="34" t="s">
        <v>2734</v>
      </c>
      <c r="H19" s="33" t="s">
        <v>788</v>
      </c>
      <c r="I19" s="184" t="s">
        <v>438</v>
      </c>
      <c r="J19" s="34" t="s">
        <v>814</v>
      </c>
      <c r="K19" s="100">
        <v>1759900141522</v>
      </c>
      <c r="L19" s="127"/>
      <c r="M19" s="175"/>
      <c r="N19" s="365"/>
      <c r="O19" s="20" t="s">
        <v>30</v>
      </c>
      <c r="P19" s="14" t="s">
        <v>343</v>
      </c>
      <c r="Q19" s="14"/>
      <c r="R19" s="14"/>
      <c r="S19" s="14"/>
      <c r="T19" s="236" t="s">
        <v>789</v>
      </c>
      <c r="U19" s="9" t="s">
        <v>6</v>
      </c>
      <c r="V19" s="36" t="s">
        <v>17</v>
      </c>
      <c r="W19" s="20"/>
      <c r="X19" s="20"/>
      <c r="Y19" s="20"/>
      <c r="Z19" s="20"/>
      <c r="AA19" s="20"/>
      <c r="AB19" s="136"/>
      <c r="AC19" s="132">
        <v>43054</v>
      </c>
      <c r="AD19" s="135">
        <f t="shared" si="4"/>
        <v>43174</v>
      </c>
      <c r="AE19" s="32">
        <v>43054</v>
      </c>
      <c r="AF19" s="37">
        <f t="shared" ca="1" si="0"/>
        <v>800</v>
      </c>
      <c r="AG19" s="37">
        <f t="shared" ca="1" si="1"/>
        <v>3</v>
      </c>
      <c r="AH19" s="37"/>
      <c r="AI19" s="61">
        <f t="shared" ca="1" si="2"/>
        <v>2.1917808219178081</v>
      </c>
      <c r="AJ19" s="46"/>
      <c r="AK19" s="41">
        <v>43137</v>
      </c>
      <c r="AL19" s="271"/>
      <c r="AM19" s="148"/>
      <c r="AN19" s="176"/>
      <c r="AO19" s="186">
        <v>39</v>
      </c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81"/>
      <c r="BE19" s="232"/>
      <c r="BF19" s="145"/>
      <c r="BG19" s="145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1"/>
      <c r="BU19" s="95"/>
      <c r="BV19" s="114"/>
      <c r="BW19" s="113"/>
      <c r="BX19" s="113">
        <v>1</v>
      </c>
      <c r="BZ19" s="248" t="s">
        <v>803</v>
      </c>
      <c r="CA19" s="246"/>
    </row>
    <row r="20" spans="1:79" s="39" customFormat="1" ht="25.5">
      <c r="A20" s="335">
        <f t="shared" si="3"/>
        <v>7</v>
      </c>
      <c r="B20" s="545" t="s">
        <v>2547</v>
      </c>
      <c r="C20" s="135"/>
      <c r="D20" s="49" t="s">
        <v>249</v>
      </c>
      <c r="E20" s="50" t="s">
        <v>365</v>
      </c>
      <c r="F20" s="109" t="s">
        <v>366</v>
      </c>
      <c r="G20" s="34" t="s">
        <v>2735</v>
      </c>
      <c r="H20" s="184" t="s">
        <v>450</v>
      </c>
      <c r="I20" s="184"/>
      <c r="J20" s="109"/>
      <c r="K20" s="101">
        <v>1139900246915</v>
      </c>
      <c r="L20" s="127">
        <v>35567</v>
      </c>
      <c r="M20" s="200"/>
      <c r="N20" s="367"/>
      <c r="O20" s="20" t="s">
        <v>31</v>
      </c>
      <c r="P20" s="14" t="s">
        <v>343</v>
      </c>
      <c r="Q20" s="14"/>
      <c r="R20" s="14"/>
      <c r="S20" s="14"/>
      <c r="T20" s="14" t="s">
        <v>10</v>
      </c>
      <c r="U20" s="9" t="s">
        <v>6</v>
      </c>
      <c r="V20" s="36" t="s">
        <v>17</v>
      </c>
      <c r="W20" s="49"/>
      <c r="X20" s="49"/>
      <c r="Y20" s="49"/>
      <c r="Z20" s="49"/>
      <c r="AA20" s="49"/>
      <c r="AB20" s="222"/>
      <c r="AC20" s="132">
        <v>42601</v>
      </c>
      <c r="AD20" s="140">
        <f t="shared" si="4"/>
        <v>42721</v>
      </c>
      <c r="AE20" s="242">
        <v>42601</v>
      </c>
      <c r="AF20" s="37">
        <f t="shared" ca="1" si="0"/>
        <v>1253</v>
      </c>
      <c r="AG20" s="37">
        <f t="shared" ca="1" si="1"/>
        <v>4</v>
      </c>
      <c r="AH20" s="37">
        <f ca="1">DATEDIF(AC20,TODAY(),"YM")</f>
        <v>5</v>
      </c>
      <c r="AI20" s="61">
        <f t="shared" ca="1" si="2"/>
        <v>3.4328767123287673</v>
      </c>
      <c r="AJ20" s="46">
        <f ca="1">IF(AE20="","",IF(AI20&lt;$AH$2,0,IF(YEAR(AE20)=$AH$1-1,ROUND($AJ$2/12*(12-MONTH(AE20)+1),0),IF(AG20&gt;=$AH$6,$AJ$6,IF(AG20&gt;=$AH$5,$AJ$5,IF(AG20&gt;=$AH$4,$AJ$4,IF(AG20&gt;=$AH$3,$AJ$3,IF(AG20&gt;=$AH$2,$AJ$2,"Check"))))))))</f>
        <v>10</v>
      </c>
      <c r="AK20" s="55">
        <v>43143</v>
      </c>
      <c r="AL20" s="271"/>
      <c r="AM20" s="148"/>
      <c r="AN20" s="176"/>
      <c r="AO20" s="148"/>
      <c r="AP20" s="176"/>
      <c r="AQ20" s="176"/>
      <c r="AR20" s="176"/>
      <c r="AS20" s="176"/>
      <c r="AT20" s="176">
        <v>3</v>
      </c>
      <c r="AU20" s="176"/>
      <c r="AV20" s="176"/>
      <c r="AW20" s="176"/>
      <c r="AX20" s="176"/>
      <c r="AY20" s="176"/>
      <c r="AZ20" s="176"/>
      <c r="BA20" s="176"/>
      <c r="BB20" s="176"/>
      <c r="BC20" s="176"/>
      <c r="BD20" s="181"/>
      <c r="BE20" s="181"/>
      <c r="BF20" s="145"/>
      <c r="BG20" s="145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1">
        <v>42811</v>
      </c>
      <c r="BU20" s="95"/>
      <c r="BV20" s="114"/>
      <c r="BW20" s="113">
        <v>3</v>
      </c>
      <c r="BX20" s="113">
        <v>7</v>
      </c>
      <c r="BZ20" s="248" t="s">
        <v>803</v>
      </c>
      <c r="CA20" s="246">
        <v>3</v>
      </c>
    </row>
    <row r="21" spans="1:79" s="39" customFormat="1" ht="25.5">
      <c r="A21" s="335">
        <f t="shared" si="3"/>
        <v>8</v>
      </c>
      <c r="B21" s="546" t="s">
        <v>2548</v>
      </c>
      <c r="C21" s="20"/>
      <c r="D21" s="49" t="s">
        <v>249</v>
      </c>
      <c r="E21" s="14" t="s">
        <v>835</v>
      </c>
      <c r="F21" s="34" t="s">
        <v>836</v>
      </c>
      <c r="G21" s="34" t="s">
        <v>837</v>
      </c>
      <c r="H21" s="33" t="s">
        <v>597</v>
      </c>
      <c r="I21" s="33" t="s">
        <v>435</v>
      </c>
      <c r="J21" s="34" t="s">
        <v>838</v>
      </c>
      <c r="K21" s="100">
        <v>1120600112249</v>
      </c>
      <c r="L21" s="127">
        <v>32422</v>
      </c>
      <c r="M21" s="175"/>
      <c r="N21" s="365"/>
      <c r="O21" s="20" t="s">
        <v>31</v>
      </c>
      <c r="P21" s="14" t="s">
        <v>343</v>
      </c>
      <c r="Q21" s="14"/>
      <c r="R21" s="14">
        <f>AK21-AC21</f>
        <v>3</v>
      </c>
      <c r="S21" s="14"/>
      <c r="T21" s="14" t="s">
        <v>10</v>
      </c>
      <c r="U21" s="9" t="s">
        <v>6</v>
      </c>
      <c r="V21" s="36" t="s">
        <v>17</v>
      </c>
      <c r="W21" s="20"/>
      <c r="X21" s="20"/>
      <c r="Y21" s="20"/>
      <c r="Z21" s="20"/>
      <c r="AA21" s="20"/>
      <c r="AB21" s="136"/>
      <c r="AC21" s="132">
        <v>43140</v>
      </c>
      <c r="AD21" s="135">
        <f t="shared" si="4"/>
        <v>43260</v>
      </c>
      <c r="AE21" s="32">
        <v>43140</v>
      </c>
      <c r="AF21" s="37">
        <f t="shared" ca="1" si="0"/>
        <v>714</v>
      </c>
      <c r="AG21" s="37"/>
      <c r="AH21" s="37"/>
      <c r="AI21" s="61">
        <f t="shared" ca="1" si="2"/>
        <v>1.9561643835616438</v>
      </c>
      <c r="AJ21" s="46"/>
      <c r="AK21" s="41">
        <v>43143</v>
      </c>
      <c r="AL21" s="271"/>
      <c r="AM21" s="148"/>
      <c r="AN21" s="176"/>
      <c r="AO21" s="148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81"/>
      <c r="BE21" s="232"/>
      <c r="BF21" s="145"/>
      <c r="BG21" s="145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1"/>
      <c r="BU21" s="95"/>
      <c r="BV21" s="114"/>
      <c r="BW21" s="113"/>
      <c r="BX21" s="113"/>
      <c r="CA21" s="246"/>
    </row>
    <row r="22" spans="1:79" s="39" customFormat="1" ht="25.5">
      <c r="A22" s="335">
        <f t="shared" si="3"/>
        <v>9</v>
      </c>
      <c r="B22" s="544" t="s">
        <v>2549</v>
      </c>
      <c r="C22" s="20"/>
      <c r="D22" s="49" t="s">
        <v>249</v>
      </c>
      <c r="E22" s="14" t="s">
        <v>797</v>
      </c>
      <c r="F22" s="34" t="s">
        <v>798</v>
      </c>
      <c r="G22" s="34" t="s">
        <v>799</v>
      </c>
      <c r="H22" s="33" t="s">
        <v>638</v>
      </c>
      <c r="I22" s="33" t="s">
        <v>435</v>
      </c>
      <c r="J22" s="34" t="s">
        <v>800</v>
      </c>
      <c r="K22" s="100">
        <v>1120600139066</v>
      </c>
      <c r="L22" s="127">
        <v>32991</v>
      </c>
      <c r="M22" s="175"/>
      <c r="N22" s="365"/>
      <c r="O22" s="20" t="s">
        <v>31</v>
      </c>
      <c r="P22" s="14" t="s">
        <v>343</v>
      </c>
      <c r="Q22" s="14"/>
      <c r="R22" s="14"/>
      <c r="S22" s="14"/>
      <c r="T22" s="236" t="s">
        <v>789</v>
      </c>
      <c r="U22" s="9" t="s">
        <v>6</v>
      </c>
      <c r="V22" s="36" t="s">
        <v>17</v>
      </c>
      <c r="W22" s="20"/>
      <c r="X22" s="20"/>
      <c r="Y22" s="20"/>
      <c r="Z22" s="20"/>
      <c r="AA22" s="20"/>
      <c r="AB22" s="136"/>
      <c r="AC22" s="132">
        <v>43077</v>
      </c>
      <c r="AD22" s="135">
        <f t="shared" si="4"/>
        <v>43197</v>
      </c>
      <c r="AE22" s="32">
        <v>43077</v>
      </c>
      <c r="AF22" s="37">
        <f t="shared" ca="1" si="0"/>
        <v>777</v>
      </c>
      <c r="AG22" s="37">
        <f ca="1">YEAR(TODAY())-YEAR(AE22)</f>
        <v>3</v>
      </c>
      <c r="AH22" s="37"/>
      <c r="AI22" s="61">
        <f t="shared" ca="1" si="2"/>
        <v>2.128767123287671</v>
      </c>
      <c r="AJ22" s="46"/>
      <c r="AK22" s="41">
        <v>43143</v>
      </c>
      <c r="AL22" s="271"/>
      <c r="AM22" s="148"/>
      <c r="AN22" s="176"/>
      <c r="AO22" s="148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81"/>
      <c r="BE22" s="232"/>
      <c r="BF22" s="145"/>
      <c r="BG22" s="145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1"/>
      <c r="BU22" s="95"/>
      <c r="BV22" s="114"/>
      <c r="BW22" s="113"/>
      <c r="BX22" s="113">
        <v>1</v>
      </c>
      <c r="BZ22" s="248" t="s">
        <v>803</v>
      </c>
      <c r="CA22" s="246"/>
    </row>
    <row r="23" spans="1:79" s="39" customFormat="1" ht="25.5">
      <c r="A23" s="335">
        <f t="shared" si="3"/>
        <v>10</v>
      </c>
      <c r="B23" s="544" t="s">
        <v>2550</v>
      </c>
      <c r="C23" s="20"/>
      <c r="D23" s="49" t="s">
        <v>249</v>
      </c>
      <c r="E23" s="14" t="s">
        <v>822</v>
      </c>
      <c r="F23" s="34" t="s">
        <v>823</v>
      </c>
      <c r="G23" s="34" t="s">
        <v>829</v>
      </c>
      <c r="H23" s="33" t="s">
        <v>451</v>
      </c>
      <c r="I23" s="33" t="s">
        <v>435</v>
      </c>
      <c r="J23" s="34" t="s">
        <v>832</v>
      </c>
      <c r="K23" s="100">
        <v>3141400130844</v>
      </c>
      <c r="L23" s="127">
        <v>30437</v>
      </c>
      <c r="M23" s="175"/>
      <c r="N23" s="365"/>
      <c r="O23" s="20" t="s">
        <v>31</v>
      </c>
      <c r="P23" s="14" t="s">
        <v>343</v>
      </c>
      <c r="Q23" s="14"/>
      <c r="R23" s="14">
        <f>AK23-AC23</f>
        <v>4</v>
      </c>
      <c r="S23" s="14"/>
      <c r="T23" s="236" t="s">
        <v>789</v>
      </c>
      <c r="U23" s="9" t="s">
        <v>6</v>
      </c>
      <c r="V23" s="36" t="s">
        <v>17</v>
      </c>
      <c r="W23" s="20"/>
      <c r="X23" s="20"/>
      <c r="Y23" s="20"/>
      <c r="Z23" s="20"/>
      <c r="AA23" s="20"/>
      <c r="AB23" s="136"/>
      <c r="AC23" s="132">
        <v>43140</v>
      </c>
      <c r="AD23" s="135">
        <f t="shared" si="4"/>
        <v>43260</v>
      </c>
      <c r="AE23" s="32">
        <v>43140</v>
      </c>
      <c r="AF23" s="37">
        <f t="shared" ca="1" si="0"/>
        <v>714</v>
      </c>
      <c r="AG23" s="37">
        <f ca="1">YEAR(TODAY())-YEAR(AE23)</f>
        <v>2</v>
      </c>
      <c r="AH23" s="37"/>
      <c r="AI23" s="61">
        <f t="shared" ca="1" si="2"/>
        <v>1.9561643835616438</v>
      </c>
      <c r="AJ23" s="46"/>
      <c r="AK23" s="41">
        <v>43144</v>
      </c>
      <c r="AL23" s="271"/>
      <c r="AM23" s="148"/>
      <c r="AN23" s="176"/>
      <c r="AO23" s="148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81"/>
      <c r="BE23" s="232"/>
      <c r="BF23" s="145"/>
      <c r="BG23" s="145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1"/>
      <c r="BU23" s="95"/>
      <c r="BV23" s="114"/>
      <c r="BW23" s="113"/>
      <c r="BX23" s="113"/>
      <c r="CA23" s="246"/>
    </row>
    <row r="24" spans="1:79" s="39" customFormat="1" ht="25.5">
      <c r="A24" s="335">
        <f t="shared" si="3"/>
        <v>11</v>
      </c>
      <c r="B24" s="546" t="s">
        <v>2551</v>
      </c>
      <c r="C24" s="20"/>
      <c r="D24" s="20" t="s">
        <v>249</v>
      </c>
      <c r="E24" s="14" t="s">
        <v>826</v>
      </c>
      <c r="F24" s="34" t="s">
        <v>827</v>
      </c>
      <c r="G24" s="34" t="s">
        <v>831</v>
      </c>
      <c r="H24" s="33" t="s">
        <v>828</v>
      </c>
      <c r="I24" s="33" t="s">
        <v>435</v>
      </c>
      <c r="J24" s="34" t="s">
        <v>834</v>
      </c>
      <c r="K24" s="100">
        <v>3301201340863</v>
      </c>
      <c r="L24" s="127">
        <v>28268</v>
      </c>
      <c r="M24" s="175"/>
      <c r="N24" s="365"/>
      <c r="O24" s="20" t="s">
        <v>31</v>
      </c>
      <c r="P24" s="14" t="s">
        <v>343</v>
      </c>
      <c r="Q24" s="14"/>
      <c r="R24" s="14">
        <f>AK24-AC24</f>
        <v>-43140</v>
      </c>
      <c r="S24" s="14"/>
      <c r="T24" s="236" t="s">
        <v>789</v>
      </c>
      <c r="U24" s="9" t="s">
        <v>6</v>
      </c>
      <c r="V24" s="36" t="s">
        <v>17</v>
      </c>
      <c r="W24" s="20"/>
      <c r="X24" s="20"/>
      <c r="Y24" s="20"/>
      <c r="Z24" s="20"/>
      <c r="AA24" s="20"/>
      <c r="AB24" s="136"/>
      <c r="AC24" s="132">
        <v>43140</v>
      </c>
      <c r="AD24" s="135">
        <f t="shared" si="4"/>
        <v>43260</v>
      </c>
      <c r="AE24" s="32">
        <v>43140</v>
      </c>
      <c r="AF24" s="37">
        <f t="shared" ca="1" si="0"/>
        <v>714</v>
      </c>
      <c r="AG24" s="37"/>
      <c r="AH24" s="37"/>
      <c r="AI24" s="61">
        <f t="shared" ca="1" si="2"/>
        <v>1.9561643835616438</v>
      </c>
      <c r="AJ24" s="46"/>
      <c r="AK24" s="41"/>
      <c r="AL24" s="271"/>
      <c r="AM24" s="148"/>
      <c r="AN24" s="176"/>
      <c r="AO24" s="148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81"/>
      <c r="BE24" s="232"/>
      <c r="BF24" s="145"/>
      <c r="BG24" s="145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1"/>
      <c r="BU24" s="95"/>
      <c r="BV24" s="114"/>
      <c r="BW24" s="113"/>
      <c r="BX24" s="113"/>
      <c r="CA24" s="246"/>
    </row>
    <row r="25" spans="1:79" s="39" customFormat="1" ht="25.5">
      <c r="A25" s="335">
        <f t="shared" si="3"/>
        <v>12</v>
      </c>
      <c r="B25" s="545" t="s">
        <v>2552</v>
      </c>
      <c r="C25" s="49"/>
      <c r="D25" s="49" t="s">
        <v>249</v>
      </c>
      <c r="E25" s="50" t="s">
        <v>636</v>
      </c>
      <c r="F25" s="109" t="s">
        <v>637</v>
      </c>
      <c r="G25" s="34" t="s">
        <v>2736</v>
      </c>
      <c r="H25" s="184" t="s">
        <v>638</v>
      </c>
      <c r="I25" s="184" t="s">
        <v>435</v>
      </c>
      <c r="J25" s="109" t="s">
        <v>640</v>
      </c>
      <c r="K25" s="101">
        <v>1103702087394</v>
      </c>
      <c r="L25" s="127">
        <v>35263</v>
      </c>
      <c r="M25" s="200"/>
      <c r="N25" s="367">
        <v>4081060687</v>
      </c>
      <c r="O25" s="20" t="s">
        <v>31</v>
      </c>
      <c r="P25" s="14" t="s">
        <v>343</v>
      </c>
      <c r="Q25" s="14"/>
      <c r="R25" s="14"/>
      <c r="S25" s="14"/>
      <c r="T25" s="14" t="s">
        <v>10</v>
      </c>
      <c r="U25" s="9" t="s">
        <v>6</v>
      </c>
      <c r="V25" s="36" t="s">
        <v>17</v>
      </c>
      <c r="W25" s="49"/>
      <c r="X25" s="49"/>
      <c r="Y25" s="49"/>
      <c r="Z25" s="49"/>
      <c r="AA25" s="49"/>
      <c r="AB25" s="222"/>
      <c r="AC25" s="132">
        <v>42901</v>
      </c>
      <c r="AD25" s="140">
        <f t="shared" si="4"/>
        <v>43021</v>
      </c>
      <c r="AE25" s="32">
        <v>42901</v>
      </c>
      <c r="AF25" s="37">
        <f t="shared" ca="1" si="0"/>
        <v>953</v>
      </c>
      <c r="AG25" s="37">
        <f ca="1">YEAR(TODAY())-YEAR(AE25)</f>
        <v>3</v>
      </c>
      <c r="AH25" s="37"/>
      <c r="AI25" s="61">
        <f t="shared" ca="1" si="2"/>
        <v>2.6109589041095891</v>
      </c>
      <c r="AJ25" s="46"/>
      <c r="AK25" s="41">
        <v>43138</v>
      </c>
      <c r="AL25" s="271"/>
      <c r="AM25" s="148"/>
      <c r="AN25" s="176"/>
      <c r="AO25" s="186">
        <v>5</v>
      </c>
      <c r="AP25" s="176"/>
      <c r="AQ25" s="176"/>
      <c r="AR25" s="176"/>
      <c r="AS25" s="176"/>
      <c r="AT25" s="176"/>
      <c r="AU25" s="176"/>
      <c r="AV25" s="176"/>
      <c r="AW25" s="176"/>
      <c r="AX25" s="176">
        <v>3</v>
      </c>
      <c r="AY25" s="176"/>
      <c r="AZ25" s="176"/>
      <c r="BA25" s="176"/>
      <c r="BB25" s="176"/>
      <c r="BC25" s="176"/>
      <c r="BD25" s="181">
        <v>42921</v>
      </c>
      <c r="BE25" s="181"/>
      <c r="BF25" s="145"/>
      <c r="BG25" s="145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1"/>
      <c r="BU25" s="95"/>
      <c r="BV25" s="114"/>
      <c r="BW25" s="113"/>
      <c r="BX25" s="113">
        <v>4</v>
      </c>
      <c r="BZ25" s="248" t="s">
        <v>803</v>
      </c>
      <c r="CA25" s="246">
        <v>0</v>
      </c>
    </row>
    <row r="26" spans="1:79" s="39" customFormat="1" ht="25.5">
      <c r="A26" s="335">
        <f t="shared" si="3"/>
        <v>13</v>
      </c>
      <c r="B26" s="545" t="s">
        <v>2553</v>
      </c>
      <c r="C26" s="49"/>
      <c r="D26" s="49" t="s">
        <v>249</v>
      </c>
      <c r="E26" s="50" t="s">
        <v>656</v>
      </c>
      <c r="F26" s="109" t="s">
        <v>657</v>
      </c>
      <c r="G26" s="34" t="s">
        <v>659</v>
      </c>
      <c r="H26" s="184" t="s">
        <v>655</v>
      </c>
      <c r="I26" s="184" t="s">
        <v>435</v>
      </c>
      <c r="J26" s="109" t="s">
        <v>658</v>
      </c>
      <c r="K26" s="101">
        <v>2670700024698</v>
      </c>
      <c r="L26" s="127">
        <v>33173</v>
      </c>
      <c r="M26" s="200"/>
      <c r="N26" s="367">
        <v>4081767360</v>
      </c>
      <c r="O26" s="20" t="s">
        <v>31</v>
      </c>
      <c r="P26" s="14" t="s">
        <v>343</v>
      </c>
      <c r="Q26" s="14"/>
      <c r="R26" s="14"/>
      <c r="S26" s="14"/>
      <c r="T26" s="14" t="s">
        <v>10</v>
      </c>
      <c r="U26" s="9" t="s">
        <v>6</v>
      </c>
      <c r="V26" s="36" t="s">
        <v>17</v>
      </c>
      <c r="W26" s="49"/>
      <c r="X26" s="49"/>
      <c r="Y26" s="49"/>
      <c r="Z26" s="49"/>
      <c r="AA26" s="49"/>
      <c r="AB26" s="222"/>
      <c r="AC26" s="132">
        <v>42943</v>
      </c>
      <c r="AD26" s="140">
        <f t="shared" si="4"/>
        <v>43063</v>
      </c>
      <c r="AE26" s="32">
        <v>42943</v>
      </c>
      <c r="AF26" s="37">
        <f t="shared" ca="1" si="0"/>
        <v>911</v>
      </c>
      <c r="AG26" s="37">
        <f ca="1">YEAR(TODAY())-YEAR(AE26)</f>
        <v>3</v>
      </c>
      <c r="AH26" s="37"/>
      <c r="AI26" s="61">
        <f t="shared" ca="1" si="2"/>
        <v>2.495890410958904</v>
      </c>
      <c r="AJ26" s="46"/>
      <c r="AK26" s="41">
        <v>43142</v>
      </c>
      <c r="AL26" s="271"/>
      <c r="AM26" s="148"/>
      <c r="AN26" s="176"/>
      <c r="AO26" s="186">
        <v>5</v>
      </c>
      <c r="AP26" s="176"/>
      <c r="AQ26" s="176">
        <v>3</v>
      </c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81">
        <v>42968</v>
      </c>
      <c r="BE26" s="181"/>
      <c r="BF26" s="145"/>
      <c r="BG26" s="145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1"/>
      <c r="BU26" s="95"/>
      <c r="BV26" s="114"/>
      <c r="BW26" s="113"/>
      <c r="BX26" s="113">
        <v>4</v>
      </c>
      <c r="BZ26" s="248" t="s">
        <v>803</v>
      </c>
      <c r="CA26" s="246">
        <v>0</v>
      </c>
    </row>
    <row r="27" spans="1:79" s="26" customFormat="1" ht="25.5">
      <c r="A27" s="335">
        <f t="shared" si="3"/>
        <v>14</v>
      </c>
      <c r="B27" s="432" t="s">
        <v>2554</v>
      </c>
      <c r="C27" s="1"/>
      <c r="D27" s="1" t="s">
        <v>248</v>
      </c>
      <c r="E27" s="2" t="s">
        <v>191</v>
      </c>
      <c r="F27" s="2" t="s">
        <v>291</v>
      </c>
      <c r="G27" s="34" t="s">
        <v>2737</v>
      </c>
      <c r="H27" s="1"/>
      <c r="I27" s="1"/>
      <c r="J27" s="2"/>
      <c r="K27" s="97">
        <v>3120600497104</v>
      </c>
      <c r="L27" s="123">
        <v>28069</v>
      </c>
      <c r="M27" s="173"/>
      <c r="N27" s="362"/>
      <c r="O27" s="1" t="s">
        <v>31</v>
      </c>
      <c r="P27" s="2" t="s">
        <v>89</v>
      </c>
      <c r="Q27" s="2"/>
      <c r="R27" s="2"/>
      <c r="S27" s="2"/>
      <c r="T27" s="2" t="s">
        <v>10</v>
      </c>
      <c r="U27" s="9" t="s">
        <v>6</v>
      </c>
      <c r="V27" s="3" t="s">
        <v>16</v>
      </c>
      <c r="W27" s="8"/>
      <c r="X27" s="8"/>
      <c r="Y27" s="8"/>
      <c r="Z27" s="8"/>
      <c r="AA27" s="8"/>
      <c r="AB27" s="221"/>
      <c r="AC27" s="131">
        <v>40026</v>
      </c>
      <c r="AD27" s="135">
        <f t="shared" si="4"/>
        <v>40146</v>
      </c>
      <c r="AE27" s="17">
        <v>40026</v>
      </c>
      <c r="AF27" s="18">
        <f t="shared" ca="1" si="0"/>
        <v>3828</v>
      </c>
      <c r="AG27" s="62">
        <f ca="1">YEAR(TODAY())-YEAR(AE27)</f>
        <v>11</v>
      </c>
      <c r="AH27" s="57">
        <f ca="1">DATEDIF(AC27,TODAY(),"YM")</f>
        <v>5</v>
      </c>
      <c r="AI27" s="60">
        <f t="shared" ca="1" si="2"/>
        <v>10.487671232876712</v>
      </c>
      <c r="AJ27" s="45">
        <f ca="1">IF(AE27="","",IF(AI27&lt;$AH$2,0,IF(YEAR(AE27)=$AH$1-1,ROUND($AJ$2/12*(12-MONTH(AE27)+1),0),IF(AG27&gt;=$AH$6,$AJ$6,IF(AG27&gt;=$AH$5,$AJ$5,IF(AG27&gt;=$AH$4,$AJ$4,IF(AG27&gt;=$AH$3,$AJ$3,IF(AG27&gt;=$AH$2,$AJ$2,"Check"))))))))</f>
        <v>15</v>
      </c>
      <c r="AK27" s="25">
        <v>43160</v>
      </c>
      <c r="AL27" s="268"/>
      <c r="AM27" s="25"/>
      <c r="AN27" s="174"/>
      <c r="AO27" s="25"/>
      <c r="AP27" s="174"/>
      <c r="AQ27" s="174"/>
      <c r="AR27" s="174"/>
      <c r="AS27" s="174"/>
      <c r="AT27" s="174"/>
      <c r="AU27" s="174"/>
      <c r="AV27" s="174"/>
      <c r="AW27" s="174"/>
      <c r="AX27" s="174"/>
      <c r="AY27" s="174"/>
      <c r="AZ27" s="174"/>
      <c r="BA27" s="174"/>
      <c r="BB27" s="174"/>
      <c r="BC27" s="174"/>
      <c r="BD27" s="227"/>
      <c r="BE27" s="227"/>
      <c r="BF27" s="17">
        <v>41518</v>
      </c>
      <c r="BG27" s="17">
        <v>42618</v>
      </c>
      <c r="BH27" s="8" t="s">
        <v>34</v>
      </c>
      <c r="BI27" s="8"/>
      <c r="BJ27" s="8" t="s">
        <v>34</v>
      </c>
      <c r="BK27" s="8" t="s">
        <v>34</v>
      </c>
      <c r="BL27" s="8" t="s">
        <v>34</v>
      </c>
      <c r="BM27" s="11">
        <v>40301</v>
      </c>
      <c r="BN27" s="11">
        <v>40798</v>
      </c>
      <c r="BO27" s="3"/>
      <c r="BP27" s="3"/>
      <c r="BQ27" s="3"/>
      <c r="BR27" s="3"/>
      <c r="BS27" s="3"/>
      <c r="BT27" s="11">
        <v>42811</v>
      </c>
      <c r="BU27" s="94">
        <v>12</v>
      </c>
      <c r="BV27" s="112">
        <v>12</v>
      </c>
      <c r="BW27" s="112">
        <v>12</v>
      </c>
      <c r="BX27" s="112">
        <v>12</v>
      </c>
      <c r="BZ27" s="248" t="s">
        <v>803</v>
      </c>
      <c r="CA27" s="245">
        <v>0</v>
      </c>
    </row>
    <row r="28" spans="1:79" s="39" customFormat="1" ht="25.5">
      <c r="A28" s="335">
        <f t="shared" si="3"/>
        <v>15</v>
      </c>
      <c r="B28" s="436" t="s">
        <v>2555</v>
      </c>
      <c r="C28" s="20"/>
      <c r="D28" s="49" t="s">
        <v>248</v>
      </c>
      <c r="E28" s="50" t="s">
        <v>697</v>
      </c>
      <c r="F28" s="109" t="s">
        <v>698</v>
      </c>
      <c r="G28" s="34" t="s">
        <v>699</v>
      </c>
      <c r="H28" s="184" t="s">
        <v>464</v>
      </c>
      <c r="I28" s="184" t="s">
        <v>442</v>
      </c>
      <c r="J28" s="109" t="s">
        <v>700</v>
      </c>
      <c r="K28" s="101">
        <v>1100201232313</v>
      </c>
      <c r="L28" s="127">
        <v>35212</v>
      </c>
      <c r="M28" s="200"/>
      <c r="N28" s="367">
        <v>4076574714</v>
      </c>
      <c r="O28" s="20" t="s">
        <v>31</v>
      </c>
      <c r="P28" s="14" t="s">
        <v>343</v>
      </c>
      <c r="Q28" s="14"/>
      <c r="R28" s="14"/>
      <c r="S28" s="14"/>
      <c r="T28" s="14" t="s">
        <v>10</v>
      </c>
      <c r="U28" s="9" t="s">
        <v>6</v>
      </c>
      <c r="V28" s="36" t="s">
        <v>17</v>
      </c>
      <c r="W28" s="49"/>
      <c r="X28" s="49"/>
      <c r="Y28" s="49"/>
      <c r="Z28" s="49"/>
      <c r="AA28" s="49"/>
      <c r="AB28" s="222"/>
      <c r="AC28" s="132">
        <v>43003</v>
      </c>
      <c r="AD28" s="135">
        <f t="shared" si="4"/>
        <v>43123</v>
      </c>
      <c r="AE28" s="32">
        <v>43003</v>
      </c>
      <c r="AF28" s="37">
        <f t="shared" ca="1" si="0"/>
        <v>851</v>
      </c>
      <c r="AG28" s="37">
        <f ca="1">YEAR(TODAY())-YEAR(AE28)</f>
        <v>3</v>
      </c>
      <c r="AH28" s="37"/>
      <c r="AI28" s="61">
        <f t="shared" ca="1" si="2"/>
        <v>2.3315068493150686</v>
      </c>
      <c r="AJ28" s="46"/>
      <c r="AK28" s="41">
        <v>43146</v>
      </c>
      <c r="AL28" s="271"/>
      <c r="AM28" s="148"/>
      <c r="AN28" s="176"/>
      <c r="AO28" s="186">
        <v>6</v>
      </c>
      <c r="AP28" s="176"/>
      <c r="AQ28" s="176"/>
      <c r="AR28" s="176"/>
      <c r="AS28" s="176"/>
      <c r="AT28" s="176">
        <v>3</v>
      </c>
      <c r="AU28" s="176"/>
      <c r="AV28" s="176"/>
      <c r="AW28" s="176"/>
      <c r="AX28" s="176"/>
      <c r="AY28" s="176"/>
      <c r="AZ28" s="176"/>
      <c r="BA28" s="176"/>
      <c r="BB28" s="176"/>
      <c r="BC28" s="176"/>
      <c r="BD28" s="181">
        <v>43033</v>
      </c>
      <c r="BE28" s="232" t="s">
        <v>705</v>
      </c>
      <c r="BF28" s="145"/>
      <c r="BG28" s="145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1"/>
      <c r="BU28" s="95"/>
      <c r="BV28" s="114"/>
      <c r="BW28" s="113"/>
      <c r="BX28" s="113">
        <v>2</v>
      </c>
      <c r="BZ28" s="248" t="s">
        <v>803</v>
      </c>
      <c r="CA28" s="246"/>
    </row>
    <row r="29" spans="1:79" s="39" customFormat="1" ht="25.5">
      <c r="A29" s="335">
        <f t="shared" si="3"/>
        <v>16</v>
      </c>
      <c r="B29" s="544" t="s">
        <v>2556</v>
      </c>
      <c r="C29" s="138"/>
      <c r="D29" s="49" t="s">
        <v>249</v>
      </c>
      <c r="E29" s="14" t="s">
        <v>766</v>
      </c>
      <c r="F29" s="34" t="s">
        <v>767</v>
      </c>
      <c r="G29" s="34" t="s">
        <v>2738</v>
      </c>
      <c r="H29" s="33" t="s">
        <v>785</v>
      </c>
      <c r="I29" s="33" t="s">
        <v>435</v>
      </c>
      <c r="J29" s="34" t="s">
        <v>811</v>
      </c>
      <c r="K29" s="100">
        <v>2129901102095</v>
      </c>
      <c r="L29" s="127"/>
      <c r="M29" s="175"/>
      <c r="N29" s="365"/>
      <c r="O29" s="20" t="s">
        <v>31</v>
      </c>
      <c r="P29" s="14" t="s">
        <v>343</v>
      </c>
      <c r="Q29" s="14"/>
      <c r="R29" s="14"/>
      <c r="S29" s="14"/>
      <c r="T29" s="236" t="s">
        <v>789</v>
      </c>
      <c r="U29" s="9" t="s">
        <v>6</v>
      </c>
      <c r="V29" s="36" t="s">
        <v>17</v>
      </c>
      <c r="W29" s="20"/>
      <c r="X29" s="20"/>
      <c r="Y29" s="20"/>
      <c r="Z29" s="20"/>
      <c r="AA29" s="20"/>
      <c r="AB29" s="136"/>
      <c r="AC29" s="132">
        <v>43054</v>
      </c>
      <c r="AD29" s="135">
        <f t="shared" si="4"/>
        <v>43174</v>
      </c>
      <c r="AE29" s="32">
        <v>43054</v>
      </c>
      <c r="AF29" s="37">
        <f t="shared" ca="1" si="0"/>
        <v>800</v>
      </c>
      <c r="AG29" s="37">
        <f ca="1">YEAR(TODAY())-YEAR(AE29)</f>
        <v>3</v>
      </c>
      <c r="AH29" s="37"/>
      <c r="AI29" s="61">
        <f t="shared" ca="1" si="2"/>
        <v>2.1917808219178081</v>
      </c>
      <c r="AJ29" s="46"/>
      <c r="AK29" s="41">
        <v>43151</v>
      </c>
      <c r="AL29" s="271"/>
      <c r="AM29" s="148"/>
      <c r="AN29" s="176"/>
      <c r="AO29" s="186">
        <v>37</v>
      </c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81"/>
      <c r="BE29" s="232"/>
      <c r="BF29" s="145"/>
      <c r="BG29" s="145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1"/>
      <c r="BU29" s="95"/>
      <c r="BV29" s="114"/>
      <c r="BW29" s="113"/>
      <c r="BX29" s="113">
        <v>1</v>
      </c>
      <c r="BZ29" s="248" t="s">
        <v>803</v>
      </c>
      <c r="CA29" s="246"/>
    </row>
    <row r="30" spans="1:79" s="39" customFormat="1" ht="25.5">
      <c r="A30" s="335">
        <f t="shared" si="3"/>
        <v>17</v>
      </c>
      <c r="B30" s="546" t="s">
        <v>2557</v>
      </c>
      <c r="C30" s="20"/>
      <c r="D30" s="49" t="s">
        <v>249</v>
      </c>
      <c r="E30" s="14" t="s">
        <v>843</v>
      </c>
      <c r="F30" s="34" t="s">
        <v>844</v>
      </c>
      <c r="G30" s="34" t="s">
        <v>845</v>
      </c>
      <c r="H30" s="33" t="s">
        <v>458</v>
      </c>
      <c r="I30" s="33" t="s">
        <v>435</v>
      </c>
      <c r="J30" s="34" t="s">
        <v>846</v>
      </c>
      <c r="K30" s="100">
        <v>1140900061313</v>
      </c>
      <c r="L30" s="127">
        <v>35654</v>
      </c>
      <c r="M30" s="175"/>
      <c r="N30" s="365"/>
      <c r="O30" s="20" t="s">
        <v>31</v>
      </c>
      <c r="P30" s="14" t="s">
        <v>343</v>
      </c>
      <c r="Q30" s="14"/>
      <c r="R30" s="14">
        <f>AK30-AC30</f>
        <v>6</v>
      </c>
      <c r="S30" s="14"/>
      <c r="T30" s="236" t="s">
        <v>789</v>
      </c>
      <c r="U30" s="9" t="s">
        <v>6</v>
      </c>
      <c r="V30" s="36" t="s">
        <v>17</v>
      </c>
      <c r="W30" s="20"/>
      <c r="X30" s="20"/>
      <c r="Y30" s="20"/>
      <c r="Z30" s="20"/>
      <c r="AA30" s="20"/>
      <c r="AB30" s="136"/>
      <c r="AC30" s="132">
        <v>43144</v>
      </c>
      <c r="AD30" s="135">
        <f t="shared" si="4"/>
        <v>43264</v>
      </c>
      <c r="AE30" s="32">
        <v>43144</v>
      </c>
      <c r="AF30" s="37">
        <f t="shared" ca="1" si="0"/>
        <v>710</v>
      </c>
      <c r="AG30" s="37"/>
      <c r="AH30" s="37"/>
      <c r="AI30" s="61">
        <f t="shared" ca="1" si="2"/>
        <v>1.9452054794520548</v>
      </c>
      <c r="AJ30" s="46"/>
      <c r="AK30" s="41">
        <v>43150</v>
      </c>
      <c r="AL30" s="271"/>
      <c r="AM30" s="148"/>
      <c r="AN30" s="176"/>
      <c r="AO30" s="186">
        <v>38</v>
      </c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81"/>
      <c r="BE30" s="232"/>
      <c r="BF30" s="145"/>
      <c r="BG30" s="145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1"/>
      <c r="BU30" s="95"/>
      <c r="BV30" s="114"/>
      <c r="BW30" s="113"/>
      <c r="BX30" s="113"/>
      <c r="CA30" s="246"/>
    </row>
    <row r="31" spans="1:79" s="39" customFormat="1" ht="25.5">
      <c r="A31" s="335">
        <f t="shared" si="3"/>
        <v>18</v>
      </c>
      <c r="B31" s="546" t="s">
        <v>2558</v>
      </c>
      <c r="C31" s="20"/>
      <c r="D31" s="20" t="s">
        <v>249</v>
      </c>
      <c r="E31" s="14" t="s">
        <v>862</v>
      </c>
      <c r="F31" s="34" t="s">
        <v>863</v>
      </c>
      <c r="G31" s="34" t="s">
        <v>864</v>
      </c>
      <c r="H31" s="33" t="s">
        <v>621</v>
      </c>
      <c r="I31" s="33" t="s">
        <v>871</v>
      </c>
      <c r="J31" s="34" t="s">
        <v>865</v>
      </c>
      <c r="K31" s="100">
        <v>3130100236921</v>
      </c>
      <c r="L31" s="127">
        <v>26656</v>
      </c>
      <c r="M31" s="175"/>
      <c r="N31" s="365"/>
      <c r="O31" s="20" t="s">
        <v>31</v>
      </c>
      <c r="P31" s="14" t="s">
        <v>343</v>
      </c>
      <c r="Q31" s="14"/>
      <c r="R31" s="14">
        <f>AK31-AC31</f>
        <v>1</v>
      </c>
      <c r="S31" s="14"/>
      <c r="T31" s="14" t="s">
        <v>10</v>
      </c>
      <c r="U31" s="9" t="s">
        <v>6</v>
      </c>
      <c r="V31" s="36" t="s">
        <v>17</v>
      </c>
      <c r="W31" s="20"/>
      <c r="X31" s="20"/>
      <c r="Y31" s="20"/>
      <c r="Z31" s="20"/>
      <c r="AA31" s="20"/>
      <c r="AB31" s="136"/>
      <c r="AC31" s="132">
        <v>43150</v>
      </c>
      <c r="AD31" s="135">
        <f t="shared" si="4"/>
        <v>43270</v>
      </c>
      <c r="AE31" s="32">
        <v>43150</v>
      </c>
      <c r="AF31" s="37">
        <f t="shared" ca="1" si="0"/>
        <v>704</v>
      </c>
      <c r="AG31" s="37"/>
      <c r="AH31" s="37"/>
      <c r="AI31" s="61">
        <f t="shared" ca="1" si="2"/>
        <v>1.9287671232876713</v>
      </c>
      <c r="AJ31" s="46"/>
      <c r="AK31" s="41">
        <v>43151</v>
      </c>
      <c r="AL31" s="271"/>
      <c r="AM31" s="148"/>
      <c r="AN31" s="176"/>
      <c r="AO31" s="148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81"/>
      <c r="BE31" s="232"/>
      <c r="BF31" s="145"/>
      <c r="BG31" s="145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1"/>
      <c r="BU31" s="95"/>
      <c r="BV31" s="114"/>
      <c r="BW31" s="113"/>
      <c r="BX31" s="113"/>
      <c r="CA31" s="246"/>
    </row>
    <row r="32" spans="1:79" s="39" customFormat="1" ht="25.5">
      <c r="A32" s="335">
        <f t="shared" si="3"/>
        <v>19</v>
      </c>
      <c r="B32" s="438" t="s">
        <v>2559</v>
      </c>
      <c r="C32" s="20"/>
      <c r="D32" s="20" t="s">
        <v>249</v>
      </c>
      <c r="E32" s="14" t="s">
        <v>949</v>
      </c>
      <c r="F32" s="34" t="s">
        <v>948</v>
      </c>
      <c r="G32" s="34" t="s">
        <v>947</v>
      </c>
      <c r="H32" s="33" t="s">
        <v>946</v>
      </c>
      <c r="I32" s="33" t="s">
        <v>435</v>
      </c>
      <c r="J32" s="34" t="s">
        <v>950</v>
      </c>
      <c r="K32" s="100">
        <v>1300801360906</v>
      </c>
      <c r="L32" s="127">
        <v>36932</v>
      </c>
      <c r="M32" s="175"/>
      <c r="N32" s="365"/>
      <c r="O32" s="20" t="s">
        <v>31</v>
      </c>
      <c r="P32" s="34" t="s">
        <v>86</v>
      </c>
      <c r="Q32" s="34"/>
      <c r="R32" s="14">
        <f>AK32-AC32</f>
        <v>1</v>
      </c>
      <c r="S32" s="14"/>
      <c r="T32" s="14" t="s">
        <v>10</v>
      </c>
      <c r="U32" s="9" t="s">
        <v>6</v>
      </c>
      <c r="V32" s="36" t="s">
        <v>17</v>
      </c>
      <c r="W32" s="20"/>
      <c r="X32" s="20"/>
      <c r="Y32" s="20"/>
      <c r="Z32" s="20"/>
      <c r="AA32" s="20"/>
      <c r="AB32" s="136"/>
      <c r="AC32" s="132">
        <v>43157</v>
      </c>
      <c r="AD32" s="135">
        <f t="shared" si="4"/>
        <v>43277</v>
      </c>
      <c r="AE32" s="32">
        <v>43157</v>
      </c>
      <c r="AF32" s="37">
        <f t="shared" ca="1" si="0"/>
        <v>697</v>
      </c>
      <c r="AG32" s="37"/>
      <c r="AH32" s="37"/>
      <c r="AI32" s="61">
        <f t="shared" ca="1" si="2"/>
        <v>1.9095890410958904</v>
      </c>
      <c r="AJ32" s="46"/>
      <c r="AK32" s="41">
        <v>43158</v>
      </c>
      <c r="AL32" s="271"/>
      <c r="AM32" s="148">
        <v>39</v>
      </c>
      <c r="AN32" s="176"/>
      <c r="AO32" s="148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76"/>
      <c r="BD32" s="181"/>
      <c r="BE32" s="232"/>
      <c r="BF32" s="145"/>
      <c r="BG32" s="145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1"/>
      <c r="BU32" s="95"/>
      <c r="BV32" s="114"/>
      <c r="BW32" s="113"/>
      <c r="BX32" s="113"/>
      <c r="CA32" s="246"/>
    </row>
    <row r="33" spans="1:79" s="26" customFormat="1" ht="25.5">
      <c r="A33" s="335">
        <f t="shared" si="3"/>
        <v>20</v>
      </c>
      <c r="B33" s="432" t="s">
        <v>2554</v>
      </c>
      <c r="C33" s="1"/>
      <c r="D33" s="1" t="s">
        <v>248</v>
      </c>
      <c r="E33" s="2" t="s">
        <v>191</v>
      </c>
      <c r="F33" s="2" t="s">
        <v>291</v>
      </c>
      <c r="G33" s="34" t="s">
        <v>2737</v>
      </c>
      <c r="H33" s="1"/>
      <c r="I33" s="1"/>
      <c r="J33" s="2"/>
      <c r="K33" s="97">
        <v>3120600497104</v>
      </c>
      <c r="L33" s="123">
        <v>28069</v>
      </c>
      <c r="M33" s="173"/>
      <c r="N33" s="362"/>
      <c r="O33" s="1" t="s">
        <v>31</v>
      </c>
      <c r="P33" s="2" t="s">
        <v>89</v>
      </c>
      <c r="Q33" s="2"/>
      <c r="R33" s="2"/>
      <c r="S33" s="2"/>
      <c r="T33" s="2" t="s">
        <v>10</v>
      </c>
      <c r="U33" s="9" t="s">
        <v>6</v>
      </c>
      <c r="V33" s="3" t="s">
        <v>16</v>
      </c>
      <c r="W33" s="8"/>
      <c r="X33" s="8"/>
      <c r="Y33" s="8"/>
      <c r="Z33" s="8"/>
      <c r="AA33" s="8"/>
      <c r="AB33" s="221"/>
      <c r="AC33" s="131">
        <v>40026</v>
      </c>
      <c r="AD33" s="135">
        <f t="shared" si="4"/>
        <v>40146</v>
      </c>
      <c r="AE33" s="17">
        <v>40026</v>
      </c>
      <c r="AF33" s="18">
        <f t="shared" ca="1" si="0"/>
        <v>3828</v>
      </c>
      <c r="AG33" s="62">
        <f ca="1">YEAR(TODAY())-YEAR(AE33)</f>
        <v>11</v>
      </c>
      <c r="AH33" s="57">
        <f ca="1">DATEDIF(AC33,TODAY(),"YM")</f>
        <v>5</v>
      </c>
      <c r="AI33" s="60">
        <f t="shared" ca="1" si="2"/>
        <v>10.487671232876712</v>
      </c>
      <c r="AJ33" s="45">
        <f ca="1">IF(AE33="","",IF(AI33&lt;$AH$2,0,IF(YEAR(AE33)=$AH$1-1,ROUND($AJ$2/12*(12-MONTH(AE33)+1),0),IF(AG33&gt;=$AH$6,$AJ$6,IF(AG33&gt;=$AH$5,$AJ$5,IF(AG33&gt;=$AH$4,$AJ$4,IF(AG33&gt;=$AH$3,$AJ$3,IF(AG33&gt;=$AH$2,$AJ$2,"Check"))))))))</f>
        <v>15</v>
      </c>
      <c r="AK33" s="25">
        <v>43160</v>
      </c>
      <c r="AL33" s="268"/>
      <c r="AM33" s="25"/>
      <c r="AN33" s="174"/>
      <c r="AO33" s="25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227"/>
      <c r="BE33" s="227"/>
      <c r="BF33" s="17">
        <v>41518</v>
      </c>
      <c r="BG33" s="17">
        <v>42618</v>
      </c>
      <c r="BH33" s="8" t="s">
        <v>34</v>
      </c>
      <c r="BI33" s="8"/>
      <c r="BJ33" s="8" t="s">
        <v>34</v>
      </c>
      <c r="BK33" s="8" t="s">
        <v>34</v>
      </c>
      <c r="BL33" s="8" t="s">
        <v>34</v>
      </c>
      <c r="BM33" s="11">
        <v>40301</v>
      </c>
      <c r="BN33" s="11">
        <v>40798</v>
      </c>
      <c r="BO33" s="3"/>
      <c r="BP33" s="3"/>
      <c r="BQ33" s="3"/>
      <c r="BR33" s="3"/>
      <c r="BS33" s="3"/>
      <c r="BT33" s="11">
        <v>42811</v>
      </c>
      <c r="BU33" s="94">
        <v>12</v>
      </c>
      <c r="BV33" s="112">
        <v>12</v>
      </c>
      <c r="BW33" s="112">
        <v>12</v>
      </c>
      <c r="BX33" s="112">
        <v>12</v>
      </c>
      <c r="BZ33" s="248" t="s">
        <v>803</v>
      </c>
      <c r="CA33" s="245">
        <v>0</v>
      </c>
    </row>
    <row r="34" spans="1:79" s="39" customFormat="1" ht="25.5">
      <c r="A34" s="335">
        <f t="shared" si="3"/>
        <v>21</v>
      </c>
      <c r="B34" s="545" t="s">
        <v>2560</v>
      </c>
      <c r="C34" s="49"/>
      <c r="D34" s="1" t="s">
        <v>247</v>
      </c>
      <c r="E34" s="50" t="s">
        <v>346</v>
      </c>
      <c r="F34" s="109" t="s">
        <v>335</v>
      </c>
      <c r="G34" s="34" t="s">
        <v>496</v>
      </c>
      <c r="H34" s="184" t="s">
        <v>462</v>
      </c>
      <c r="I34" s="184" t="s">
        <v>438</v>
      </c>
      <c r="J34" s="109" t="s">
        <v>439</v>
      </c>
      <c r="K34" s="101">
        <v>1129900400329</v>
      </c>
      <c r="L34" s="127">
        <v>35446</v>
      </c>
      <c r="M34" s="200"/>
      <c r="N34" s="367"/>
      <c r="O34" s="20" t="s">
        <v>30</v>
      </c>
      <c r="P34" s="14" t="s">
        <v>343</v>
      </c>
      <c r="Q34" s="14"/>
      <c r="R34" s="14"/>
      <c r="S34" s="14"/>
      <c r="T34" s="14" t="s">
        <v>10</v>
      </c>
      <c r="U34" s="9" t="s">
        <v>6</v>
      </c>
      <c r="V34" s="36" t="s">
        <v>17</v>
      </c>
      <c r="W34" s="49"/>
      <c r="X34" s="49"/>
      <c r="Y34" s="49"/>
      <c r="Z34" s="49"/>
      <c r="AA34" s="49"/>
      <c r="AB34" s="222"/>
      <c r="AC34" s="132">
        <v>42718</v>
      </c>
      <c r="AD34" s="140">
        <f t="shared" si="4"/>
        <v>42838</v>
      </c>
      <c r="AE34" s="242">
        <v>42718</v>
      </c>
      <c r="AF34" s="37">
        <f t="shared" ca="1" si="0"/>
        <v>1136</v>
      </c>
      <c r="AG34" s="37">
        <f ca="1">YEAR(TODAY())-YEAR(AE34)</f>
        <v>4</v>
      </c>
      <c r="AH34" s="37">
        <f ca="1">DATEDIF(AC34,TODAY(),"YM")</f>
        <v>1</v>
      </c>
      <c r="AI34" s="61">
        <f t="shared" ca="1" si="2"/>
        <v>3.1123287671232878</v>
      </c>
      <c r="AJ34" s="46">
        <f ca="1">IF(AE34="","",IF(AI34&lt;$AH$2,0,IF(YEAR(AE34)=$AH$1-1,ROUND($AJ$2/12*(12-MONTH(AE34)+1),0),IF(AG34&gt;=$AH$6,$AJ$6,IF(AG34&gt;=$AH$5,$AJ$5,IF(AG34&gt;=$AH$4,$AJ$4,IF(AG34&gt;=$AH$3,$AJ$3,IF(AG34&gt;=$AH$2,$AJ$2,"Check"))))))))</f>
        <v>10</v>
      </c>
      <c r="AK34" s="41">
        <v>43158</v>
      </c>
      <c r="AL34" s="271"/>
      <c r="AM34" s="148"/>
      <c r="AN34" s="176"/>
      <c r="AO34" s="148">
        <v>8</v>
      </c>
      <c r="AP34" s="176"/>
      <c r="AQ34" s="176"/>
      <c r="AR34" s="176"/>
      <c r="AS34" s="176"/>
      <c r="AT34" s="176"/>
      <c r="AU34" s="176"/>
      <c r="AV34" s="176"/>
      <c r="AW34" s="176"/>
      <c r="AX34" s="176"/>
      <c r="AY34" s="176">
        <v>3</v>
      </c>
      <c r="AZ34" s="176"/>
      <c r="BA34" s="176"/>
      <c r="BB34" s="176"/>
      <c r="BC34" s="176"/>
      <c r="BD34" s="181">
        <v>42740</v>
      </c>
      <c r="BE34" s="181"/>
      <c r="BF34" s="145"/>
      <c r="BG34" s="145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1">
        <v>42811</v>
      </c>
      <c r="BU34" s="95"/>
      <c r="BV34" s="114"/>
      <c r="BW34" s="113">
        <v>1</v>
      </c>
      <c r="BX34" s="113">
        <v>7</v>
      </c>
      <c r="BZ34" s="248" t="s">
        <v>803</v>
      </c>
      <c r="CA34" s="246">
        <v>0</v>
      </c>
    </row>
    <row r="35" spans="1:79" s="39" customFormat="1" ht="25.5">
      <c r="A35" s="335">
        <f t="shared" si="3"/>
        <v>22</v>
      </c>
      <c r="B35" s="545" t="s">
        <v>2561</v>
      </c>
      <c r="C35" s="49"/>
      <c r="D35" s="49" t="s">
        <v>249</v>
      </c>
      <c r="E35" s="50" t="s">
        <v>519</v>
      </c>
      <c r="F35" s="109" t="s">
        <v>520</v>
      </c>
      <c r="G35" s="34" t="s">
        <v>523</v>
      </c>
      <c r="H35" s="184" t="s">
        <v>521</v>
      </c>
      <c r="I35" s="184" t="s">
        <v>435</v>
      </c>
      <c r="J35" s="109" t="s">
        <v>522</v>
      </c>
      <c r="K35" s="101">
        <v>1320600246685</v>
      </c>
      <c r="L35" s="127">
        <v>36309</v>
      </c>
      <c r="M35" s="202">
        <v>17</v>
      </c>
      <c r="N35" s="367">
        <v>4080624153</v>
      </c>
      <c r="O35" s="20" t="s">
        <v>31</v>
      </c>
      <c r="P35" s="14" t="s">
        <v>343</v>
      </c>
      <c r="Q35" s="14"/>
      <c r="R35" s="14"/>
      <c r="S35" s="14"/>
      <c r="T35" s="14" t="s">
        <v>10</v>
      </c>
      <c r="U35" s="9" t="s">
        <v>6</v>
      </c>
      <c r="V35" s="36" t="s">
        <v>17</v>
      </c>
      <c r="W35" s="49"/>
      <c r="X35" s="49"/>
      <c r="Y35" s="49"/>
      <c r="Z35" s="49"/>
      <c r="AA35" s="49"/>
      <c r="AB35" s="222"/>
      <c r="AC35" s="132">
        <v>42877</v>
      </c>
      <c r="AD35" s="140">
        <f t="shared" si="4"/>
        <v>42997</v>
      </c>
      <c r="AE35" s="32">
        <v>42876</v>
      </c>
      <c r="AF35" s="37">
        <f t="shared" ca="1" si="0"/>
        <v>978</v>
      </c>
      <c r="AG35" s="37">
        <f ca="1">YEAR(TODAY())-YEAR(AE35)</f>
        <v>3</v>
      </c>
      <c r="AH35" s="37">
        <f ca="1">DATEDIF(AC35,TODAY(),"YM")</f>
        <v>8</v>
      </c>
      <c r="AI35" s="61">
        <f t="shared" ca="1" si="2"/>
        <v>2.6794520547945204</v>
      </c>
      <c r="AJ35" s="46">
        <f ca="1">IF(AE35="","",IF(AI35&lt;$AH$2,0,IF(YEAR(AE35)=$AH$1-1,ROUND($AJ$2/12*(12-MONTH(AE35)+1),0),IF(AG35&gt;=$AH$6,$AJ$6,IF(AG35&gt;=$AH$5,$AJ$5,IF(AG35&gt;=$AH$4,$AJ$4,IF(AG35&gt;=$AH$3,$AJ$3,IF(AG35&gt;=$AH$2,$AJ$2,"Check"))))))))</f>
        <v>10</v>
      </c>
      <c r="AK35" s="41">
        <v>43158</v>
      </c>
      <c r="AL35" s="271"/>
      <c r="AM35" s="148"/>
      <c r="AN35" s="176"/>
      <c r="AO35" s="148">
        <v>4</v>
      </c>
      <c r="AP35" s="176"/>
      <c r="AQ35" s="176"/>
      <c r="AR35" s="176">
        <v>3</v>
      </c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76"/>
      <c r="BD35" s="181">
        <v>42910</v>
      </c>
      <c r="BE35" s="181"/>
      <c r="BF35" s="145"/>
      <c r="BG35" s="145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1"/>
      <c r="BU35" s="95"/>
      <c r="BV35" s="114"/>
      <c r="BW35" s="113"/>
      <c r="BX35" s="113">
        <v>5</v>
      </c>
      <c r="BZ35" s="248" t="s">
        <v>803</v>
      </c>
      <c r="CA35" s="246">
        <v>0</v>
      </c>
    </row>
    <row r="36" spans="1:79" s="39" customFormat="1" ht="25.5">
      <c r="A36" s="335">
        <f t="shared" si="3"/>
        <v>23</v>
      </c>
      <c r="B36" s="436" t="s">
        <v>2562</v>
      </c>
      <c r="C36" s="20"/>
      <c r="D36" s="49" t="s">
        <v>248</v>
      </c>
      <c r="E36" s="14" t="s">
        <v>744</v>
      </c>
      <c r="F36" s="34" t="s">
        <v>745</v>
      </c>
      <c r="G36" s="34" t="s">
        <v>747</v>
      </c>
      <c r="H36" s="33" t="s">
        <v>746</v>
      </c>
      <c r="I36" s="33" t="s">
        <v>442</v>
      </c>
      <c r="J36" s="34" t="s">
        <v>748</v>
      </c>
      <c r="K36" s="100">
        <v>1101400575904</v>
      </c>
      <c r="L36" s="127">
        <v>31435</v>
      </c>
      <c r="M36" s="175"/>
      <c r="N36" s="365">
        <v>3342468205</v>
      </c>
      <c r="O36" s="20" t="s">
        <v>31</v>
      </c>
      <c r="P36" s="14" t="s">
        <v>749</v>
      </c>
      <c r="Q36" s="14"/>
      <c r="R36" s="14"/>
      <c r="S36" s="14"/>
      <c r="T36" s="14" t="s">
        <v>10</v>
      </c>
      <c r="U36" s="9" t="s">
        <v>6</v>
      </c>
      <c r="V36" s="36" t="s">
        <v>17</v>
      </c>
      <c r="W36" s="20"/>
      <c r="X36" s="20"/>
      <c r="Y36" s="20"/>
      <c r="Z36" s="20"/>
      <c r="AA36" s="20"/>
      <c r="AB36" s="136"/>
      <c r="AC36" s="132">
        <v>43045</v>
      </c>
      <c r="AD36" s="262">
        <f t="shared" si="4"/>
        <v>43165</v>
      </c>
      <c r="AE36" s="32">
        <v>43043</v>
      </c>
      <c r="AF36" s="37">
        <f t="shared" ca="1" si="0"/>
        <v>811</v>
      </c>
      <c r="AG36" s="37">
        <f ca="1">YEAR(TODAY())-YEAR(AE36)</f>
        <v>3</v>
      </c>
      <c r="AH36" s="37"/>
      <c r="AI36" s="61">
        <f t="shared" ca="1" si="2"/>
        <v>2.2219178082191782</v>
      </c>
      <c r="AJ36" s="46"/>
      <c r="AK36" s="41">
        <v>43158</v>
      </c>
      <c r="AL36" s="271"/>
      <c r="AM36" s="148"/>
      <c r="AN36" s="176"/>
      <c r="AO36" s="186">
        <v>8</v>
      </c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81"/>
      <c r="BE36" s="232" t="s">
        <v>372</v>
      </c>
      <c r="BF36" s="145"/>
      <c r="BG36" s="145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1"/>
      <c r="BU36" s="95"/>
      <c r="BV36" s="114"/>
      <c r="BW36" s="113"/>
      <c r="BX36" s="113">
        <v>1</v>
      </c>
      <c r="BZ36" s="248" t="s">
        <v>803</v>
      </c>
      <c r="CA36" s="246">
        <v>0</v>
      </c>
    </row>
    <row r="37" spans="1:79" s="39" customFormat="1" ht="25.5">
      <c r="A37" s="335">
        <f t="shared" si="3"/>
        <v>24</v>
      </c>
      <c r="B37" s="545" t="s">
        <v>2563</v>
      </c>
      <c r="C37" s="323"/>
      <c r="D37" s="49" t="s">
        <v>247</v>
      </c>
      <c r="E37" s="50" t="s">
        <v>509</v>
      </c>
      <c r="F37" s="109" t="s">
        <v>510</v>
      </c>
      <c r="G37" s="34" t="s">
        <v>515</v>
      </c>
      <c r="H37" s="184" t="s">
        <v>511</v>
      </c>
      <c r="I37" s="184" t="s">
        <v>438</v>
      </c>
      <c r="J37" s="109" t="s">
        <v>516</v>
      </c>
      <c r="K37" s="101">
        <v>1350100411601</v>
      </c>
      <c r="L37" s="127">
        <v>35339</v>
      </c>
      <c r="M37" s="200"/>
      <c r="N37" s="367">
        <v>4058811700</v>
      </c>
      <c r="O37" s="20" t="s">
        <v>30</v>
      </c>
      <c r="P37" s="14" t="s">
        <v>343</v>
      </c>
      <c r="Q37" s="14"/>
      <c r="R37" s="14"/>
      <c r="S37" s="14"/>
      <c r="T37" s="14" t="s">
        <v>10</v>
      </c>
      <c r="U37" s="9" t="s">
        <v>6</v>
      </c>
      <c r="V37" s="36" t="s">
        <v>17</v>
      </c>
      <c r="W37" s="49"/>
      <c r="X37" s="49"/>
      <c r="Y37" s="49"/>
      <c r="Z37" s="49"/>
      <c r="AA37" s="49"/>
      <c r="AB37" s="222"/>
      <c r="AC37" s="132">
        <v>42772</v>
      </c>
      <c r="AD37" s="140">
        <f t="shared" si="4"/>
        <v>42892</v>
      </c>
      <c r="AE37" s="32">
        <v>42772</v>
      </c>
      <c r="AF37" s="37">
        <f t="shared" ca="1" si="0"/>
        <v>1082</v>
      </c>
      <c r="AG37" s="37">
        <f ca="1">YEAR(TODAY())-YEAR(AE37)</f>
        <v>3</v>
      </c>
      <c r="AH37" s="37">
        <f ca="1">DATEDIF(AC37,TODAY(),"YM")</f>
        <v>11</v>
      </c>
      <c r="AI37" s="61">
        <f t="shared" ca="1" si="2"/>
        <v>2.9643835616438357</v>
      </c>
      <c r="AJ37" s="46">
        <f ca="1">IF(AE37="","",IF(AI37&lt;$AH$2,0,IF(YEAR(AE37)=$AH$1-1,ROUND($AJ$2/12*(12-MONTH(AE37)+1),0),IF(AG37&gt;=$AH$6,$AJ$6,IF(AG37&gt;=$AH$5,$AJ$5,IF(AG37&gt;=$AH$4,$AJ$4,IF(AG37&gt;=$AH$3,$AJ$3,IF(AG37&gt;=$AH$2,$AJ$2,"Check"))))))))</f>
        <v>10</v>
      </c>
      <c r="AK37" s="41">
        <v>43154</v>
      </c>
      <c r="AL37" s="271"/>
      <c r="AM37" s="148"/>
      <c r="AN37" s="176"/>
      <c r="AO37" s="234">
        <v>8</v>
      </c>
      <c r="AP37" s="176"/>
      <c r="AQ37" s="176"/>
      <c r="AR37" s="176"/>
      <c r="AS37" s="176"/>
      <c r="AT37" s="176"/>
      <c r="AU37" s="176"/>
      <c r="AV37" s="176"/>
      <c r="AW37" s="176"/>
      <c r="AX37" s="176"/>
      <c r="AY37" s="176">
        <v>3</v>
      </c>
      <c r="AZ37" s="176"/>
      <c r="BA37" s="176"/>
      <c r="BB37" s="176"/>
      <c r="BC37" s="176"/>
      <c r="BD37" s="181">
        <v>42804</v>
      </c>
      <c r="BE37" s="181"/>
      <c r="BF37" s="145"/>
      <c r="BG37" s="145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1">
        <v>42811</v>
      </c>
      <c r="BU37" s="95"/>
      <c r="BV37" s="114"/>
      <c r="BW37" s="113"/>
      <c r="BX37" s="113">
        <v>6</v>
      </c>
      <c r="BZ37" s="248" t="s">
        <v>803</v>
      </c>
      <c r="CA37" s="246">
        <v>0</v>
      </c>
    </row>
    <row r="38" spans="1:79" s="39" customFormat="1" ht="25.5">
      <c r="A38" s="335">
        <f t="shared" si="3"/>
        <v>25</v>
      </c>
      <c r="B38" s="436" t="s">
        <v>2564</v>
      </c>
      <c r="C38" s="20"/>
      <c r="D38" s="20" t="s">
        <v>249</v>
      </c>
      <c r="E38" s="14" t="s">
        <v>183</v>
      </c>
      <c r="F38" s="34" t="s">
        <v>601</v>
      </c>
      <c r="G38" s="34" t="s">
        <v>2739</v>
      </c>
      <c r="H38" s="33" t="s">
        <v>449</v>
      </c>
      <c r="I38" s="33" t="s">
        <v>435</v>
      </c>
      <c r="J38" s="34" t="s">
        <v>603</v>
      </c>
      <c r="K38" s="100">
        <v>1309800192927</v>
      </c>
      <c r="L38" s="127">
        <v>34104</v>
      </c>
      <c r="M38" s="175">
        <v>24</v>
      </c>
      <c r="N38" s="365">
        <v>4079569645</v>
      </c>
      <c r="O38" s="20" t="s">
        <v>31</v>
      </c>
      <c r="P38" s="14" t="s">
        <v>343</v>
      </c>
      <c r="Q38" s="14"/>
      <c r="R38" s="14"/>
      <c r="S38" s="14"/>
      <c r="T38" s="14" t="s">
        <v>10</v>
      </c>
      <c r="U38" s="9" t="s">
        <v>6</v>
      </c>
      <c r="V38" s="36" t="s">
        <v>17</v>
      </c>
      <c r="W38" s="49"/>
      <c r="X38" s="49"/>
      <c r="Y38" s="49"/>
      <c r="Z38" s="49"/>
      <c r="AA38" s="49"/>
      <c r="AB38" s="222"/>
      <c r="AC38" s="132">
        <v>42857</v>
      </c>
      <c r="AD38" s="140">
        <f t="shared" si="4"/>
        <v>42977</v>
      </c>
      <c r="AE38" s="32">
        <v>42857</v>
      </c>
      <c r="AF38" s="37">
        <f t="shared" ca="1" si="0"/>
        <v>997</v>
      </c>
      <c r="AG38" s="37"/>
      <c r="AH38" s="37"/>
      <c r="AI38" s="61">
        <f t="shared" ca="1" si="2"/>
        <v>2.7315068493150685</v>
      </c>
      <c r="AJ38" s="46" t="str">
        <f ca="1">IF(AE38="","",IF(AI38&lt;$AH$2,0,IF(YEAR(AE38)=$AH$1-1,ROUND($AJ$2/12*(12-MONTH(AE38)+1),0),IF(AG38&gt;=$AH$6,$AJ$6,IF(AG38&gt;=$AH$5,$AJ$5,IF(AG38&gt;=$AH$4,$AJ$4,IF(AG38&gt;=$AH$3,$AJ$3,IF(AG38&gt;=$AH$2,$AJ$2,"Check"))))))))</f>
        <v>Check</v>
      </c>
      <c r="AK38" s="41">
        <v>43157</v>
      </c>
      <c r="AL38" s="271"/>
      <c r="AM38" s="148"/>
      <c r="AN38" s="176"/>
      <c r="AO38" s="148">
        <v>4</v>
      </c>
      <c r="AP38" s="176"/>
      <c r="AQ38" s="176">
        <v>3</v>
      </c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81">
        <v>42881</v>
      </c>
      <c r="BE38" s="181"/>
      <c r="BF38" s="145"/>
      <c r="BG38" s="145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1"/>
      <c r="BU38" s="95"/>
      <c r="BV38" s="114"/>
      <c r="BW38" s="113"/>
      <c r="BX38" s="113">
        <v>5</v>
      </c>
      <c r="BZ38" s="248" t="s">
        <v>803</v>
      </c>
      <c r="CA38" s="246"/>
    </row>
    <row r="39" spans="1:79" s="39" customFormat="1" ht="25.5">
      <c r="A39" s="335">
        <f t="shared" si="3"/>
        <v>26</v>
      </c>
      <c r="B39" s="436" t="s">
        <v>2565</v>
      </c>
      <c r="C39" s="20"/>
      <c r="D39" s="49" t="s">
        <v>249</v>
      </c>
      <c r="E39" s="34" t="s">
        <v>215</v>
      </c>
      <c r="F39" s="34" t="s">
        <v>915</v>
      </c>
      <c r="G39" s="34" t="s">
        <v>2740</v>
      </c>
      <c r="H39" s="33" t="s">
        <v>906</v>
      </c>
      <c r="I39" s="33" t="s">
        <v>435</v>
      </c>
      <c r="J39" s="34" t="s">
        <v>920</v>
      </c>
      <c r="K39" s="100">
        <v>3120600687175</v>
      </c>
      <c r="L39" s="127">
        <v>28161</v>
      </c>
      <c r="M39" s="175"/>
      <c r="N39" s="365"/>
      <c r="O39" s="20" t="s">
        <v>31</v>
      </c>
      <c r="P39" s="14" t="s">
        <v>343</v>
      </c>
      <c r="Q39" s="14"/>
      <c r="R39" s="14">
        <f t="shared" ref="R39:R51" si="5">AK39-AC39</f>
        <v>6</v>
      </c>
      <c r="S39" s="14"/>
      <c r="T39" s="14" t="s">
        <v>10</v>
      </c>
      <c r="U39" s="9" t="s">
        <v>6</v>
      </c>
      <c r="V39" s="36" t="s">
        <v>17</v>
      </c>
      <c r="W39" s="20"/>
      <c r="X39" s="20"/>
      <c r="Y39" s="20"/>
      <c r="Z39" s="20"/>
      <c r="AA39" s="20"/>
      <c r="AB39" s="136"/>
      <c r="AC39" s="132">
        <v>43152</v>
      </c>
      <c r="AD39" s="135">
        <f t="shared" si="4"/>
        <v>43272</v>
      </c>
      <c r="AE39" s="32">
        <v>43152</v>
      </c>
      <c r="AF39" s="37">
        <f t="shared" ca="1" si="0"/>
        <v>702</v>
      </c>
      <c r="AG39" s="37"/>
      <c r="AH39" s="37"/>
      <c r="AI39" s="61">
        <f t="shared" ca="1" si="2"/>
        <v>1.9232876712328768</v>
      </c>
      <c r="AJ39" s="46"/>
      <c r="AK39" s="41">
        <v>43158</v>
      </c>
      <c r="AL39" s="271"/>
      <c r="AM39" s="186">
        <v>37</v>
      </c>
      <c r="AN39" s="235"/>
      <c r="AO39" s="148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76"/>
      <c r="BD39" s="181"/>
      <c r="BE39" s="232"/>
      <c r="BF39" s="145"/>
      <c r="BG39" s="145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1"/>
      <c r="BU39" s="95"/>
      <c r="BV39" s="114"/>
      <c r="BW39" s="113"/>
      <c r="BX39" s="113"/>
      <c r="CA39" s="246"/>
    </row>
    <row r="40" spans="1:79" s="39" customFormat="1" ht="25.5">
      <c r="A40" s="335">
        <f t="shared" si="3"/>
        <v>27</v>
      </c>
      <c r="B40" s="436" t="s">
        <v>2566</v>
      </c>
      <c r="C40" s="20"/>
      <c r="D40" s="20" t="s">
        <v>249</v>
      </c>
      <c r="E40" s="14" t="s">
        <v>1003</v>
      </c>
      <c r="F40" s="34" t="s">
        <v>1004</v>
      </c>
      <c r="G40" s="34" t="s">
        <v>1005</v>
      </c>
      <c r="H40" s="33" t="s">
        <v>1006</v>
      </c>
      <c r="I40" s="33" t="s">
        <v>435</v>
      </c>
      <c r="J40" s="34" t="s">
        <v>1007</v>
      </c>
      <c r="K40" s="100">
        <v>1449900304793</v>
      </c>
      <c r="L40" s="127">
        <v>34392</v>
      </c>
      <c r="M40" s="175"/>
      <c r="N40" s="365"/>
      <c r="O40" s="20" t="s">
        <v>31</v>
      </c>
      <c r="P40" s="14" t="s">
        <v>343</v>
      </c>
      <c r="Q40" s="14"/>
      <c r="R40" s="14">
        <f t="shared" si="5"/>
        <v>4</v>
      </c>
      <c r="S40" s="14"/>
      <c r="T40" s="14" t="s">
        <v>10</v>
      </c>
      <c r="U40" s="9" t="s">
        <v>6</v>
      </c>
      <c r="V40" s="36" t="s">
        <v>17</v>
      </c>
      <c r="W40" s="20"/>
      <c r="X40" s="20"/>
      <c r="Y40" s="20"/>
      <c r="Z40" s="20"/>
      <c r="AA40" s="20"/>
      <c r="AB40" s="136"/>
      <c r="AC40" s="132">
        <v>43161</v>
      </c>
      <c r="AD40" s="135">
        <f t="shared" si="4"/>
        <v>43281</v>
      </c>
      <c r="AE40" s="32">
        <v>43161</v>
      </c>
      <c r="AF40" s="37">
        <f t="shared" ca="1" si="0"/>
        <v>693</v>
      </c>
      <c r="AG40" s="37"/>
      <c r="AH40" s="37"/>
      <c r="AI40" s="61">
        <f t="shared" ca="1" si="2"/>
        <v>1.8986301369863015</v>
      </c>
      <c r="AJ40" s="46" t="str">
        <f ca="1">IF(AE40="","",IF(AI40&lt;$AH$2,0,IF(YEAR(AE40)=$AH$1-1,ROUND($AJ$2/12*(12-MONTH(AE40)+1),0),IF(AG40&gt;=$AH$6,$AJ$6,IF(AG40&gt;=$AH$5,$AJ$5,IF(AG40&gt;=$AH$4,$AJ$4,IF(AG40&gt;=$AH$3,$AJ$3,IF(AG40&gt;=$AH$2,$AJ$2,"Check"))))))))</f>
        <v>Check</v>
      </c>
      <c r="AK40" s="41">
        <v>43165</v>
      </c>
      <c r="AL40" s="271"/>
      <c r="AM40" s="186">
        <v>37</v>
      </c>
      <c r="AN40" s="235"/>
      <c r="AO40" s="148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81"/>
      <c r="BE40" s="181"/>
      <c r="BF40" s="145"/>
      <c r="BG40" s="145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1"/>
      <c r="BU40" s="95"/>
      <c r="BV40" s="114"/>
      <c r="BW40" s="113"/>
      <c r="BX40" s="113"/>
      <c r="CA40" s="246"/>
    </row>
    <row r="41" spans="1:79" s="39" customFormat="1" ht="25.5">
      <c r="A41" s="335">
        <f t="shared" si="3"/>
        <v>28</v>
      </c>
      <c r="B41" s="436" t="s">
        <v>2567</v>
      </c>
      <c r="C41" s="20"/>
      <c r="D41" s="49" t="s">
        <v>866</v>
      </c>
      <c r="E41" s="14" t="s">
        <v>867</v>
      </c>
      <c r="F41" s="34" t="s">
        <v>868</v>
      </c>
      <c r="G41" s="34" t="s">
        <v>870</v>
      </c>
      <c r="H41" s="33" t="s">
        <v>869</v>
      </c>
      <c r="I41" s="33" t="s">
        <v>641</v>
      </c>
      <c r="J41" s="34" t="s">
        <v>872</v>
      </c>
      <c r="K41" s="100">
        <v>3550800010221</v>
      </c>
      <c r="L41" s="127">
        <v>25052</v>
      </c>
      <c r="M41" s="175"/>
      <c r="N41" s="365">
        <v>3702531583</v>
      </c>
      <c r="O41" s="20" t="s">
        <v>31</v>
      </c>
      <c r="P41" s="14" t="s">
        <v>343</v>
      </c>
      <c r="Q41" s="14"/>
      <c r="R41" s="14">
        <f t="shared" si="5"/>
        <v>22</v>
      </c>
      <c r="S41" s="14"/>
      <c r="T41" s="14" t="s">
        <v>10</v>
      </c>
      <c r="U41" s="9" t="s">
        <v>6</v>
      </c>
      <c r="V41" s="36" t="s">
        <v>17</v>
      </c>
      <c r="W41" s="20"/>
      <c r="X41" s="20"/>
      <c r="Y41" s="20"/>
      <c r="Z41" s="20"/>
      <c r="AA41" s="20"/>
      <c r="AB41" s="136"/>
      <c r="AC41" s="132">
        <v>43150</v>
      </c>
      <c r="AD41" s="135">
        <f t="shared" si="4"/>
        <v>43270</v>
      </c>
      <c r="AE41" s="32">
        <v>43150</v>
      </c>
      <c r="AF41" s="37">
        <f t="shared" ca="1" si="0"/>
        <v>704</v>
      </c>
      <c r="AG41" s="37"/>
      <c r="AH41" s="37"/>
      <c r="AI41" s="61">
        <f t="shared" ca="1" si="2"/>
        <v>1.9287671232876713</v>
      </c>
      <c r="AJ41" s="46"/>
      <c r="AK41" s="41">
        <v>43172</v>
      </c>
      <c r="AL41" s="271"/>
      <c r="AM41" s="186">
        <v>39</v>
      </c>
      <c r="AN41" s="235"/>
      <c r="AO41" s="148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81"/>
      <c r="BE41" s="232"/>
      <c r="BF41" s="145"/>
      <c r="BG41" s="145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1"/>
      <c r="BU41" s="95"/>
      <c r="BV41" s="114"/>
      <c r="BW41" s="113"/>
      <c r="BX41" s="113"/>
      <c r="CA41" s="246"/>
    </row>
    <row r="42" spans="1:79" s="39" customFormat="1" ht="25.5">
      <c r="A42" s="335">
        <f t="shared" si="3"/>
        <v>29</v>
      </c>
      <c r="B42" s="545" t="s">
        <v>2568</v>
      </c>
      <c r="C42" s="49"/>
      <c r="D42" s="49" t="s">
        <v>249</v>
      </c>
      <c r="E42" s="109" t="s">
        <v>1043</v>
      </c>
      <c r="F42" s="109" t="s">
        <v>1044</v>
      </c>
      <c r="G42" s="34" t="s">
        <v>2741</v>
      </c>
      <c r="H42" s="184" t="s">
        <v>452</v>
      </c>
      <c r="I42" s="184" t="s">
        <v>435</v>
      </c>
      <c r="J42" s="109" t="s">
        <v>1045</v>
      </c>
      <c r="K42" s="101">
        <v>1601500000208</v>
      </c>
      <c r="L42" s="127">
        <v>35791</v>
      </c>
      <c r="M42" s="200"/>
      <c r="N42" s="367"/>
      <c r="O42" s="20" t="s">
        <v>31</v>
      </c>
      <c r="P42" s="14" t="s">
        <v>343</v>
      </c>
      <c r="Q42" s="14"/>
      <c r="R42" s="14">
        <f t="shared" si="5"/>
        <v>2</v>
      </c>
      <c r="S42" s="14"/>
      <c r="T42" s="14" t="s">
        <v>10</v>
      </c>
      <c r="U42" s="9" t="s">
        <v>6</v>
      </c>
      <c r="V42" s="36" t="s">
        <v>17</v>
      </c>
      <c r="W42" s="49"/>
      <c r="X42" s="49"/>
      <c r="Y42" s="49"/>
      <c r="Z42" s="49"/>
      <c r="AA42" s="49"/>
      <c r="AB42" s="222"/>
      <c r="AC42" s="132">
        <v>43165</v>
      </c>
      <c r="AD42" s="135">
        <f t="shared" si="4"/>
        <v>43285</v>
      </c>
      <c r="AE42" s="32">
        <v>43165</v>
      </c>
      <c r="AF42" s="37">
        <f t="shared" ca="1" si="0"/>
        <v>689</v>
      </c>
      <c r="AG42" s="37"/>
      <c r="AH42" s="37"/>
      <c r="AI42" s="61">
        <f t="shared" ca="1" si="2"/>
        <v>1.8876712328767122</v>
      </c>
      <c r="AJ42" s="46" t="str">
        <f ca="1">IF(AE42="","",IF(AI42&lt;$AH$2,0,IF(YEAR(AE42)=$AH$1-1,ROUND($AJ$2/12*(12-MONTH(AE42)+1),0),IF(AG42&gt;=$AH$6,$AJ$6,IF(AG42&gt;=$AH$5,$AJ$5,IF(AG42&gt;=$AH$4,$AJ$4,IF(AG42&gt;=$AH$3,$AJ$3,IF(AG42&gt;=$AH$2,$AJ$2,"Check"))))))))</f>
        <v>Check</v>
      </c>
      <c r="AK42" s="41">
        <v>43167</v>
      </c>
      <c r="AL42" s="271"/>
      <c r="AM42" s="148"/>
      <c r="AN42" s="176"/>
      <c r="AO42" s="148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76"/>
      <c r="BD42" s="181"/>
      <c r="BE42" s="181"/>
      <c r="BF42" s="145"/>
      <c r="BG42" s="145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1"/>
      <c r="BU42" s="95"/>
      <c r="BV42" s="114"/>
      <c r="BW42" s="113"/>
      <c r="BX42" s="113"/>
      <c r="CA42" s="246"/>
    </row>
    <row r="43" spans="1:79" s="39" customFormat="1" ht="25.5">
      <c r="A43" s="335">
        <f t="shared" si="3"/>
        <v>30</v>
      </c>
      <c r="B43" s="436" t="s">
        <v>2569</v>
      </c>
      <c r="C43" s="20"/>
      <c r="D43" s="49" t="s">
        <v>247</v>
      </c>
      <c r="E43" s="14" t="s">
        <v>852</v>
      </c>
      <c r="F43" s="34" t="s">
        <v>853</v>
      </c>
      <c r="G43" s="34" t="s">
        <v>856</v>
      </c>
      <c r="H43" s="33" t="s">
        <v>544</v>
      </c>
      <c r="I43" s="33" t="s">
        <v>600</v>
      </c>
      <c r="J43" s="34" t="s">
        <v>855</v>
      </c>
      <c r="K43" s="100">
        <v>1470200096111</v>
      </c>
      <c r="L43" s="127">
        <v>34534</v>
      </c>
      <c r="M43" s="175"/>
      <c r="N43" s="365">
        <v>4045982724</v>
      </c>
      <c r="O43" s="20" t="s">
        <v>30</v>
      </c>
      <c r="P43" s="14" t="s">
        <v>343</v>
      </c>
      <c r="Q43" s="14"/>
      <c r="R43" s="14">
        <f t="shared" si="5"/>
        <v>31</v>
      </c>
      <c r="S43" s="14"/>
      <c r="T43" s="14" t="s">
        <v>10</v>
      </c>
      <c r="U43" s="9" t="s">
        <v>6</v>
      </c>
      <c r="V43" s="36" t="s">
        <v>17</v>
      </c>
      <c r="W43" s="20"/>
      <c r="X43" s="20"/>
      <c r="Y43" s="20"/>
      <c r="Z43" s="20"/>
      <c r="AA43" s="20"/>
      <c r="AB43" s="136"/>
      <c r="AC43" s="132">
        <v>43147</v>
      </c>
      <c r="AD43" s="135">
        <f t="shared" si="4"/>
        <v>43267</v>
      </c>
      <c r="AE43" s="32">
        <v>43147</v>
      </c>
      <c r="AF43" s="37">
        <f t="shared" ca="1" si="0"/>
        <v>707</v>
      </c>
      <c r="AG43" s="37"/>
      <c r="AH43" s="37"/>
      <c r="AI43" s="61">
        <f t="shared" ca="1" si="2"/>
        <v>1.9369863013698629</v>
      </c>
      <c r="AJ43" s="46"/>
      <c r="AK43" s="41">
        <v>43178</v>
      </c>
      <c r="AL43" s="271"/>
      <c r="AM43" s="148"/>
      <c r="AN43" s="176"/>
      <c r="AO43" s="148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81"/>
      <c r="BE43" s="181" t="s">
        <v>854</v>
      </c>
      <c r="BF43" s="145"/>
      <c r="BG43" s="145">
        <v>43178</v>
      </c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1"/>
      <c r="BU43" s="95"/>
      <c r="BV43" s="114"/>
      <c r="BW43" s="113"/>
      <c r="BX43" s="113"/>
      <c r="CA43" s="246"/>
    </row>
    <row r="44" spans="1:79" s="39" customFormat="1" ht="25.5">
      <c r="A44" s="335">
        <f t="shared" si="3"/>
        <v>31</v>
      </c>
      <c r="B44" s="436" t="s">
        <v>2570</v>
      </c>
      <c r="C44" s="20"/>
      <c r="D44" s="49" t="s">
        <v>249</v>
      </c>
      <c r="E44" s="50" t="s">
        <v>930</v>
      </c>
      <c r="F44" s="109" t="s">
        <v>931</v>
      </c>
      <c r="G44" s="34" t="s">
        <v>932</v>
      </c>
      <c r="H44" s="184" t="s">
        <v>503</v>
      </c>
      <c r="I44" s="184" t="s">
        <v>435</v>
      </c>
      <c r="J44" s="109" t="s">
        <v>933</v>
      </c>
      <c r="K44" s="101">
        <v>3670800343203</v>
      </c>
      <c r="L44" s="127">
        <v>29171</v>
      </c>
      <c r="M44" s="200"/>
      <c r="N44" s="367">
        <v>4088130239</v>
      </c>
      <c r="O44" s="20" t="s">
        <v>31</v>
      </c>
      <c r="P44" s="14" t="s">
        <v>343</v>
      </c>
      <c r="Q44" s="14"/>
      <c r="R44" s="14">
        <f t="shared" si="5"/>
        <v>26</v>
      </c>
      <c r="S44" s="14"/>
      <c r="T44" s="14" t="s">
        <v>10</v>
      </c>
      <c r="U44" s="9" t="s">
        <v>6</v>
      </c>
      <c r="V44" s="36" t="s">
        <v>17</v>
      </c>
      <c r="W44" s="20"/>
      <c r="X44" s="20"/>
      <c r="Y44" s="20"/>
      <c r="Z44" s="20"/>
      <c r="AA44" s="20"/>
      <c r="AB44" s="136"/>
      <c r="AC44" s="132">
        <v>43157</v>
      </c>
      <c r="AD44" s="135">
        <f t="shared" si="4"/>
        <v>43277</v>
      </c>
      <c r="AE44" s="32">
        <v>43157</v>
      </c>
      <c r="AF44" s="37">
        <f t="shared" ca="1" si="0"/>
        <v>697</v>
      </c>
      <c r="AG44" s="37"/>
      <c r="AH44" s="37"/>
      <c r="AI44" s="61">
        <f t="shared" ca="1" si="2"/>
        <v>1.9095890410958904</v>
      </c>
      <c r="AJ44" s="46" t="str">
        <f ca="1">IF(AE44="","",IF(AI44&lt;$AH$2,0,IF(YEAR(AE44)=$AH$1-1,ROUND($AJ$2/12*(12-MONTH(AE44)+1),0),IF(AG44&gt;=$AH$6,$AJ$6,IF(AG44&gt;=$AH$5,$AJ$5,IF(AG44&gt;=$AH$4,$AJ$4,IF(AG44&gt;=$AH$3,$AJ$3,IF(AG44&gt;=$AH$2,$AJ$2,"Check"))))))))</f>
        <v>Check</v>
      </c>
      <c r="AK44" s="41">
        <v>43183</v>
      </c>
      <c r="AL44" s="271"/>
      <c r="AM44" s="148">
        <v>40</v>
      </c>
      <c r="AN44" s="176"/>
      <c r="AO44" s="148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81"/>
      <c r="BE44" s="181"/>
      <c r="BF44" s="145"/>
      <c r="BG44" s="145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1"/>
      <c r="BU44" s="95"/>
      <c r="BV44" s="114"/>
      <c r="BW44" s="113"/>
      <c r="BX44" s="113"/>
      <c r="CA44" s="246"/>
    </row>
    <row r="45" spans="1:79" s="39" customFormat="1" ht="25.5">
      <c r="A45" s="335">
        <f t="shared" si="3"/>
        <v>32</v>
      </c>
      <c r="B45" s="545" t="s">
        <v>2571</v>
      </c>
      <c r="C45" s="49"/>
      <c r="D45" s="49" t="s">
        <v>247</v>
      </c>
      <c r="E45" s="50" t="s">
        <v>1124</v>
      </c>
      <c r="F45" s="109" t="s">
        <v>369</v>
      </c>
      <c r="G45" s="34" t="s">
        <v>1125</v>
      </c>
      <c r="H45" s="184" t="s">
        <v>1069</v>
      </c>
      <c r="I45" s="184" t="s">
        <v>438</v>
      </c>
      <c r="J45" s="109" t="s">
        <v>1126</v>
      </c>
      <c r="K45" s="101">
        <v>1321000346531</v>
      </c>
      <c r="L45" s="127">
        <v>35193</v>
      </c>
      <c r="M45" s="200"/>
      <c r="N45" s="367">
        <v>3472980054</v>
      </c>
      <c r="O45" s="20" t="s">
        <v>30</v>
      </c>
      <c r="P45" s="14" t="s">
        <v>911</v>
      </c>
      <c r="Q45" s="14"/>
      <c r="R45" s="14">
        <f t="shared" si="5"/>
        <v>2</v>
      </c>
      <c r="S45" s="14"/>
      <c r="T45" s="14" t="s">
        <v>10</v>
      </c>
      <c r="U45" s="9" t="s">
        <v>6</v>
      </c>
      <c r="V45" s="36" t="s">
        <v>17</v>
      </c>
      <c r="W45" s="49"/>
      <c r="X45" s="49"/>
      <c r="Y45" s="49"/>
      <c r="Z45" s="49"/>
      <c r="AA45" s="49"/>
      <c r="AB45" s="222"/>
      <c r="AC45" s="132">
        <v>43178</v>
      </c>
      <c r="AD45" s="135">
        <f t="shared" si="4"/>
        <v>43298</v>
      </c>
      <c r="AE45" s="32">
        <v>43178</v>
      </c>
      <c r="AF45" s="37">
        <f t="shared" ca="1" si="0"/>
        <v>676</v>
      </c>
      <c r="AG45" s="37"/>
      <c r="AH45" s="37"/>
      <c r="AI45" s="61">
        <f t="shared" ca="1" si="2"/>
        <v>1.8520547945205479</v>
      </c>
      <c r="AJ45" s="46" t="str">
        <f ca="1">IF(AE45="","",IF(AI45&lt;$AH$2,0,IF(YEAR(AE45)=$AH$1-1,ROUND($AJ$2/12*(12-MONTH(AE45)+1),0),IF(AG45&gt;=$AH$6,$AJ$6,IF(AG45&gt;=$AH$5,$AJ$5,IF(AG45&gt;=$AH$4,$AJ$4,IF(AG45&gt;=$AH$3,$AJ$3,IF(AG45&gt;=$AH$2,$AJ$2,"Check"))))))))</f>
        <v>Check</v>
      </c>
      <c r="AK45" s="41">
        <v>43180</v>
      </c>
      <c r="AL45" s="271"/>
      <c r="AM45" s="148">
        <v>42</v>
      </c>
      <c r="AN45" s="176"/>
      <c r="AO45" s="148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76"/>
      <c r="BD45" s="181"/>
      <c r="BE45" s="181"/>
      <c r="BF45" s="145"/>
      <c r="BG45" s="145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1"/>
      <c r="BU45" s="95"/>
      <c r="BV45" s="114"/>
      <c r="BW45" s="113"/>
      <c r="BX45" s="113"/>
      <c r="CA45" s="246"/>
    </row>
    <row r="46" spans="1:79" s="39" customFormat="1" ht="25.5">
      <c r="A46" s="335">
        <f t="shared" si="3"/>
        <v>33</v>
      </c>
      <c r="B46" s="545" t="s">
        <v>2572</v>
      </c>
      <c r="C46" s="49"/>
      <c r="D46" s="49" t="s">
        <v>248</v>
      </c>
      <c r="E46" s="50" t="s">
        <v>1056</v>
      </c>
      <c r="F46" s="109" t="s">
        <v>1057</v>
      </c>
      <c r="G46" s="34" t="s">
        <v>1058</v>
      </c>
      <c r="H46" s="184" t="s">
        <v>1116</v>
      </c>
      <c r="I46" s="184" t="s">
        <v>641</v>
      </c>
      <c r="J46" s="109" t="s">
        <v>1060</v>
      </c>
      <c r="K46" s="101">
        <v>3451000223214</v>
      </c>
      <c r="L46" s="127">
        <v>29275</v>
      </c>
      <c r="M46" s="200"/>
      <c r="N46" s="367">
        <v>4089200493</v>
      </c>
      <c r="O46" s="20" t="s">
        <v>31</v>
      </c>
      <c r="P46" s="14" t="s">
        <v>911</v>
      </c>
      <c r="Q46" s="14"/>
      <c r="R46" s="14">
        <f t="shared" si="5"/>
        <v>13</v>
      </c>
      <c r="S46" s="14"/>
      <c r="T46" s="14" t="s">
        <v>10</v>
      </c>
      <c r="U46" s="9" t="s">
        <v>6</v>
      </c>
      <c r="V46" s="36" t="s">
        <v>17</v>
      </c>
      <c r="W46" s="49"/>
      <c r="X46" s="49"/>
      <c r="Y46" s="49"/>
      <c r="Z46" s="49"/>
      <c r="AA46" s="49"/>
      <c r="AB46" s="222"/>
      <c r="AC46" s="132">
        <v>43174</v>
      </c>
      <c r="AD46" s="135">
        <f t="shared" si="4"/>
        <v>43294</v>
      </c>
      <c r="AE46" s="32">
        <v>43174</v>
      </c>
      <c r="AF46" s="37">
        <f t="shared" ref="AF46:AF71" ca="1" si="6">IF(AC46="","",TODAY()-AE46)</f>
        <v>680</v>
      </c>
      <c r="AG46" s="37"/>
      <c r="AH46" s="37"/>
      <c r="AI46" s="61">
        <f t="shared" ref="AI46:AI71" ca="1" si="7">IF(AF46="","",AF46/365)</f>
        <v>1.8630136986301369</v>
      </c>
      <c r="AJ46" s="46" t="str">
        <f ca="1">IF(AE46="","",IF(AI46&lt;$AH$2,0,IF(YEAR(AE46)=$AH$1-1,ROUND($AJ$2/12*(12-MONTH(AE46)+1),0),IF(AG46&gt;=$AH$6,$AJ$6,IF(AG46&gt;=$AH$5,$AJ$5,IF(AG46&gt;=$AH$4,$AJ$4,IF(AG46&gt;=$AH$3,$AJ$3,IF(AG46&gt;=$AH$2,$AJ$2,"Check"))))))))</f>
        <v>Check</v>
      </c>
      <c r="AK46" s="41">
        <v>43187</v>
      </c>
      <c r="AL46" s="271"/>
      <c r="AM46" s="186">
        <v>36</v>
      </c>
      <c r="AN46" s="235"/>
      <c r="AO46" s="148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76"/>
      <c r="BD46" s="181"/>
      <c r="BE46" s="181"/>
      <c r="BF46" s="145"/>
      <c r="BG46" s="145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1"/>
      <c r="BU46" s="95"/>
      <c r="BV46" s="114"/>
      <c r="BW46" s="113"/>
      <c r="BX46" s="113"/>
      <c r="CA46" s="246"/>
    </row>
    <row r="47" spans="1:79" s="39" customFormat="1" ht="25.5">
      <c r="A47" s="335">
        <f t="shared" si="3"/>
        <v>34</v>
      </c>
      <c r="B47" s="545" t="s">
        <v>2573</v>
      </c>
      <c r="C47" s="49"/>
      <c r="D47" s="49" t="s">
        <v>247</v>
      </c>
      <c r="E47" s="50" t="s">
        <v>1163</v>
      </c>
      <c r="F47" s="109" t="s">
        <v>824</v>
      </c>
      <c r="G47" s="34" t="s">
        <v>1164</v>
      </c>
      <c r="H47" s="184" t="s">
        <v>1165</v>
      </c>
      <c r="I47" s="184" t="s">
        <v>438</v>
      </c>
      <c r="J47" s="109" t="s">
        <v>1166</v>
      </c>
      <c r="K47" s="101">
        <v>1670600166310</v>
      </c>
      <c r="L47" s="127">
        <v>34921</v>
      </c>
      <c r="M47" s="200"/>
      <c r="N47" s="367"/>
      <c r="O47" s="20" t="s">
        <v>30</v>
      </c>
      <c r="P47" s="14" t="s">
        <v>343</v>
      </c>
      <c r="Q47" s="14"/>
      <c r="R47" s="14">
        <f t="shared" si="5"/>
        <v>3</v>
      </c>
      <c r="S47" s="14"/>
      <c r="T47" s="14" t="s">
        <v>10</v>
      </c>
      <c r="U47" s="9" t="s">
        <v>6</v>
      </c>
      <c r="V47" s="36" t="s">
        <v>17</v>
      </c>
      <c r="W47" s="49"/>
      <c r="X47" s="49"/>
      <c r="Y47" s="49"/>
      <c r="Z47" s="49"/>
      <c r="AA47" s="49"/>
      <c r="AB47" s="222"/>
      <c r="AC47" s="132">
        <v>43185</v>
      </c>
      <c r="AD47" s="135">
        <f t="shared" si="4"/>
        <v>43305</v>
      </c>
      <c r="AE47" s="32">
        <v>43185</v>
      </c>
      <c r="AF47" s="37">
        <f t="shared" ca="1" si="6"/>
        <v>669</v>
      </c>
      <c r="AG47" s="37"/>
      <c r="AH47" s="37"/>
      <c r="AI47" s="61">
        <f t="shared" ca="1" si="7"/>
        <v>1.832876712328767</v>
      </c>
      <c r="AJ47" s="46" t="str">
        <f ca="1">IF(AE47="","",IF(AI47&lt;$AH$2,0,IF(YEAR(AE47)=$AH$1-1,ROUND($AJ$2/12*(12-MONTH(AE47)+1),0),IF(AG47&gt;=$AH$6,$AJ$6,IF(AG47&gt;=$AH$5,$AJ$5,IF(AG47&gt;=$AH$4,$AJ$4,IF(AG47&gt;=$AH$3,$AJ$3,IF(AG47&gt;=$AH$2,$AJ$2,"Check"))))))))</f>
        <v>Check</v>
      </c>
      <c r="AK47" s="41">
        <v>43188</v>
      </c>
      <c r="AL47" s="271"/>
      <c r="AM47" s="186">
        <v>41</v>
      </c>
      <c r="AN47" s="235"/>
      <c r="AO47" s="148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76"/>
      <c r="BD47" s="181"/>
      <c r="BE47" s="181"/>
      <c r="BF47" s="145"/>
      <c r="BG47" s="145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1"/>
      <c r="BU47" s="95"/>
      <c r="BV47" s="114"/>
      <c r="BW47" s="113"/>
      <c r="BX47" s="113"/>
      <c r="CA47" s="246"/>
    </row>
    <row r="48" spans="1:79" s="39" customFormat="1" ht="25.5">
      <c r="A48" s="335">
        <f t="shared" si="3"/>
        <v>35</v>
      </c>
      <c r="B48" s="436" t="s">
        <v>2574</v>
      </c>
      <c r="C48" s="20"/>
      <c r="D48" s="20" t="s">
        <v>248</v>
      </c>
      <c r="E48" s="14" t="s">
        <v>926</v>
      </c>
      <c r="F48" s="34" t="s">
        <v>419</v>
      </c>
      <c r="G48" s="34" t="s">
        <v>927</v>
      </c>
      <c r="H48" s="33" t="s">
        <v>928</v>
      </c>
      <c r="I48" s="33" t="s">
        <v>641</v>
      </c>
      <c r="J48" s="34" t="s">
        <v>929</v>
      </c>
      <c r="K48" s="100">
        <v>3130100261616</v>
      </c>
      <c r="L48" s="127">
        <v>27253</v>
      </c>
      <c r="M48" s="175"/>
      <c r="N48" s="365">
        <v>3342474484</v>
      </c>
      <c r="O48" s="20" t="s">
        <v>31</v>
      </c>
      <c r="P48" s="14" t="s">
        <v>911</v>
      </c>
      <c r="Q48" s="14"/>
      <c r="R48" s="14">
        <f t="shared" si="5"/>
        <v>23</v>
      </c>
      <c r="S48" s="14"/>
      <c r="T48" s="14" t="s">
        <v>10</v>
      </c>
      <c r="U48" s="9" t="s">
        <v>6</v>
      </c>
      <c r="V48" s="36" t="s">
        <v>17</v>
      </c>
      <c r="W48" s="20"/>
      <c r="X48" s="20"/>
      <c r="Y48" s="20"/>
      <c r="Z48" s="20"/>
      <c r="AA48" s="20"/>
      <c r="AB48" s="136"/>
      <c r="AC48" s="132">
        <v>43157</v>
      </c>
      <c r="AD48" s="135">
        <f t="shared" ref="AD48:AD69" si="8">AC48+120</f>
        <v>43277</v>
      </c>
      <c r="AE48" s="32">
        <v>43157</v>
      </c>
      <c r="AF48" s="37">
        <f t="shared" ca="1" si="6"/>
        <v>697</v>
      </c>
      <c r="AG48" s="37"/>
      <c r="AH48" s="37"/>
      <c r="AI48" s="61">
        <f t="shared" ca="1" si="7"/>
        <v>1.9095890410958904</v>
      </c>
      <c r="AJ48" s="46"/>
      <c r="AK48" s="41">
        <v>43180</v>
      </c>
      <c r="AL48" s="271"/>
      <c r="AM48" s="148">
        <v>36</v>
      </c>
      <c r="AN48" s="176"/>
      <c r="AO48" s="148"/>
      <c r="AP48" s="176"/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76"/>
      <c r="BD48" s="181"/>
      <c r="BE48" s="181"/>
      <c r="BF48" s="145"/>
      <c r="BG48" s="145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1"/>
      <c r="BU48" s="95"/>
      <c r="BV48" s="114"/>
      <c r="BW48" s="113"/>
      <c r="BX48" s="113"/>
      <c r="CA48" s="246"/>
    </row>
    <row r="49" spans="1:79" s="39" customFormat="1" ht="25.5">
      <c r="A49" s="335">
        <f t="shared" si="3"/>
        <v>36</v>
      </c>
      <c r="B49" s="436" t="s">
        <v>2575</v>
      </c>
      <c r="C49" s="20"/>
      <c r="D49" s="20" t="s">
        <v>249</v>
      </c>
      <c r="E49" s="34" t="s">
        <v>912</v>
      </c>
      <c r="F49" s="34" t="s">
        <v>914</v>
      </c>
      <c r="G49" s="34" t="s">
        <v>2742</v>
      </c>
      <c r="H49" s="33" t="s">
        <v>904</v>
      </c>
      <c r="I49" s="33" t="s">
        <v>435</v>
      </c>
      <c r="J49" s="34" t="s">
        <v>918</v>
      </c>
      <c r="K49" s="100">
        <v>1600800011450</v>
      </c>
      <c r="L49" s="127">
        <v>30788</v>
      </c>
      <c r="M49" s="175"/>
      <c r="N49" s="365">
        <v>3834098176</v>
      </c>
      <c r="O49" s="20" t="s">
        <v>31</v>
      </c>
      <c r="P49" s="14" t="s">
        <v>343</v>
      </c>
      <c r="Q49" s="14"/>
      <c r="R49" s="14">
        <f t="shared" si="5"/>
        <v>40</v>
      </c>
      <c r="S49" s="14"/>
      <c r="T49" s="14" t="s">
        <v>10</v>
      </c>
      <c r="U49" s="9" t="s">
        <v>6</v>
      </c>
      <c r="V49" s="36" t="s">
        <v>17</v>
      </c>
      <c r="W49" s="20"/>
      <c r="X49" s="20"/>
      <c r="Y49" s="20"/>
      <c r="Z49" s="20"/>
      <c r="AA49" s="20"/>
      <c r="AB49" s="136"/>
      <c r="AC49" s="132">
        <v>43152</v>
      </c>
      <c r="AD49" s="135">
        <f t="shared" si="8"/>
        <v>43272</v>
      </c>
      <c r="AE49" s="32">
        <v>43152</v>
      </c>
      <c r="AF49" s="37">
        <f t="shared" ca="1" si="6"/>
        <v>702</v>
      </c>
      <c r="AG49" s="37"/>
      <c r="AH49" s="37"/>
      <c r="AI49" s="61">
        <f t="shared" ca="1" si="7"/>
        <v>1.9232876712328768</v>
      </c>
      <c r="AJ49" s="46"/>
      <c r="AK49" s="41">
        <v>43192</v>
      </c>
      <c r="AL49" s="271"/>
      <c r="AM49" s="186">
        <v>38</v>
      </c>
      <c r="AN49" s="235"/>
      <c r="AO49" s="148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81"/>
      <c r="BE49" s="181"/>
      <c r="BF49" s="145"/>
      <c r="BG49" s="145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1"/>
      <c r="BU49" s="95"/>
      <c r="BV49" s="114"/>
      <c r="BW49" s="113"/>
      <c r="BX49" s="113"/>
      <c r="CA49" s="246"/>
    </row>
    <row r="50" spans="1:79" s="39" customFormat="1" ht="25.5">
      <c r="A50" s="335">
        <f t="shared" si="3"/>
        <v>37</v>
      </c>
      <c r="B50" s="547" t="s">
        <v>2576</v>
      </c>
      <c r="C50" s="49"/>
      <c r="D50" s="49" t="s">
        <v>249</v>
      </c>
      <c r="E50" s="50" t="s">
        <v>1209</v>
      </c>
      <c r="F50" s="109" t="s">
        <v>1210</v>
      </c>
      <c r="G50" s="34" t="s">
        <v>1211</v>
      </c>
      <c r="H50" s="184" t="s">
        <v>597</v>
      </c>
      <c r="I50" s="184" t="s">
        <v>435</v>
      </c>
      <c r="J50" s="109" t="s">
        <v>1212</v>
      </c>
      <c r="K50" s="101">
        <v>1103702497681</v>
      </c>
      <c r="L50" s="127">
        <v>35785</v>
      </c>
      <c r="M50" s="200"/>
      <c r="N50" s="367"/>
      <c r="O50" s="20" t="s">
        <v>31</v>
      </c>
      <c r="P50" s="14" t="s">
        <v>343</v>
      </c>
      <c r="Q50" s="14"/>
      <c r="R50" s="14">
        <f t="shared" si="5"/>
        <v>2</v>
      </c>
      <c r="S50" s="14"/>
      <c r="T50" s="14" t="s">
        <v>10</v>
      </c>
      <c r="U50" s="9" t="s">
        <v>6</v>
      </c>
      <c r="V50" s="36" t="s">
        <v>17</v>
      </c>
      <c r="W50" s="49"/>
      <c r="X50" s="49"/>
      <c r="Y50" s="49"/>
      <c r="Z50" s="49"/>
      <c r="AA50" s="49"/>
      <c r="AB50" s="222"/>
      <c r="AC50" s="132">
        <v>43192</v>
      </c>
      <c r="AD50" s="135">
        <f t="shared" si="8"/>
        <v>43312</v>
      </c>
      <c r="AE50" s="32">
        <v>43192</v>
      </c>
      <c r="AF50" s="37">
        <f t="shared" ca="1" si="6"/>
        <v>662</v>
      </c>
      <c r="AG50" s="37"/>
      <c r="AH50" s="37"/>
      <c r="AI50" s="61">
        <f t="shared" ca="1" si="7"/>
        <v>1.8136986301369864</v>
      </c>
      <c r="AJ50" s="46" t="str">
        <f ca="1">IF(AE50="","",IF(AI50&lt;$AH$2,0,IF(YEAR(AE50)=$AH$1-1,ROUND($AJ$2/12*(12-MONTH(AE50)+1),0),IF(AG50&gt;=$AH$6,$AJ$6,IF(AG50&gt;=$AH$5,$AJ$5,IF(AG50&gt;=$AH$4,$AJ$4,IF(AG50&gt;=$AH$3,$AJ$3,IF(AG50&gt;=$AH$2,$AJ$2,"Check"))))))))</f>
        <v>Check</v>
      </c>
      <c r="AK50" s="41">
        <v>43194</v>
      </c>
      <c r="AL50" s="271"/>
      <c r="AM50" s="186">
        <v>37</v>
      </c>
      <c r="AN50" s="235"/>
      <c r="AO50" s="148"/>
      <c r="AP50" s="176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76"/>
      <c r="BD50" s="181"/>
      <c r="BE50" s="181"/>
      <c r="BF50" s="145"/>
      <c r="BG50" s="145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1"/>
      <c r="BU50" s="95"/>
      <c r="BV50" s="114"/>
      <c r="BW50" s="113"/>
      <c r="BX50" s="113"/>
      <c r="CA50" s="246"/>
    </row>
    <row r="51" spans="1:79" s="39" customFormat="1" ht="25.5">
      <c r="A51" s="335">
        <f t="shared" si="3"/>
        <v>38</v>
      </c>
      <c r="B51" s="545" t="s">
        <v>2577</v>
      </c>
      <c r="C51" s="49"/>
      <c r="D51" s="49" t="s">
        <v>247</v>
      </c>
      <c r="E51" s="50" t="s">
        <v>1046</v>
      </c>
      <c r="F51" s="109" t="s">
        <v>1047</v>
      </c>
      <c r="G51" s="34" t="s">
        <v>2743</v>
      </c>
      <c r="H51" s="184" t="s">
        <v>1049</v>
      </c>
      <c r="I51" s="184" t="s">
        <v>438</v>
      </c>
      <c r="J51" s="109" t="s">
        <v>1050</v>
      </c>
      <c r="K51" s="101">
        <v>3160300670871</v>
      </c>
      <c r="L51" s="127">
        <v>29877</v>
      </c>
      <c r="M51" s="200"/>
      <c r="N51" s="367"/>
      <c r="O51" s="20" t="s">
        <v>30</v>
      </c>
      <c r="P51" s="14" t="s">
        <v>343</v>
      </c>
      <c r="Q51" s="14"/>
      <c r="R51" s="14">
        <f t="shared" si="5"/>
        <v>-43168</v>
      </c>
      <c r="S51" s="14"/>
      <c r="T51" s="14" t="s">
        <v>10</v>
      </c>
      <c r="U51" s="9" t="s">
        <v>6</v>
      </c>
      <c r="V51" s="36" t="s">
        <v>17</v>
      </c>
      <c r="W51" s="49"/>
      <c r="X51" s="49"/>
      <c r="Y51" s="49"/>
      <c r="Z51" s="49"/>
      <c r="AA51" s="49"/>
      <c r="AB51" s="222"/>
      <c r="AC51" s="132">
        <v>43168</v>
      </c>
      <c r="AD51" s="135">
        <f t="shared" si="8"/>
        <v>43288</v>
      </c>
      <c r="AE51" s="32">
        <v>43168</v>
      </c>
      <c r="AF51" s="37">
        <f t="shared" ca="1" si="6"/>
        <v>686</v>
      </c>
      <c r="AG51" s="37"/>
      <c r="AH51" s="37"/>
      <c r="AI51" s="61">
        <f t="shared" ca="1" si="7"/>
        <v>1.8794520547945206</v>
      </c>
      <c r="AJ51" s="46" t="str">
        <f ca="1">IF(AE51="","",IF(AI51&lt;$AH$2,0,IF(YEAR(AE51)=$AH$1-1,ROUND($AJ$2/12*(12-MONTH(AE51)+1),0),IF(AG51&gt;=$AH$6,$AJ$6,IF(AG51&gt;=$AH$5,$AJ$5,IF(AG51&gt;=$AH$4,$AJ$4,IF(AG51&gt;=$AH$3,$AJ$3,IF(AG51&gt;=$AH$2,$AJ$2,"Check"))))))))</f>
        <v>Check</v>
      </c>
      <c r="AK51" s="41"/>
      <c r="AL51" s="271"/>
      <c r="AM51" s="148">
        <v>42</v>
      </c>
      <c r="AN51" s="176"/>
      <c r="AO51" s="148"/>
      <c r="AP51" s="176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76"/>
      <c r="BD51" s="181"/>
      <c r="BE51" s="181" t="s">
        <v>1145</v>
      </c>
      <c r="BF51" s="145"/>
      <c r="BG51" s="145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1"/>
      <c r="BU51" s="95"/>
      <c r="BV51" s="114"/>
      <c r="BW51" s="113"/>
      <c r="BX51" s="113"/>
      <c r="CA51" s="246"/>
    </row>
    <row r="52" spans="1:79" s="39" customFormat="1" ht="25.5">
      <c r="A52" s="335">
        <f t="shared" si="3"/>
        <v>39</v>
      </c>
      <c r="B52" s="545" t="s">
        <v>2578</v>
      </c>
      <c r="C52" s="135"/>
      <c r="D52" s="49" t="s">
        <v>247</v>
      </c>
      <c r="E52" s="50" t="s">
        <v>358</v>
      </c>
      <c r="F52" s="109" t="s">
        <v>359</v>
      </c>
      <c r="G52" s="34" t="s">
        <v>2744</v>
      </c>
      <c r="H52" s="184" t="s">
        <v>448</v>
      </c>
      <c r="I52" s="184"/>
      <c r="J52" s="109"/>
      <c r="K52" s="101">
        <v>1129700070155</v>
      </c>
      <c r="L52" s="127">
        <v>34784</v>
      </c>
      <c r="M52" s="200"/>
      <c r="N52" s="367"/>
      <c r="O52" s="20" t="s">
        <v>30</v>
      </c>
      <c r="P52" s="14" t="s">
        <v>343</v>
      </c>
      <c r="Q52" s="14"/>
      <c r="R52" s="14"/>
      <c r="S52" s="14"/>
      <c r="T52" s="14" t="s">
        <v>10</v>
      </c>
      <c r="U52" s="9" t="s">
        <v>6</v>
      </c>
      <c r="V52" s="36" t="s">
        <v>17</v>
      </c>
      <c r="W52" s="49"/>
      <c r="X52" s="49"/>
      <c r="Y52" s="49"/>
      <c r="Z52" s="49"/>
      <c r="AA52" s="49"/>
      <c r="AB52" s="222"/>
      <c r="AC52" s="132">
        <v>42586</v>
      </c>
      <c r="AD52" s="140">
        <f t="shared" si="8"/>
        <v>42706</v>
      </c>
      <c r="AE52" s="242">
        <v>42586</v>
      </c>
      <c r="AF52" s="37">
        <f t="shared" ca="1" si="6"/>
        <v>1268</v>
      </c>
      <c r="AG52" s="37">
        <f ca="1">YEAR(TODAY())-YEAR(AE52)</f>
        <v>4</v>
      </c>
      <c r="AH52" s="37">
        <f ca="1">DATEDIF(AC52,TODAY(),"YM")</f>
        <v>5</v>
      </c>
      <c r="AI52" s="61">
        <f t="shared" ca="1" si="7"/>
        <v>3.473972602739726</v>
      </c>
      <c r="AJ52" s="46">
        <f ca="1">IF(AE52="","",IF(AI52&lt;$AH$2,0,IF(YEAR(AE52)=$AH$1-1,ROUND($AJ$2/12*(12-MONTH(AE52)+1),0),IF(AG52&gt;=$AH$6,$AJ$6,IF(AG52&gt;=$AH$5,$AJ$5,IF(AG52&gt;=$AH$4,$AJ$4,IF(AG52&gt;=$AH$3,$AJ$3,IF(AG52&gt;=$AH$2,$AJ$2,"Check"))))))))</f>
        <v>10</v>
      </c>
      <c r="AK52" s="41"/>
      <c r="AL52" s="271"/>
      <c r="AM52" s="148"/>
      <c r="AN52" s="176"/>
      <c r="AO52" s="148"/>
      <c r="AP52" s="176"/>
      <c r="AQ52" s="176"/>
      <c r="AR52" s="176"/>
      <c r="AS52" s="176"/>
      <c r="AT52" s="176"/>
      <c r="AU52" s="176"/>
      <c r="AV52" s="176"/>
      <c r="AW52" s="176">
        <v>3</v>
      </c>
      <c r="AX52" s="176"/>
      <c r="AY52" s="176"/>
      <c r="AZ52" s="176"/>
      <c r="BA52" s="176"/>
      <c r="BB52" s="176"/>
      <c r="BC52" s="176">
        <v>3</v>
      </c>
      <c r="BD52" s="181"/>
      <c r="BE52" s="181"/>
      <c r="BF52" s="145"/>
      <c r="BG52" s="145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1">
        <v>42811</v>
      </c>
      <c r="BU52" s="95"/>
      <c r="BV52" s="114"/>
      <c r="BW52" s="113">
        <v>3</v>
      </c>
      <c r="BX52" s="113">
        <v>7</v>
      </c>
      <c r="BZ52" s="248" t="s">
        <v>803</v>
      </c>
      <c r="CA52" s="246">
        <v>0</v>
      </c>
    </row>
    <row r="53" spans="1:79" s="39" customFormat="1" ht="25.5">
      <c r="A53" s="335">
        <f t="shared" si="3"/>
        <v>40</v>
      </c>
      <c r="B53" s="545" t="s">
        <v>2579</v>
      </c>
      <c r="C53" s="49"/>
      <c r="D53" s="1" t="s">
        <v>249</v>
      </c>
      <c r="E53" s="50" t="s">
        <v>432</v>
      </c>
      <c r="F53" s="109" t="s">
        <v>433</v>
      </c>
      <c r="G53" s="34" t="s">
        <v>495</v>
      </c>
      <c r="H53" s="184" t="s">
        <v>465</v>
      </c>
      <c r="I53" s="184" t="s">
        <v>435</v>
      </c>
      <c r="J53" s="109" t="s">
        <v>436</v>
      </c>
      <c r="K53" s="101">
        <v>1129900341616</v>
      </c>
      <c r="L53" s="127">
        <v>35073</v>
      </c>
      <c r="M53" s="200"/>
      <c r="N53" s="367"/>
      <c r="O53" s="20" t="s">
        <v>31</v>
      </c>
      <c r="P53" s="14" t="s">
        <v>343</v>
      </c>
      <c r="Q53" s="14"/>
      <c r="R53" s="14"/>
      <c r="S53" s="14"/>
      <c r="T53" s="14" t="s">
        <v>10</v>
      </c>
      <c r="U53" s="9" t="s">
        <v>6</v>
      </c>
      <c r="V53" s="36" t="s">
        <v>17</v>
      </c>
      <c r="W53" s="49"/>
      <c r="X53" s="49"/>
      <c r="Y53" s="49"/>
      <c r="Z53" s="49"/>
      <c r="AA53" s="49"/>
      <c r="AB53" s="222"/>
      <c r="AC53" s="132">
        <v>42718</v>
      </c>
      <c r="AD53" s="140">
        <f t="shared" si="8"/>
        <v>42838</v>
      </c>
      <c r="AE53" s="242">
        <v>42718</v>
      </c>
      <c r="AF53" s="37">
        <f t="shared" ca="1" si="6"/>
        <v>1136</v>
      </c>
      <c r="AG53" s="37">
        <f ca="1">YEAR(TODAY())-YEAR(AE53)</f>
        <v>4</v>
      </c>
      <c r="AH53" s="37">
        <f ca="1">DATEDIF(AC53,TODAY(),"YM")</f>
        <v>1</v>
      </c>
      <c r="AI53" s="61">
        <f t="shared" ca="1" si="7"/>
        <v>3.1123287671232878</v>
      </c>
      <c r="AJ53" s="46">
        <f ca="1">IF(AE53="","",IF(AI53&lt;$AH$2,0,IF(YEAR(AE53)=$AH$1-1,ROUND($AJ$2/12*(12-MONTH(AE53)+1),0),IF(AG53&gt;=$AH$6,$AJ$6,IF(AG53&gt;=$AH$5,$AJ$5,IF(AG53&gt;=$AH$4,$AJ$4,IF(AG53&gt;=$AH$3,$AJ$3,IF(AG53&gt;=$AH$2,$AJ$2,"Check"))))))))</f>
        <v>10</v>
      </c>
      <c r="AK53" s="41"/>
      <c r="AL53" s="271"/>
      <c r="AM53" s="148"/>
      <c r="AN53" s="176"/>
      <c r="AO53" s="186">
        <v>4</v>
      </c>
      <c r="AP53" s="176"/>
      <c r="AQ53" s="176"/>
      <c r="AR53" s="176">
        <v>3</v>
      </c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  <c r="BC53" s="176"/>
      <c r="BD53" s="181">
        <v>42740</v>
      </c>
      <c r="BE53" s="181"/>
      <c r="BF53" s="145"/>
      <c r="BG53" s="145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1">
        <v>42811</v>
      </c>
      <c r="BU53" s="95"/>
      <c r="BV53" s="114"/>
      <c r="BW53" s="113">
        <v>1</v>
      </c>
      <c r="BX53" s="113">
        <v>7</v>
      </c>
      <c r="BZ53" s="248" t="s">
        <v>803</v>
      </c>
      <c r="CA53" s="246">
        <v>1</v>
      </c>
    </row>
    <row r="54" spans="1:79" s="39" customFormat="1" ht="21" customHeight="1">
      <c r="A54" s="335">
        <f t="shared" si="3"/>
        <v>41</v>
      </c>
      <c r="B54" s="436" t="s">
        <v>2580</v>
      </c>
      <c r="C54" s="323"/>
      <c r="D54" s="20" t="s">
        <v>247</v>
      </c>
      <c r="E54" s="14" t="s">
        <v>524</v>
      </c>
      <c r="F54" s="34" t="s">
        <v>525</v>
      </c>
      <c r="G54" s="34" t="s">
        <v>527</v>
      </c>
      <c r="H54" s="33" t="s">
        <v>526</v>
      </c>
      <c r="I54" s="33" t="s">
        <v>438</v>
      </c>
      <c r="J54" s="34" t="s">
        <v>528</v>
      </c>
      <c r="K54" s="100">
        <v>1130100065047</v>
      </c>
      <c r="L54" s="127">
        <v>34612</v>
      </c>
      <c r="M54" s="175">
        <v>23</v>
      </c>
      <c r="N54" s="365">
        <v>3342460192</v>
      </c>
      <c r="O54" s="20" t="s">
        <v>30</v>
      </c>
      <c r="P54" s="14" t="s">
        <v>343</v>
      </c>
      <c r="Q54" s="14"/>
      <c r="R54" s="14"/>
      <c r="S54" s="14"/>
      <c r="T54" s="14" t="s">
        <v>10</v>
      </c>
      <c r="U54" s="9" t="s">
        <v>6</v>
      </c>
      <c r="V54" s="36" t="s">
        <v>17</v>
      </c>
      <c r="W54" s="49"/>
      <c r="X54" s="49"/>
      <c r="Y54" s="49"/>
      <c r="Z54" s="49"/>
      <c r="AA54" s="49"/>
      <c r="AB54" s="222"/>
      <c r="AC54" s="132">
        <v>42790</v>
      </c>
      <c r="AD54" s="140">
        <f t="shared" si="8"/>
        <v>42910</v>
      </c>
      <c r="AE54" s="32">
        <v>42790</v>
      </c>
      <c r="AF54" s="37">
        <f t="shared" ca="1" si="6"/>
        <v>1064</v>
      </c>
      <c r="AG54" s="37">
        <f ca="1">YEAR(TODAY())-YEAR(AE54)</f>
        <v>3</v>
      </c>
      <c r="AH54" s="37">
        <f ca="1">DATEDIF(AC54,TODAY(),"YM")</f>
        <v>11</v>
      </c>
      <c r="AI54" s="61">
        <f t="shared" ca="1" si="7"/>
        <v>2.9150684931506849</v>
      </c>
      <c r="AJ54" s="46">
        <f ca="1">IF(AE54="","",IF(AI54&lt;$AH$2,0,IF(YEAR(AE54)=$AH$1-1,ROUND($AJ$2/12*(12-MONTH(AE54)+1),0),IF(AG54&gt;=$AH$6,$AJ$6,IF(AG54&gt;=$AH$5,$AJ$5,IF(AG54&gt;=$AH$4,$AJ$4,IF(AG54&gt;=$AH$3,$AJ$3,IF(AG54&gt;=$AH$2,$AJ$2,"Check"))))))))</f>
        <v>10</v>
      </c>
      <c r="AK54" s="41"/>
      <c r="AL54" s="271"/>
      <c r="AM54" s="148"/>
      <c r="AN54" s="176"/>
      <c r="AO54" s="234">
        <v>8</v>
      </c>
      <c r="AP54" s="176"/>
      <c r="AQ54" s="176"/>
      <c r="AR54" s="176"/>
      <c r="AS54" s="176"/>
      <c r="AT54" s="176"/>
      <c r="AU54" s="176"/>
      <c r="AV54" s="176"/>
      <c r="AW54" s="176"/>
      <c r="AX54" s="176"/>
      <c r="AY54" s="176">
        <v>3</v>
      </c>
      <c r="AZ54" s="176"/>
      <c r="BA54" s="176"/>
      <c r="BB54" s="176"/>
      <c r="BC54" s="176" t="s">
        <v>623</v>
      </c>
      <c r="BD54" s="181">
        <v>42826</v>
      </c>
      <c r="BE54" s="181"/>
      <c r="BF54" s="145"/>
      <c r="BG54" s="145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1">
        <v>42811</v>
      </c>
      <c r="BU54" s="95"/>
      <c r="BV54" s="114"/>
      <c r="BW54" s="113"/>
      <c r="BX54" s="113">
        <v>6</v>
      </c>
      <c r="BY54" s="245" t="s">
        <v>441</v>
      </c>
      <c r="CA54" s="246"/>
    </row>
    <row r="55" spans="1:79" s="39" customFormat="1" ht="25.5">
      <c r="A55" s="335">
        <f t="shared" si="3"/>
        <v>42</v>
      </c>
      <c r="B55" s="436" t="s">
        <v>2581</v>
      </c>
      <c r="C55" s="20"/>
      <c r="D55" s="20" t="s">
        <v>249</v>
      </c>
      <c r="E55" s="14" t="s">
        <v>682</v>
      </c>
      <c r="F55" s="34" t="s">
        <v>683</v>
      </c>
      <c r="G55" s="34" t="s">
        <v>684</v>
      </c>
      <c r="H55" s="33" t="s">
        <v>467</v>
      </c>
      <c r="I55" s="33" t="s">
        <v>435</v>
      </c>
      <c r="J55" s="34" t="s">
        <v>685</v>
      </c>
      <c r="K55" s="100">
        <v>1129700141761</v>
      </c>
      <c r="L55" s="127">
        <v>35708</v>
      </c>
      <c r="M55" s="175"/>
      <c r="N55" s="365">
        <v>3762469506</v>
      </c>
      <c r="O55" s="20" t="s">
        <v>31</v>
      </c>
      <c r="P55" s="14" t="s">
        <v>343</v>
      </c>
      <c r="Q55" s="14"/>
      <c r="R55" s="14"/>
      <c r="S55" s="14"/>
      <c r="T55" s="14" t="s">
        <v>10</v>
      </c>
      <c r="U55" s="9" t="s">
        <v>6</v>
      </c>
      <c r="V55" s="36" t="s">
        <v>17</v>
      </c>
      <c r="W55" s="20"/>
      <c r="X55" s="20"/>
      <c r="Y55" s="20"/>
      <c r="Z55" s="20"/>
      <c r="AA55" s="20"/>
      <c r="AB55" s="136"/>
      <c r="AC55" s="132">
        <v>42971</v>
      </c>
      <c r="AD55" s="135">
        <f t="shared" si="8"/>
        <v>43091</v>
      </c>
      <c r="AE55" s="32">
        <v>42971</v>
      </c>
      <c r="AF55" s="37">
        <f t="shared" ca="1" si="6"/>
        <v>883</v>
      </c>
      <c r="AG55" s="37">
        <f ca="1">YEAR(TODAY())-YEAR(AE55)</f>
        <v>3</v>
      </c>
      <c r="AH55" s="37"/>
      <c r="AI55" s="61">
        <f t="shared" ca="1" si="7"/>
        <v>2.419178082191781</v>
      </c>
      <c r="AJ55" s="46"/>
      <c r="AK55" s="41">
        <v>43196</v>
      </c>
      <c r="AL55" s="271"/>
      <c r="AM55" s="148">
        <v>38</v>
      </c>
      <c r="AN55" s="176"/>
      <c r="AO55" s="186">
        <v>5</v>
      </c>
      <c r="AP55" s="176"/>
      <c r="AQ55" s="176">
        <v>3</v>
      </c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81">
        <v>43000</v>
      </c>
      <c r="BE55" s="232" t="s">
        <v>686</v>
      </c>
      <c r="BF55" s="145"/>
      <c r="BG55" s="145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1"/>
      <c r="BU55" s="95"/>
      <c r="BV55" s="114"/>
      <c r="BW55" s="113"/>
      <c r="BX55" s="113">
        <v>3</v>
      </c>
      <c r="BZ55" s="248" t="s">
        <v>803</v>
      </c>
      <c r="CA55" s="246"/>
    </row>
    <row r="56" spans="1:79" s="39" customFormat="1" ht="25.5">
      <c r="A56" s="335">
        <f t="shared" si="3"/>
        <v>43</v>
      </c>
      <c r="B56" s="545" t="s">
        <v>2582</v>
      </c>
      <c r="C56" s="49"/>
      <c r="D56" s="49" t="s">
        <v>249</v>
      </c>
      <c r="E56" s="50" t="s">
        <v>1213</v>
      </c>
      <c r="F56" s="109" t="s">
        <v>1214</v>
      </c>
      <c r="G56" s="34" t="s">
        <v>1215</v>
      </c>
      <c r="H56" s="184" t="s">
        <v>445</v>
      </c>
      <c r="I56" s="184" t="s">
        <v>435</v>
      </c>
      <c r="J56" s="109" t="s">
        <v>1216</v>
      </c>
      <c r="K56" s="101">
        <v>3311000064109</v>
      </c>
      <c r="L56" s="127">
        <v>30674</v>
      </c>
      <c r="M56" s="200"/>
      <c r="N56" s="367"/>
      <c r="O56" s="20" t="s">
        <v>31</v>
      </c>
      <c r="P56" s="14" t="s">
        <v>343</v>
      </c>
      <c r="Q56" s="14"/>
      <c r="R56" s="14">
        <f>AK56-AC56</f>
        <v>15</v>
      </c>
      <c r="S56" s="14"/>
      <c r="T56" s="14" t="s">
        <v>10</v>
      </c>
      <c r="U56" s="9" t="s">
        <v>6</v>
      </c>
      <c r="V56" s="36" t="s">
        <v>17</v>
      </c>
      <c r="W56" s="49"/>
      <c r="X56" s="49"/>
      <c r="Y56" s="49"/>
      <c r="Z56" s="49"/>
      <c r="AA56" s="49"/>
      <c r="AB56" s="222"/>
      <c r="AC56" s="132">
        <v>43192</v>
      </c>
      <c r="AD56" s="135">
        <f t="shared" si="8"/>
        <v>43312</v>
      </c>
      <c r="AE56" s="32">
        <v>43192</v>
      </c>
      <c r="AF56" s="37">
        <f t="shared" ca="1" si="6"/>
        <v>662</v>
      </c>
      <c r="AG56" s="37"/>
      <c r="AH56" s="37"/>
      <c r="AI56" s="61">
        <f t="shared" ca="1" si="7"/>
        <v>1.8136986301369864</v>
      </c>
      <c r="AJ56" s="46" t="str">
        <f ca="1">IF(AE56="","",IF(AI56&lt;$AH$2,0,IF(YEAR(AE56)=$AH$1-1,ROUND($AJ$2/12*(12-MONTH(AE56)+1),0),IF(AG56&gt;=$AH$6,$AJ$6,IF(AG56&gt;=$AH$5,$AJ$5,IF(AG56&gt;=$AH$4,$AJ$4,IF(AG56&gt;=$AH$3,$AJ$3,IF(AG56&gt;=$AH$2,$AJ$2,"Check"))))))))</f>
        <v>Check</v>
      </c>
      <c r="AK56" s="145">
        <v>43207</v>
      </c>
      <c r="AL56" s="271"/>
      <c r="AM56" s="186">
        <v>37</v>
      </c>
      <c r="AN56" s="235"/>
      <c r="AO56" s="148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76"/>
      <c r="BD56" s="181"/>
      <c r="BE56" s="181"/>
      <c r="BF56" s="145"/>
      <c r="BG56" s="145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1"/>
      <c r="BU56" s="95"/>
      <c r="BV56" s="114"/>
      <c r="BW56" s="113"/>
      <c r="BX56" s="113"/>
      <c r="CA56" s="246"/>
    </row>
    <row r="57" spans="1:79" s="39" customFormat="1" ht="25.5">
      <c r="A57" s="335">
        <f t="shared" si="3"/>
        <v>44</v>
      </c>
      <c r="B57" s="545" t="s">
        <v>2583</v>
      </c>
      <c r="C57" s="49"/>
      <c r="D57" s="49" t="s">
        <v>249</v>
      </c>
      <c r="E57" s="50" t="s">
        <v>1204</v>
      </c>
      <c r="F57" s="109" t="s">
        <v>1205</v>
      </c>
      <c r="G57" s="34" t="s">
        <v>1206</v>
      </c>
      <c r="H57" s="184" t="s">
        <v>1207</v>
      </c>
      <c r="I57" s="184" t="s">
        <v>435</v>
      </c>
      <c r="J57" s="109" t="s">
        <v>1208</v>
      </c>
      <c r="K57" s="101">
        <v>1660700004435</v>
      </c>
      <c r="L57" s="127">
        <v>30820</v>
      </c>
      <c r="M57" s="200"/>
      <c r="N57" s="367">
        <v>4089858890</v>
      </c>
      <c r="O57" s="20" t="s">
        <v>31</v>
      </c>
      <c r="P57" s="14" t="s">
        <v>343</v>
      </c>
      <c r="Q57" s="14"/>
      <c r="R57" s="14">
        <f>AK57-AC57</f>
        <v>9</v>
      </c>
      <c r="S57" s="14"/>
      <c r="T57" s="14" t="s">
        <v>10</v>
      </c>
      <c r="U57" s="9" t="s">
        <v>6</v>
      </c>
      <c r="V57" s="36" t="s">
        <v>17</v>
      </c>
      <c r="W57" s="49"/>
      <c r="X57" s="49"/>
      <c r="Y57" s="49"/>
      <c r="Z57" s="49"/>
      <c r="AA57" s="49"/>
      <c r="AB57" s="222"/>
      <c r="AC57" s="132">
        <v>43192</v>
      </c>
      <c r="AD57" s="135">
        <f t="shared" si="8"/>
        <v>43312</v>
      </c>
      <c r="AE57" s="32">
        <v>43192</v>
      </c>
      <c r="AF57" s="37">
        <f t="shared" ca="1" si="6"/>
        <v>662</v>
      </c>
      <c r="AG57" s="37"/>
      <c r="AH57" s="37"/>
      <c r="AI57" s="61">
        <f t="shared" ca="1" si="7"/>
        <v>1.8136986301369864</v>
      </c>
      <c r="AJ57" s="46" t="str">
        <f ca="1">IF(AE57="","",IF(AI57&lt;$AH$2,0,IF(YEAR(AE57)=$AH$1-1,ROUND($AJ$2/12*(12-MONTH(AE57)+1),0),IF(AG57&gt;=$AH$6,$AJ$6,IF(AG57&gt;=$AH$5,$AJ$5,IF(AG57&gt;=$AH$4,$AJ$4,IF(AG57&gt;=$AH$3,$AJ$3,IF(AG57&gt;=$AH$2,$AJ$2,"Check"))))))))</f>
        <v>Check</v>
      </c>
      <c r="AK57" s="41">
        <v>43201</v>
      </c>
      <c r="AL57" s="271"/>
      <c r="AM57" s="186">
        <v>38</v>
      </c>
      <c r="AN57" s="235"/>
      <c r="AO57" s="148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76"/>
      <c r="BD57" s="181"/>
      <c r="BE57" s="181"/>
      <c r="BF57" s="145"/>
      <c r="BG57" s="145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1"/>
      <c r="BU57" s="95"/>
      <c r="BV57" s="114"/>
      <c r="BW57" s="113"/>
      <c r="BX57" s="113"/>
      <c r="CA57" s="246"/>
    </row>
    <row r="58" spans="1:79" s="39" customFormat="1" ht="25.5">
      <c r="A58" s="335">
        <f t="shared" si="3"/>
        <v>45</v>
      </c>
      <c r="B58" s="545" t="s">
        <v>2584</v>
      </c>
      <c r="C58" s="49"/>
      <c r="D58" s="49" t="s">
        <v>249</v>
      </c>
      <c r="E58" s="50" t="s">
        <v>628</v>
      </c>
      <c r="F58" s="109" t="s">
        <v>629</v>
      </c>
      <c r="G58" s="34" t="s">
        <v>631</v>
      </c>
      <c r="H58" s="184" t="s">
        <v>627</v>
      </c>
      <c r="I58" s="184" t="s">
        <v>435</v>
      </c>
      <c r="J58" s="109" t="s">
        <v>630</v>
      </c>
      <c r="K58" s="101">
        <v>1640500108296</v>
      </c>
      <c r="L58" s="127">
        <v>33863</v>
      </c>
      <c r="M58" s="200"/>
      <c r="N58" s="367">
        <v>4080412093</v>
      </c>
      <c r="O58" s="20" t="s">
        <v>31</v>
      </c>
      <c r="P58" s="14" t="s">
        <v>343</v>
      </c>
      <c r="Q58" s="14"/>
      <c r="R58" s="14"/>
      <c r="S58" s="14"/>
      <c r="T58" s="14" t="s">
        <v>10</v>
      </c>
      <c r="U58" s="9" t="s">
        <v>6</v>
      </c>
      <c r="V58" s="36" t="s">
        <v>17</v>
      </c>
      <c r="W58" s="49"/>
      <c r="X58" s="49"/>
      <c r="Y58" s="49"/>
      <c r="Z58" s="49"/>
      <c r="AA58" s="49"/>
      <c r="AB58" s="222"/>
      <c r="AC58" s="132">
        <v>42877</v>
      </c>
      <c r="AD58" s="140">
        <f t="shared" si="8"/>
        <v>42997</v>
      </c>
      <c r="AE58" s="32">
        <v>42877</v>
      </c>
      <c r="AF58" s="37">
        <f t="shared" ca="1" si="6"/>
        <v>977</v>
      </c>
      <c r="AG58" s="37">
        <f ca="1">YEAR(TODAY())-YEAR(AE58)</f>
        <v>3</v>
      </c>
      <c r="AH58" s="37"/>
      <c r="AI58" s="61">
        <f t="shared" ca="1" si="7"/>
        <v>2.6767123287671235</v>
      </c>
      <c r="AJ58" s="46">
        <f ca="1">IF(AE58="","",IF(AI58&lt;$AH$2,0,IF(YEAR(AE58)=$AH$1-1,ROUND($AJ$2/12*(12-MONTH(AE58)+1),0),IF(AG58&gt;=$AH$6,$AJ$6,IF(AG58&gt;=$AH$5,$AJ$5,IF(AG58&gt;=$AH$4,$AJ$4,IF(AG58&gt;=$AH$3,$AJ$3,IF(AG58&gt;=$AH$2,$AJ$2,"Check"))))))))</f>
        <v>10</v>
      </c>
      <c r="AK58" s="41">
        <v>43196</v>
      </c>
      <c r="AL58" s="271"/>
      <c r="AM58" s="148"/>
      <c r="AN58" s="176"/>
      <c r="AO58" s="148">
        <v>3</v>
      </c>
      <c r="AP58" s="176"/>
      <c r="AQ58" s="176"/>
      <c r="AR58" s="176"/>
      <c r="AS58" s="176"/>
      <c r="AT58" s="176"/>
      <c r="AU58" s="176"/>
      <c r="AV58" s="176"/>
      <c r="AW58" s="176">
        <v>2</v>
      </c>
      <c r="AX58" s="176">
        <v>1</v>
      </c>
      <c r="AY58" s="176"/>
      <c r="AZ58" s="176"/>
      <c r="BA58" s="176"/>
      <c r="BB58" s="176"/>
      <c r="BC58" s="176"/>
      <c r="BD58" s="181">
        <v>42892</v>
      </c>
      <c r="BE58" s="181"/>
      <c r="BF58" s="145"/>
      <c r="BG58" s="145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1"/>
      <c r="BU58" s="95"/>
      <c r="BV58" s="114"/>
      <c r="BW58" s="113"/>
      <c r="BX58" s="113">
        <v>5</v>
      </c>
      <c r="BZ58" s="248" t="s">
        <v>803</v>
      </c>
      <c r="CA58" s="246">
        <v>0</v>
      </c>
    </row>
    <row r="59" spans="1:79" s="39" customFormat="1" ht="25.5">
      <c r="A59" s="335">
        <f t="shared" si="3"/>
        <v>46</v>
      </c>
      <c r="B59" s="436" t="s">
        <v>2585</v>
      </c>
      <c r="C59" s="20"/>
      <c r="D59" s="20" t="s">
        <v>247</v>
      </c>
      <c r="E59" s="14" t="s">
        <v>726</v>
      </c>
      <c r="F59" s="34" t="s">
        <v>727</v>
      </c>
      <c r="G59" s="34" t="s">
        <v>725</v>
      </c>
      <c r="H59" s="33" t="s">
        <v>729</v>
      </c>
      <c r="I59" s="184" t="s">
        <v>438</v>
      </c>
      <c r="J59" s="34" t="s">
        <v>728</v>
      </c>
      <c r="K59" s="100">
        <v>1319800151104</v>
      </c>
      <c r="L59" s="127">
        <v>34982</v>
      </c>
      <c r="M59" s="175"/>
      <c r="N59" s="365">
        <v>4085295608</v>
      </c>
      <c r="O59" s="20" t="s">
        <v>30</v>
      </c>
      <c r="P59" s="14" t="s">
        <v>343</v>
      </c>
      <c r="Q59" s="14"/>
      <c r="R59" s="14"/>
      <c r="S59" s="14"/>
      <c r="T59" s="14" t="s">
        <v>10</v>
      </c>
      <c r="U59" s="9" t="s">
        <v>6</v>
      </c>
      <c r="V59" s="36" t="s">
        <v>17</v>
      </c>
      <c r="W59" s="20"/>
      <c r="X59" s="20"/>
      <c r="Y59" s="20"/>
      <c r="Z59" s="20"/>
      <c r="AA59" s="20"/>
      <c r="AB59" s="136"/>
      <c r="AC59" s="132">
        <v>43027</v>
      </c>
      <c r="AD59" s="135">
        <f t="shared" si="8"/>
        <v>43147</v>
      </c>
      <c r="AE59" s="32">
        <v>43027</v>
      </c>
      <c r="AF59" s="37">
        <f t="shared" ca="1" si="6"/>
        <v>827</v>
      </c>
      <c r="AG59" s="37">
        <f ca="1">YEAR(TODAY())-YEAR(AE59)</f>
        <v>3</v>
      </c>
      <c r="AH59" s="37"/>
      <c r="AI59" s="61">
        <f t="shared" ca="1" si="7"/>
        <v>2.2657534246575342</v>
      </c>
      <c r="AJ59" s="46"/>
      <c r="AK59" s="41">
        <v>43217</v>
      </c>
      <c r="AL59" s="271"/>
      <c r="AM59" s="148"/>
      <c r="AN59" s="176"/>
      <c r="AO59" s="148">
        <v>41</v>
      </c>
      <c r="AP59" s="176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76"/>
      <c r="BD59" s="181"/>
      <c r="BE59" s="232" t="s">
        <v>849</v>
      </c>
      <c r="BF59" s="145"/>
      <c r="BG59" s="145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1"/>
      <c r="BU59" s="95"/>
      <c r="BV59" s="114"/>
      <c r="BW59" s="113"/>
      <c r="BX59" s="113">
        <v>2</v>
      </c>
      <c r="BZ59" s="248" t="s">
        <v>803</v>
      </c>
      <c r="CA59" s="246">
        <v>0</v>
      </c>
    </row>
    <row r="60" spans="1:79" s="39" customFormat="1" ht="25.5">
      <c r="A60" s="335">
        <f t="shared" si="3"/>
        <v>47</v>
      </c>
      <c r="B60" s="436" t="s">
        <v>2586</v>
      </c>
      <c r="C60" s="323"/>
      <c r="D60" s="20" t="s">
        <v>249</v>
      </c>
      <c r="E60" s="14" t="s">
        <v>687</v>
      </c>
      <c r="F60" s="34" t="s">
        <v>688</v>
      </c>
      <c r="G60" s="34" t="s">
        <v>2745</v>
      </c>
      <c r="H60" s="33" t="s">
        <v>687</v>
      </c>
      <c r="I60" s="33" t="s">
        <v>435</v>
      </c>
      <c r="J60" s="34" t="s">
        <v>690</v>
      </c>
      <c r="K60" s="100">
        <v>1321300086403</v>
      </c>
      <c r="L60" s="127">
        <v>34571</v>
      </c>
      <c r="M60" s="175"/>
      <c r="N60" s="365">
        <v>4084505539</v>
      </c>
      <c r="O60" s="20" t="s">
        <v>31</v>
      </c>
      <c r="P60" s="2" t="s">
        <v>47</v>
      </c>
      <c r="Q60" s="2"/>
      <c r="R60" s="14"/>
      <c r="S60" s="14"/>
      <c r="T60" s="2" t="s">
        <v>48</v>
      </c>
      <c r="U60" s="9" t="s">
        <v>6</v>
      </c>
      <c r="V60" s="3" t="s">
        <v>16</v>
      </c>
      <c r="W60" s="8"/>
      <c r="X60" s="8"/>
      <c r="Y60" s="8"/>
      <c r="Z60" s="8"/>
      <c r="AA60" s="8"/>
      <c r="AB60" s="136"/>
      <c r="AC60" s="132">
        <v>42979</v>
      </c>
      <c r="AD60" s="135">
        <f t="shared" si="8"/>
        <v>43099</v>
      </c>
      <c r="AE60" s="32">
        <v>42979</v>
      </c>
      <c r="AF60" s="37">
        <f t="shared" ca="1" si="6"/>
        <v>875</v>
      </c>
      <c r="AG60" s="37">
        <f ca="1">YEAR(TODAY())-YEAR(AE60)</f>
        <v>3</v>
      </c>
      <c r="AH60" s="37">
        <f ca="1">DATEDIF(AC60,TODAY(),"YM")</f>
        <v>4</v>
      </c>
      <c r="AI60" s="61">
        <f t="shared" ca="1" si="7"/>
        <v>2.3972602739726026</v>
      </c>
      <c r="AJ60" s="46">
        <f ca="1">IF(AE60="","",IF(AI60&lt;$AH$2,0,IF(YEAR(AE60)=$AH$1-1,ROUND($AJ$2/12*(12-MONTH(AE60)+1),0),IF(AG60&gt;=$AH$6,$AJ$6,IF(AG60&gt;=$AH$5,$AJ$5,IF(AG60&gt;=$AH$4,$AJ$4,IF(AG60&gt;=$AH$3,$AJ$3,IF(AG60&gt;=$AH$2,$AJ$2,"Check"))))))))</f>
        <v>10</v>
      </c>
      <c r="AK60" s="41">
        <v>43218</v>
      </c>
      <c r="AL60" s="271"/>
      <c r="AM60" s="148">
        <v>37</v>
      </c>
      <c r="AN60" s="176"/>
      <c r="AO60" s="186" t="s">
        <v>422</v>
      </c>
      <c r="AP60" s="176"/>
      <c r="AQ60" s="176"/>
      <c r="AR60" s="176">
        <v>3</v>
      </c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76"/>
      <c r="BD60" s="181"/>
      <c r="BE60" s="232" t="s">
        <v>724</v>
      </c>
      <c r="BF60" s="145"/>
      <c r="BG60" s="145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1"/>
      <c r="BU60" s="95"/>
      <c r="BV60" s="114"/>
      <c r="BW60" s="113"/>
      <c r="BX60" s="113">
        <v>2</v>
      </c>
      <c r="BZ60" s="247" t="s">
        <v>803</v>
      </c>
      <c r="CA60" s="246">
        <v>0</v>
      </c>
    </row>
    <row r="61" spans="1:79" s="26" customFormat="1" ht="21.75" customHeight="1">
      <c r="A61" s="335">
        <f t="shared" si="3"/>
        <v>48</v>
      </c>
      <c r="B61" s="548" t="s">
        <v>2587</v>
      </c>
      <c r="C61" s="8"/>
      <c r="D61" s="1" t="s">
        <v>247</v>
      </c>
      <c r="E61" s="2" t="s">
        <v>210</v>
      </c>
      <c r="F61" s="2" t="s">
        <v>310</v>
      </c>
      <c r="G61" s="34" t="s">
        <v>2746</v>
      </c>
      <c r="H61" s="1"/>
      <c r="I61" s="1"/>
      <c r="J61" s="2"/>
      <c r="K61" s="97">
        <v>1470500080024</v>
      </c>
      <c r="L61" s="123">
        <v>33863</v>
      </c>
      <c r="M61" s="173"/>
      <c r="N61" s="362"/>
      <c r="O61" s="1" t="s">
        <v>30</v>
      </c>
      <c r="P61" s="2" t="s">
        <v>81</v>
      </c>
      <c r="Q61" s="2"/>
      <c r="R61" s="2"/>
      <c r="S61" s="2"/>
      <c r="T61" s="2" t="s">
        <v>12</v>
      </c>
      <c r="U61" s="9" t="s">
        <v>6</v>
      </c>
      <c r="V61" s="3" t="s">
        <v>16</v>
      </c>
      <c r="W61" s="8"/>
      <c r="X61" s="8"/>
      <c r="Y61" s="8"/>
      <c r="Z61" s="8"/>
      <c r="AA61" s="8"/>
      <c r="AB61" s="221">
        <v>42051</v>
      </c>
      <c r="AC61" s="131">
        <v>42051</v>
      </c>
      <c r="AD61" s="135">
        <f t="shared" si="8"/>
        <v>42171</v>
      </c>
      <c r="AE61" s="239">
        <v>42051</v>
      </c>
      <c r="AF61" s="18">
        <f t="shared" ca="1" si="6"/>
        <v>1803</v>
      </c>
      <c r="AG61" s="62">
        <f ca="1">YEAR(TODAY())-YEAR(AE61)</f>
        <v>5</v>
      </c>
      <c r="AH61" s="57">
        <f ca="1">DATEDIF(AC61,TODAY(),"YM")</f>
        <v>11</v>
      </c>
      <c r="AI61" s="60">
        <f t="shared" ca="1" si="7"/>
        <v>4.9397260273972599</v>
      </c>
      <c r="AJ61" s="45">
        <f ca="1">IF(AE61="","",IF(AI61&lt;$AH$2,0,IF(YEAR(AE61)=$AH$1-1,ROUND($AJ$2/12*(12-MONTH(AE61)+1),0),IF(AG61&gt;=$AH$6,$AJ$6,IF(AG61&gt;=$AH$5,$AJ$5,IF(AG61&gt;=$AH$4,$AJ$4,IF(AG61&gt;=$AH$3,$AJ$3,IF(AG61&gt;=$AH$2,$AJ$2,"Check"))))))))</f>
        <v>12</v>
      </c>
      <c r="AK61" s="25">
        <v>43221</v>
      </c>
      <c r="AL61" s="268"/>
      <c r="AM61" s="25"/>
      <c r="AN61" s="174"/>
      <c r="AO61" s="25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227"/>
      <c r="BE61" s="227"/>
      <c r="BF61" s="25"/>
      <c r="BG61" s="25">
        <v>42795</v>
      </c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94"/>
      <c r="BV61" s="115">
        <v>6</v>
      </c>
      <c r="BW61" s="112">
        <v>7</v>
      </c>
      <c r="BX61" s="112">
        <v>10</v>
      </c>
      <c r="BZ61" s="248" t="s">
        <v>803</v>
      </c>
      <c r="CA61" s="245"/>
    </row>
    <row r="62" spans="1:79" s="39" customFormat="1" ht="25.5">
      <c r="A62" s="335">
        <f t="shared" si="3"/>
        <v>49</v>
      </c>
      <c r="B62" s="549" t="s">
        <v>2588</v>
      </c>
      <c r="C62" s="49"/>
      <c r="D62" s="49" t="s">
        <v>249</v>
      </c>
      <c r="E62" s="50" t="s">
        <v>876</v>
      </c>
      <c r="F62" s="109" t="s">
        <v>877</v>
      </c>
      <c r="G62" s="34" t="s">
        <v>879</v>
      </c>
      <c r="H62" s="184" t="s">
        <v>878</v>
      </c>
      <c r="I62" s="184" t="s">
        <v>435</v>
      </c>
      <c r="J62" s="109" t="s">
        <v>880</v>
      </c>
      <c r="K62" s="101">
        <v>3411100153757</v>
      </c>
      <c r="L62" s="127">
        <v>29725</v>
      </c>
      <c r="M62" s="200"/>
      <c r="N62" s="367">
        <v>4089863908</v>
      </c>
      <c r="O62" s="20" t="s">
        <v>31</v>
      </c>
      <c r="P62" s="14" t="s">
        <v>343</v>
      </c>
      <c r="Q62" s="14"/>
      <c r="R62" s="14">
        <f>AK62-AC62</f>
        <v>-43147</v>
      </c>
      <c r="S62" s="14"/>
      <c r="T62" s="14" t="s">
        <v>10</v>
      </c>
      <c r="U62" s="9" t="s">
        <v>6</v>
      </c>
      <c r="V62" s="36" t="s">
        <v>17</v>
      </c>
      <c r="W62" s="49"/>
      <c r="X62" s="49"/>
      <c r="Y62" s="49"/>
      <c r="Z62" s="49"/>
      <c r="AA62" s="49"/>
      <c r="AB62" s="222"/>
      <c r="AC62" s="132">
        <v>43147</v>
      </c>
      <c r="AD62" s="262">
        <f t="shared" si="8"/>
        <v>43267</v>
      </c>
      <c r="AE62" s="32">
        <v>43147</v>
      </c>
      <c r="AF62" s="37">
        <f t="shared" ca="1" si="6"/>
        <v>707</v>
      </c>
      <c r="AG62" s="37"/>
      <c r="AH62" s="37"/>
      <c r="AI62" s="61">
        <f t="shared" ca="1" si="7"/>
        <v>1.9369863013698629</v>
      </c>
      <c r="AJ62" s="46"/>
      <c r="AK62" s="41"/>
      <c r="AL62" s="271"/>
      <c r="AM62" s="148"/>
      <c r="AN62" s="176"/>
      <c r="AO62" s="148"/>
      <c r="AP62" s="176"/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76"/>
      <c r="BD62" s="181"/>
      <c r="BE62" s="181"/>
      <c r="BF62" s="145"/>
      <c r="BG62" s="145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1"/>
      <c r="BU62" s="95"/>
      <c r="BV62" s="114"/>
      <c r="BW62" s="113"/>
      <c r="BX62" s="113"/>
      <c r="CA62" s="246"/>
    </row>
    <row r="63" spans="1:79" s="39" customFormat="1" ht="21" customHeight="1">
      <c r="A63" s="335">
        <f t="shared" si="3"/>
        <v>50</v>
      </c>
      <c r="B63" s="545" t="s">
        <v>2589</v>
      </c>
      <c r="C63" s="49"/>
      <c r="D63" s="49" t="s">
        <v>249</v>
      </c>
      <c r="E63" s="50" t="s">
        <v>581</v>
      </c>
      <c r="F63" s="109" t="s">
        <v>582</v>
      </c>
      <c r="G63" s="34" t="s">
        <v>584</v>
      </c>
      <c r="H63" s="184" t="s">
        <v>583</v>
      </c>
      <c r="I63" s="184" t="s">
        <v>435</v>
      </c>
      <c r="J63" s="109" t="s">
        <v>585</v>
      </c>
      <c r="K63" s="207">
        <v>1129700051061</v>
      </c>
      <c r="L63" s="127">
        <v>34535</v>
      </c>
      <c r="M63" s="200">
        <v>23</v>
      </c>
      <c r="N63" s="367">
        <v>3342450066</v>
      </c>
      <c r="O63" s="260" t="s">
        <v>31</v>
      </c>
      <c r="P63" s="14" t="s">
        <v>343</v>
      </c>
      <c r="Q63" s="14"/>
      <c r="R63" s="14"/>
      <c r="S63" s="14"/>
      <c r="T63" s="14" t="s">
        <v>10</v>
      </c>
      <c r="U63" s="9" t="s">
        <v>6</v>
      </c>
      <c r="V63" s="36" t="s">
        <v>17</v>
      </c>
      <c r="W63" s="49"/>
      <c r="X63" s="49"/>
      <c r="Y63" s="49"/>
      <c r="Z63" s="49"/>
      <c r="AA63" s="49"/>
      <c r="AB63" s="222"/>
      <c r="AC63" s="132">
        <v>42851</v>
      </c>
      <c r="AD63" s="140">
        <f t="shared" si="8"/>
        <v>42971</v>
      </c>
      <c r="AE63" s="32">
        <v>42851</v>
      </c>
      <c r="AF63" s="37">
        <f t="shared" ca="1" si="6"/>
        <v>1003</v>
      </c>
      <c r="AG63" s="37"/>
      <c r="AH63" s="37"/>
      <c r="AI63" s="61">
        <f t="shared" ca="1" si="7"/>
        <v>2.7479452054794522</v>
      </c>
      <c r="AJ63" s="46"/>
      <c r="AK63" s="41"/>
      <c r="AL63" s="271"/>
      <c r="AM63" s="148"/>
      <c r="AN63" s="176"/>
      <c r="AO63" s="148">
        <v>3</v>
      </c>
      <c r="AP63" s="176"/>
      <c r="AQ63" s="176">
        <v>3</v>
      </c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76"/>
      <c r="BD63" s="181">
        <v>42881</v>
      </c>
      <c r="BE63" s="181"/>
      <c r="BF63" s="145"/>
      <c r="BG63" s="145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1"/>
      <c r="BU63" s="95"/>
      <c r="BV63" s="114"/>
      <c r="BW63" s="113"/>
      <c r="BX63" s="113">
        <v>5</v>
      </c>
      <c r="BZ63" s="248" t="s">
        <v>803</v>
      </c>
      <c r="CA63" s="246">
        <v>0</v>
      </c>
    </row>
    <row r="64" spans="1:79" s="39" customFormat="1" ht="25.5">
      <c r="A64" s="335">
        <f t="shared" si="3"/>
        <v>51</v>
      </c>
      <c r="B64" s="436" t="s">
        <v>2590</v>
      </c>
      <c r="C64" s="20"/>
      <c r="D64" s="49" t="s">
        <v>247</v>
      </c>
      <c r="E64" s="14" t="s">
        <v>660</v>
      </c>
      <c r="F64" s="34" t="s">
        <v>661</v>
      </c>
      <c r="G64" s="34" t="s">
        <v>663</v>
      </c>
      <c r="H64" s="33" t="s">
        <v>662</v>
      </c>
      <c r="I64" s="184" t="s">
        <v>438</v>
      </c>
      <c r="J64" s="34" t="s">
        <v>664</v>
      </c>
      <c r="K64" s="100">
        <v>1129700176395</v>
      </c>
      <c r="L64" s="127">
        <v>36259</v>
      </c>
      <c r="M64" s="175"/>
      <c r="N64" s="365">
        <v>3882315857</v>
      </c>
      <c r="O64" s="20" t="s">
        <v>30</v>
      </c>
      <c r="P64" s="14" t="s">
        <v>343</v>
      </c>
      <c r="Q64" s="14"/>
      <c r="R64" s="14"/>
      <c r="S64" s="14"/>
      <c r="T64" s="14" t="s">
        <v>10</v>
      </c>
      <c r="U64" s="9" t="s">
        <v>6</v>
      </c>
      <c r="V64" s="36" t="s">
        <v>17</v>
      </c>
      <c r="W64" s="20"/>
      <c r="X64" s="20"/>
      <c r="Y64" s="20"/>
      <c r="Z64" s="20"/>
      <c r="AA64" s="20"/>
      <c r="AB64" s="136"/>
      <c r="AC64" s="132">
        <v>42961</v>
      </c>
      <c r="AD64" s="140">
        <f t="shared" si="8"/>
        <v>43081</v>
      </c>
      <c r="AE64" s="32">
        <v>42961</v>
      </c>
      <c r="AF64" s="37">
        <f t="shared" ca="1" si="6"/>
        <v>893</v>
      </c>
      <c r="AG64" s="37">
        <f ca="1">YEAR(TODAY())-YEAR(AE64)</f>
        <v>3</v>
      </c>
      <c r="AH64" s="37"/>
      <c r="AI64" s="61">
        <f t="shared" ca="1" si="7"/>
        <v>2.4465753424657533</v>
      </c>
      <c r="AJ64" s="46"/>
      <c r="AK64" s="41">
        <v>43226</v>
      </c>
      <c r="AL64" s="271"/>
      <c r="AM64" s="148"/>
      <c r="AN64" s="176"/>
      <c r="AO64" s="186">
        <v>7</v>
      </c>
      <c r="AP64" s="176"/>
      <c r="AQ64" s="176"/>
      <c r="AR64" s="176"/>
      <c r="AS64" s="176"/>
      <c r="AT64" s="176"/>
      <c r="AU64" s="176"/>
      <c r="AV64" s="176"/>
      <c r="AW64" s="176"/>
      <c r="AX64" s="176">
        <v>3</v>
      </c>
      <c r="AY64" s="176"/>
      <c r="AZ64" s="176"/>
      <c r="BA64" s="176"/>
      <c r="BB64" s="176"/>
      <c r="BC64" s="176"/>
      <c r="BD64" s="181">
        <v>43000</v>
      </c>
      <c r="BE64" s="232" t="s">
        <v>372</v>
      </c>
      <c r="BF64" s="145"/>
      <c r="BG64" s="145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1"/>
      <c r="BU64" s="95"/>
      <c r="BV64" s="114"/>
      <c r="BW64" s="113"/>
      <c r="BX64" s="113">
        <v>3</v>
      </c>
      <c r="BZ64" s="248" t="s">
        <v>803</v>
      </c>
      <c r="CA64" s="246">
        <v>0</v>
      </c>
    </row>
    <row r="65" spans="1:79" s="39" customFormat="1" ht="25.5">
      <c r="A65" s="335">
        <f t="shared" si="3"/>
        <v>52</v>
      </c>
      <c r="B65" s="436" t="s">
        <v>2591</v>
      </c>
      <c r="C65" s="20"/>
      <c r="D65" s="49" t="s">
        <v>249</v>
      </c>
      <c r="E65" s="50" t="s">
        <v>720</v>
      </c>
      <c r="F65" s="109" t="s">
        <v>721</v>
      </c>
      <c r="G65" s="34" t="s">
        <v>64</v>
      </c>
      <c r="H65" s="184" t="s">
        <v>466</v>
      </c>
      <c r="I65" s="184" t="s">
        <v>435</v>
      </c>
      <c r="J65" s="109" t="s">
        <v>722</v>
      </c>
      <c r="K65" s="101">
        <v>3120600493711</v>
      </c>
      <c r="L65" s="127">
        <v>29758</v>
      </c>
      <c r="M65" s="200"/>
      <c r="N65" s="367">
        <v>4084818869</v>
      </c>
      <c r="O65" s="20" t="s">
        <v>31</v>
      </c>
      <c r="P65" s="14" t="s">
        <v>343</v>
      </c>
      <c r="Q65" s="14"/>
      <c r="R65" s="14"/>
      <c r="S65" s="14"/>
      <c r="T65" s="14" t="s">
        <v>10</v>
      </c>
      <c r="U65" s="9" t="s">
        <v>6</v>
      </c>
      <c r="V65" s="36" t="s">
        <v>17</v>
      </c>
      <c r="W65" s="49"/>
      <c r="X65" s="49"/>
      <c r="Y65" s="49"/>
      <c r="Z65" s="49"/>
      <c r="AA65" s="49"/>
      <c r="AB65" s="222"/>
      <c r="AC65" s="132">
        <v>43020</v>
      </c>
      <c r="AD65" s="135">
        <f t="shared" si="8"/>
        <v>43140</v>
      </c>
      <c r="AE65" s="32">
        <v>43020</v>
      </c>
      <c r="AF65" s="37">
        <f t="shared" ca="1" si="6"/>
        <v>834</v>
      </c>
      <c r="AG65" s="37">
        <f ca="1">YEAR(TODAY())-YEAR(AE65)</f>
        <v>3</v>
      </c>
      <c r="AH65" s="37"/>
      <c r="AI65" s="61">
        <f t="shared" ca="1" si="7"/>
        <v>2.2849315068493152</v>
      </c>
      <c r="AJ65" s="46"/>
      <c r="AK65" s="41">
        <v>43226</v>
      </c>
      <c r="AL65" s="271"/>
      <c r="AM65" s="148"/>
      <c r="AN65" s="176"/>
      <c r="AO65" s="186">
        <v>4</v>
      </c>
      <c r="AP65" s="176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76"/>
      <c r="BD65" s="181"/>
      <c r="BE65" s="232" t="s">
        <v>848</v>
      </c>
      <c r="BF65" s="145"/>
      <c r="BG65" s="145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1"/>
      <c r="BU65" s="95"/>
      <c r="BV65" s="114"/>
      <c r="BW65" s="113"/>
      <c r="BX65" s="113">
        <v>2</v>
      </c>
      <c r="BZ65" s="248" t="s">
        <v>803</v>
      </c>
      <c r="CA65" s="246">
        <v>0</v>
      </c>
    </row>
    <row r="66" spans="1:79" s="39" customFormat="1" ht="25.5">
      <c r="A66" s="335">
        <f t="shared" si="3"/>
        <v>53</v>
      </c>
      <c r="B66" s="436" t="s">
        <v>2592</v>
      </c>
      <c r="C66" s="20"/>
      <c r="D66" s="49" t="s">
        <v>249</v>
      </c>
      <c r="E66" s="14" t="s">
        <v>736</v>
      </c>
      <c r="F66" s="34" t="s">
        <v>737</v>
      </c>
      <c r="G66" s="34" t="s">
        <v>738</v>
      </c>
      <c r="H66" s="33" t="s">
        <v>461</v>
      </c>
      <c r="I66" s="184" t="s">
        <v>435</v>
      </c>
      <c r="J66" s="34" t="s">
        <v>739</v>
      </c>
      <c r="K66" s="100">
        <v>1209301063251</v>
      </c>
      <c r="L66" s="127">
        <v>36077</v>
      </c>
      <c r="M66" s="175"/>
      <c r="N66" s="365">
        <v>4085076046</v>
      </c>
      <c r="O66" s="20" t="s">
        <v>31</v>
      </c>
      <c r="P66" s="14" t="s">
        <v>343</v>
      </c>
      <c r="Q66" s="14"/>
      <c r="R66" s="14"/>
      <c r="S66" s="14"/>
      <c r="T66" s="14" t="s">
        <v>10</v>
      </c>
      <c r="U66" s="9" t="s">
        <v>6</v>
      </c>
      <c r="V66" s="36" t="s">
        <v>17</v>
      </c>
      <c r="W66" s="20"/>
      <c r="X66" s="20"/>
      <c r="Y66" s="20"/>
      <c r="Z66" s="20"/>
      <c r="AA66" s="20"/>
      <c r="AB66" s="136"/>
      <c r="AC66" s="132">
        <v>43045</v>
      </c>
      <c r="AD66" s="135">
        <f t="shared" si="8"/>
        <v>43165</v>
      </c>
      <c r="AE66" s="32">
        <v>43045</v>
      </c>
      <c r="AF66" s="37">
        <f t="shared" ca="1" si="6"/>
        <v>809</v>
      </c>
      <c r="AG66" s="37">
        <f ca="1">YEAR(TODAY())-YEAR(AE66)</f>
        <v>3</v>
      </c>
      <c r="AH66" s="37"/>
      <c r="AI66" s="61">
        <f t="shared" ca="1" si="7"/>
        <v>2.2164383561643834</v>
      </c>
      <c r="AJ66" s="46"/>
      <c r="AK66" s="41"/>
      <c r="AL66" s="271"/>
      <c r="AM66" s="148"/>
      <c r="AN66" s="176"/>
      <c r="AO66" s="186">
        <v>5</v>
      </c>
      <c r="AP66" s="176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76"/>
      <c r="BD66" s="181"/>
      <c r="BE66" s="261" t="s">
        <v>847</v>
      </c>
      <c r="BF66" s="145"/>
      <c r="BG66" s="145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1"/>
      <c r="BU66" s="95"/>
      <c r="BV66" s="114"/>
      <c r="BW66" s="113"/>
      <c r="BX66" s="113">
        <v>1</v>
      </c>
      <c r="BZ66" s="248" t="s">
        <v>803</v>
      </c>
      <c r="CA66" s="246">
        <v>0</v>
      </c>
    </row>
    <row r="67" spans="1:79" s="39" customFormat="1" ht="25.5">
      <c r="A67" s="335">
        <f t="shared" si="3"/>
        <v>54</v>
      </c>
      <c r="B67" s="436" t="s">
        <v>2593</v>
      </c>
      <c r="C67" s="49"/>
      <c r="D67" s="20" t="s">
        <v>249</v>
      </c>
      <c r="E67" s="109" t="s">
        <v>1275</v>
      </c>
      <c r="F67" s="109" t="s">
        <v>1282</v>
      </c>
      <c r="G67" s="34" t="s">
        <v>2747</v>
      </c>
      <c r="H67" s="326" t="s">
        <v>1286</v>
      </c>
      <c r="I67" s="184" t="s">
        <v>871</v>
      </c>
      <c r="J67" s="109" t="s">
        <v>1294</v>
      </c>
      <c r="K67" s="101">
        <v>1129700028655</v>
      </c>
      <c r="L67" s="127">
        <v>34212</v>
      </c>
      <c r="M67" s="200"/>
      <c r="N67" s="367"/>
      <c r="O67" s="20" t="s">
        <v>31</v>
      </c>
      <c r="P67" s="14" t="s">
        <v>343</v>
      </c>
      <c r="Q67" s="14"/>
      <c r="R67" s="14">
        <f t="shared" ref="R67:R74" si="9">AK67-AC67</f>
        <v>-43211</v>
      </c>
      <c r="S67" s="14"/>
      <c r="T67" s="14" t="s">
        <v>10</v>
      </c>
      <c r="U67" s="9" t="s">
        <v>6</v>
      </c>
      <c r="V67" s="36" t="s">
        <v>17</v>
      </c>
      <c r="W67" s="49"/>
      <c r="X67" s="49"/>
      <c r="Y67" s="49"/>
      <c r="Z67" s="49"/>
      <c r="AA67" s="49"/>
      <c r="AB67" s="222"/>
      <c r="AC67" s="132">
        <v>43211</v>
      </c>
      <c r="AD67" s="140">
        <f t="shared" si="8"/>
        <v>43331</v>
      </c>
      <c r="AE67" s="32">
        <v>43211</v>
      </c>
      <c r="AF67" s="37">
        <f t="shared" ca="1" si="6"/>
        <v>643</v>
      </c>
      <c r="AG67" s="37"/>
      <c r="AH67" s="37"/>
      <c r="AI67" s="61">
        <f t="shared" ca="1" si="7"/>
        <v>1.7616438356164383</v>
      </c>
      <c r="AJ67" s="46" t="str">
        <f ca="1">IF(AE67="","",IF(AI67&lt;$AH$2,0,IF(YEAR(AE67)=$AH$1-1,ROUND($AJ$2/12*(12-MONTH(AE67)+1),0),IF(AG67&gt;=$AH$6,$AJ$6,IF(AG67&gt;=$AH$5,$AJ$5,IF(AG67&gt;=$AH$4,$AJ$4,IF(AG67&gt;=$AH$3,$AJ$3,IF(AG67&gt;=$AH$2,$AJ$2,"Check"))))))))</f>
        <v>Check</v>
      </c>
      <c r="AK67" s="41"/>
      <c r="AL67" s="271"/>
      <c r="AM67" s="186">
        <v>43</v>
      </c>
      <c r="AN67" s="176"/>
      <c r="AO67" s="148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81"/>
      <c r="BE67" s="181"/>
      <c r="BF67" s="145"/>
      <c r="BG67" s="145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1"/>
      <c r="BU67" s="95"/>
      <c r="BV67" s="114"/>
      <c r="BW67" s="113"/>
      <c r="BX67" s="113"/>
      <c r="CA67" s="246"/>
    </row>
    <row r="68" spans="1:79" s="39" customFormat="1" ht="25.5">
      <c r="A68" s="335">
        <f t="shared" si="3"/>
        <v>55</v>
      </c>
      <c r="B68" s="436" t="s">
        <v>2594</v>
      </c>
      <c r="C68" s="49"/>
      <c r="D68" s="20" t="s">
        <v>249</v>
      </c>
      <c r="E68" s="109" t="s">
        <v>1277</v>
      </c>
      <c r="F68" s="109" t="s">
        <v>1284</v>
      </c>
      <c r="G68" s="34" t="s">
        <v>2748</v>
      </c>
      <c r="H68" s="326" t="s">
        <v>494</v>
      </c>
      <c r="I68" s="184" t="s">
        <v>871</v>
      </c>
      <c r="J68" s="109" t="s">
        <v>1296</v>
      </c>
      <c r="K68" s="101">
        <v>1411700093295</v>
      </c>
      <c r="L68" s="127">
        <v>31751</v>
      </c>
      <c r="M68" s="200"/>
      <c r="N68" s="367"/>
      <c r="O68" s="20" t="s">
        <v>31</v>
      </c>
      <c r="P68" s="14" t="s">
        <v>343</v>
      </c>
      <c r="Q68" s="14"/>
      <c r="R68" s="14">
        <f t="shared" si="9"/>
        <v>-43211</v>
      </c>
      <c r="S68" s="14"/>
      <c r="T68" s="14" t="s">
        <v>10</v>
      </c>
      <c r="U68" s="9" t="s">
        <v>6</v>
      </c>
      <c r="V68" s="36" t="s">
        <v>17</v>
      </c>
      <c r="W68" s="49"/>
      <c r="X68" s="49"/>
      <c r="Y68" s="49"/>
      <c r="Z68" s="49"/>
      <c r="AA68" s="49"/>
      <c r="AB68" s="222"/>
      <c r="AC68" s="132">
        <v>43211</v>
      </c>
      <c r="AD68" s="140">
        <f t="shared" si="8"/>
        <v>43331</v>
      </c>
      <c r="AE68" s="32">
        <v>43211</v>
      </c>
      <c r="AF68" s="37">
        <f t="shared" ca="1" si="6"/>
        <v>643</v>
      </c>
      <c r="AG68" s="37"/>
      <c r="AH68" s="37"/>
      <c r="AI68" s="61">
        <f t="shared" ca="1" si="7"/>
        <v>1.7616438356164383</v>
      </c>
      <c r="AJ68" s="46" t="str">
        <f ca="1">IF(AE68="","",IF(AI68&lt;$AH$2,0,IF(YEAR(AE68)=$AH$1-1,ROUND($AJ$2/12*(12-MONTH(AE68)+1),0),IF(AG68&gt;=$AH$6,$AJ$6,IF(AG68&gt;=$AH$5,$AJ$5,IF(AG68&gt;=$AH$4,$AJ$4,IF(AG68&gt;=$AH$3,$AJ$3,IF(AG68&gt;=$AH$2,$AJ$2,"Check"))))))))</f>
        <v>Check</v>
      </c>
      <c r="AK68" s="41"/>
      <c r="AL68" s="271"/>
      <c r="AM68" s="148">
        <v>40</v>
      </c>
      <c r="AN68" s="176"/>
      <c r="AO68" s="148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81"/>
      <c r="BE68" s="181"/>
      <c r="BF68" s="145"/>
      <c r="BG68" s="145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1"/>
      <c r="BU68" s="95"/>
      <c r="BV68" s="114"/>
      <c r="BW68" s="113"/>
      <c r="BX68" s="113"/>
      <c r="CA68" s="246"/>
    </row>
    <row r="69" spans="1:79" s="39" customFormat="1" ht="25.5">
      <c r="A69" s="335">
        <f t="shared" si="3"/>
        <v>56</v>
      </c>
      <c r="B69" s="547" t="s">
        <v>2595</v>
      </c>
      <c r="C69" s="49"/>
      <c r="D69" s="49" t="s">
        <v>247</v>
      </c>
      <c r="E69" s="50" t="s">
        <v>1127</v>
      </c>
      <c r="F69" s="109" t="s">
        <v>1128</v>
      </c>
      <c r="G69" s="34" t="s">
        <v>1129</v>
      </c>
      <c r="H69" s="184" t="s">
        <v>1130</v>
      </c>
      <c r="I69" s="184" t="s">
        <v>438</v>
      </c>
      <c r="J69" s="109" t="s">
        <v>1131</v>
      </c>
      <c r="K69" s="101">
        <v>1729900464291</v>
      </c>
      <c r="L69" s="127">
        <v>36012</v>
      </c>
      <c r="M69" s="200"/>
      <c r="N69" s="367">
        <v>4089392575</v>
      </c>
      <c r="O69" s="20" t="s">
        <v>30</v>
      </c>
      <c r="P69" s="14" t="s">
        <v>911</v>
      </c>
      <c r="Q69" s="14"/>
      <c r="R69" s="14">
        <f t="shared" si="9"/>
        <v>55</v>
      </c>
      <c r="S69" s="14"/>
      <c r="T69" s="14" t="s">
        <v>10</v>
      </c>
      <c r="U69" s="9" t="s">
        <v>6</v>
      </c>
      <c r="V69" s="36" t="s">
        <v>17</v>
      </c>
      <c r="W69" s="49"/>
      <c r="X69" s="49"/>
      <c r="Y69" s="49"/>
      <c r="Z69" s="49"/>
      <c r="AA69" s="49"/>
      <c r="AB69" s="222"/>
      <c r="AC69" s="132">
        <v>43178</v>
      </c>
      <c r="AD69" s="135">
        <f t="shared" si="8"/>
        <v>43298</v>
      </c>
      <c r="AE69" s="32">
        <v>43178</v>
      </c>
      <c r="AF69" s="37">
        <f t="shared" ca="1" si="6"/>
        <v>676</v>
      </c>
      <c r="AG69" s="37"/>
      <c r="AH69" s="37"/>
      <c r="AI69" s="61">
        <f t="shared" ca="1" si="7"/>
        <v>1.8520547945205479</v>
      </c>
      <c r="AJ69" s="46" t="str">
        <f ca="1">IF(AE69="","",IF(AI69&lt;$AH$2,0,IF(YEAR(AE69)=$AH$1-1,ROUND($AJ$2/12*(12-MONTH(AE69)+1),0),IF(AG69&gt;=$AH$6,$AJ$6,IF(AG69&gt;=$AH$5,$AJ$5,IF(AG69&gt;=$AH$4,$AJ$4,IF(AG69&gt;=$AH$3,$AJ$3,IF(AG69&gt;=$AH$2,$AJ$2,"Check"))))))))</f>
        <v>Check</v>
      </c>
      <c r="AK69" s="41">
        <v>43233</v>
      </c>
      <c r="AL69" s="271"/>
      <c r="AM69" s="186">
        <v>42</v>
      </c>
      <c r="AN69" s="235"/>
      <c r="AO69" s="148"/>
      <c r="AP69" s="176"/>
      <c r="AQ69" s="176">
        <v>3</v>
      </c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76"/>
      <c r="BD69" s="181"/>
      <c r="BE69" s="181"/>
      <c r="BF69" s="145"/>
      <c r="BG69" s="145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1"/>
      <c r="BU69" s="95"/>
      <c r="BV69" s="114"/>
      <c r="BW69" s="113"/>
      <c r="BX69" s="113"/>
      <c r="CA69" s="246"/>
    </row>
    <row r="70" spans="1:79" s="39" customFormat="1" ht="25.5">
      <c r="A70" s="335">
        <f t="shared" si="3"/>
        <v>57</v>
      </c>
      <c r="B70" s="547" t="s">
        <v>2596</v>
      </c>
      <c r="C70" s="49"/>
      <c r="D70" s="49" t="s">
        <v>249</v>
      </c>
      <c r="E70" s="50" t="s">
        <v>1122</v>
      </c>
      <c r="F70" s="109" t="s">
        <v>360</v>
      </c>
      <c r="G70" s="34" t="s">
        <v>1121</v>
      </c>
      <c r="H70" s="184" t="s">
        <v>597</v>
      </c>
      <c r="I70" s="184" t="s">
        <v>435</v>
      </c>
      <c r="J70" s="109" t="s">
        <v>1123</v>
      </c>
      <c r="K70" s="101">
        <v>1100201233921</v>
      </c>
      <c r="L70" s="127">
        <v>35218</v>
      </c>
      <c r="M70" s="200"/>
      <c r="N70" s="367">
        <v>3834117310</v>
      </c>
      <c r="O70" s="20" t="s">
        <v>31</v>
      </c>
      <c r="P70" s="302" t="s">
        <v>1132</v>
      </c>
      <c r="Q70" s="302"/>
      <c r="R70" s="14">
        <f t="shared" si="9"/>
        <v>54</v>
      </c>
      <c r="S70" s="14"/>
      <c r="T70" s="14" t="s">
        <v>1133</v>
      </c>
      <c r="U70" s="9" t="s">
        <v>6</v>
      </c>
      <c r="V70" s="36" t="s">
        <v>17</v>
      </c>
      <c r="W70" s="49"/>
      <c r="X70" s="49"/>
      <c r="Y70" s="49"/>
      <c r="Z70" s="49"/>
      <c r="AA70" s="49"/>
      <c r="AB70" s="222"/>
      <c r="AC70" s="132">
        <v>43178</v>
      </c>
      <c r="AD70" s="135" t="s">
        <v>499</v>
      </c>
      <c r="AE70" s="32">
        <v>43178</v>
      </c>
      <c r="AF70" s="37">
        <f t="shared" ca="1" si="6"/>
        <v>676</v>
      </c>
      <c r="AG70" s="37"/>
      <c r="AH70" s="37"/>
      <c r="AI70" s="61">
        <f t="shared" ca="1" si="7"/>
        <v>1.8520547945205479</v>
      </c>
      <c r="AJ70" s="46" t="str">
        <f ca="1">IF(AE70="","",IF(AI70&lt;$AH$2,0,IF(YEAR(AE70)=$AH$1-1,ROUND($AJ$2/12*(12-MONTH(AE70)+1),0),IF(AG70&gt;=$AH$6,$AJ$6,IF(AG70&gt;=$AH$5,$AJ$5,IF(AG70&gt;=$AH$4,$AJ$4,IF(AG70&gt;=$AH$3,$AJ$3,IF(AG70&gt;=$AH$2,$AJ$2,"Check"))))))))</f>
        <v>Check</v>
      </c>
      <c r="AK70" s="41">
        <v>43232</v>
      </c>
      <c r="AL70" s="271"/>
      <c r="AM70" s="148">
        <v>38</v>
      </c>
      <c r="AN70" s="176"/>
      <c r="AO70" s="148"/>
      <c r="AP70" s="176"/>
      <c r="AQ70" s="176"/>
      <c r="AR70" s="176">
        <v>3</v>
      </c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81"/>
      <c r="BE70" s="181"/>
      <c r="BF70" s="145"/>
      <c r="BG70" s="145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1"/>
      <c r="BU70" s="95"/>
      <c r="BV70" s="114"/>
      <c r="BW70" s="113"/>
      <c r="BX70" s="113"/>
      <c r="CA70" s="246"/>
    </row>
    <row r="71" spans="1:79" s="39" customFormat="1" ht="25.5">
      <c r="A71" s="335">
        <f t="shared" si="3"/>
        <v>58</v>
      </c>
      <c r="B71" s="547" t="s">
        <v>2597</v>
      </c>
      <c r="C71" s="49"/>
      <c r="D71" s="49" t="s">
        <v>249</v>
      </c>
      <c r="E71" s="50" t="s">
        <v>1334</v>
      </c>
      <c r="F71" s="109" t="s">
        <v>1335</v>
      </c>
      <c r="G71" s="34" t="s">
        <v>1336</v>
      </c>
      <c r="H71" s="184" t="s">
        <v>1337</v>
      </c>
      <c r="I71" s="184" t="s">
        <v>871</v>
      </c>
      <c r="J71" s="109" t="s">
        <v>1338</v>
      </c>
      <c r="K71" s="101">
        <v>1330400525157</v>
      </c>
      <c r="L71" s="127">
        <v>35783</v>
      </c>
      <c r="M71" s="200"/>
      <c r="N71" s="367"/>
      <c r="O71" s="20" t="s">
        <v>31</v>
      </c>
      <c r="P71" s="14" t="s">
        <v>343</v>
      </c>
      <c r="Q71" s="14"/>
      <c r="R71" s="14">
        <f t="shared" si="9"/>
        <v>4</v>
      </c>
      <c r="S71" s="14"/>
      <c r="T71" s="14" t="s">
        <v>10</v>
      </c>
      <c r="U71" s="9" t="s">
        <v>6</v>
      </c>
      <c r="V71" s="36" t="s">
        <v>17</v>
      </c>
      <c r="W71" s="49"/>
      <c r="X71" s="49"/>
      <c r="Y71" s="49"/>
      <c r="Z71" s="49"/>
      <c r="AA71" s="49"/>
      <c r="AB71" s="222"/>
      <c r="AC71" s="132">
        <v>43229</v>
      </c>
      <c r="AD71" s="140">
        <f>AC71+120</f>
        <v>43349</v>
      </c>
      <c r="AE71" s="32">
        <v>43229</v>
      </c>
      <c r="AF71" s="37">
        <f t="shared" ca="1" si="6"/>
        <v>625</v>
      </c>
      <c r="AG71" s="37"/>
      <c r="AH71" s="37"/>
      <c r="AI71" s="61">
        <f t="shared" ca="1" si="7"/>
        <v>1.7123287671232876</v>
      </c>
      <c r="AJ71" s="46" t="str">
        <f ca="1">IF(AE71="","",IF(AI71&lt;$AH$2,0,IF(YEAR(AE71)=$AH$1-1,ROUND($AJ$2/12*(12-MONTH(AE71)+1),0),IF(AG71&gt;=$AH$6,$AJ$6,IF(AG71&gt;=$AH$5,$AJ$5,IF(AG71&gt;=$AH$4,$AJ$4,IF(AG71&gt;=$AH$3,$AJ$3,IF(AG71&gt;=$AH$2,$AJ$2,"Check"))))))))</f>
        <v>Check</v>
      </c>
      <c r="AK71" s="41">
        <v>43233</v>
      </c>
      <c r="AL71" s="271"/>
      <c r="AM71" s="148"/>
      <c r="AN71" s="176"/>
      <c r="AO71" s="148"/>
      <c r="AP71" s="176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76"/>
      <c r="BD71" s="181"/>
      <c r="BE71" s="181"/>
      <c r="BF71" s="145"/>
      <c r="BG71" s="145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1"/>
      <c r="BU71" s="95"/>
      <c r="BV71" s="114"/>
      <c r="BW71" s="113"/>
      <c r="BX71" s="113"/>
      <c r="CA71" s="246"/>
    </row>
    <row r="72" spans="1:79" s="39" customFormat="1" ht="25.5">
      <c r="A72" s="335">
        <f t="shared" si="3"/>
        <v>59</v>
      </c>
      <c r="B72" s="545" t="s">
        <v>2598</v>
      </c>
      <c r="C72" s="49"/>
      <c r="D72" s="49" t="s">
        <v>247</v>
      </c>
      <c r="E72" s="50" t="s">
        <v>1355</v>
      </c>
      <c r="F72" s="109" t="s">
        <v>1356</v>
      </c>
      <c r="G72" s="34" t="s">
        <v>1357</v>
      </c>
      <c r="H72" s="184" t="s">
        <v>818</v>
      </c>
      <c r="I72" s="184" t="s">
        <v>600</v>
      </c>
      <c r="J72" s="109" t="s">
        <v>1358</v>
      </c>
      <c r="K72" s="101">
        <v>1101500200201</v>
      </c>
      <c r="L72" s="127">
        <v>31800</v>
      </c>
      <c r="M72" s="200"/>
      <c r="N72" s="367"/>
      <c r="O72" s="20" t="s">
        <v>30</v>
      </c>
      <c r="P72" s="14" t="s">
        <v>911</v>
      </c>
      <c r="Q72" s="14"/>
      <c r="R72" s="14">
        <f t="shared" si="9"/>
        <v>3</v>
      </c>
      <c r="S72" s="14"/>
      <c r="T72" s="14" t="s">
        <v>10</v>
      </c>
      <c r="U72" s="9" t="s">
        <v>6</v>
      </c>
      <c r="V72" s="36" t="s">
        <v>17</v>
      </c>
      <c r="W72" s="49"/>
      <c r="X72" s="49"/>
      <c r="Y72" s="49"/>
      <c r="Z72" s="49"/>
      <c r="AA72" s="49"/>
      <c r="AB72" s="222"/>
      <c r="AC72" s="132">
        <v>43235</v>
      </c>
      <c r="AD72" s="140">
        <v>43285</v>
      </c>
      <c r="AE72" s="32" t="s">
        <v>1344</v>
      </c>
      <c r="AF72" s="37">
        <v>67</v>
      </c>
      <c r="AG72" s="37"/>
      <c r="AH72" s="37"/>
      <c r="AI72" s="61">
        <v>0.18356164383561643</v>
      </c>
      <c r="AJ72" s="46">
        <v>0</v>
      </c>
      <c r="AK72" s="41">
        <v>43238</v>
      </c>
      <c r="AL72" s="271"/>
      <c r="AM72" s="186">
        <v>43</v>
      </c>
      <c r="AN72" s="176"/>
      <c r="AO72" s="148"/>
      <c r="AP72" s="176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76"/>
      <c r="BD72" s="181"/>
      <c r="BE72" s="181"/>
      <c r="BF72" s="145"/>
      <c r="BG72" s="145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1"/>
      <c r="BU72" s="95"/>
      <c r="BV72" s="114"/>
      <c r="BW72" s="113"/>
      <c r="BX72" s="113"/>
      <c r="CA72" s="246"/>
    </row>
    <row r="73" spans="1:79" s="39" customFormat="1" ht="25.5">
      <c r="A73" s="335">
        <f t="shared" si="3"/>
        <v>60</v>
      </c>
      <c r="B73" s="545" t="s">
        <v>2599</v>
      </c>
      <c r="C73" s="49"/>
      <c r="D73" s="49" t="s">
        <v>249</v>
      </c>
      <c r="E73" s="50" t="s">
        <v>1360</v>
      </c>
      <c r="F73" s="109" t="s">
        <v>1361</v>
      </c>
      <c r="G73" s="34" t="s">
        <v>1362</v>
      </c>
      <c r="H73" s="184" t="s">
        <v>1363</v>
      </c>
      <c r="I73" s="184" t="s">
        <v>871</v>
      </c>
      <c r="J73" s="109" t="s">
        <v>1364</v>
      </c>
      <c r="K73" s="101">
        <v>3600400216638</v>
      </c>
      <c r="L73" s="127">
        <v>30230</v>
      </c>
      <c r="M73" s="200"/>
      <c r="N73" s="367"/>
      <c r="O73" s="20" t="s">
        <v>31</v>
      </c>
      <c r="P73" s="14" t="s">
        <v>343</v>
      </c>
      <c r="Q73" s="14"/>
      <c r="R73" s="14">
        <f t="shared" si="9"/>
        <v>1</v>
      </c>
      <c r="S73" s="14"/>
      <c r="T73" s="14" t="s">
        <v>10</v>
      </c>
      <c r="U73" s="9" t="s">
        <v>6</v>
      </c>
      <c r="V73" s="36" t="s">
        <v>17</v>
      </c>
      <c r="W73" s="49"/>
      <c r="X73" s="49"/>
      <c r="Y73" s="49"/>
      <c r="Z73" s="49"/>
      <c r="AA73" s="49"/>
      <c r="AB73" s="222"/>
      <c r="AC73" s="132">
        <v>43235</v>
      </c>
      <c r="AD73" s="140">
        <f t="shared" ref="AD73:AD104" si="10">AC73+120</f>
        <v>43355</v>
      </c>
      <c r="AE73" s="32">
        <v>43229</v>
      </c>
      <c r="AF73" s="37">
        <f t="shared" ref="AF73:AF104" ca="1" si="11">IF(AC73="","",TODAY()-AE73)</f>
        <v>625</v>
      </c>
      <c r="AG73" s="37"/>
      <c r="AH73" s="37"/>
      <c r="AI73" s="61">
        <f ca="1">IF(AF73="","",AF73/365)</f>
        <v>1.7123287671232876</v>
      </c>
      <c r="AJ73" s="46" t="str">
        <f ca="1">IF(AE73="","",IF(AI73&lt;$AH$2,0,IF(YEAR(AE73)=$AH$1-1,ROUND($AJ$2/12*(12-MONTH(AE73)+1),0),IF(AG73&gt;=$AH$6,$AJ$6,IF(AG73&gt;=$AH$5,$AJ$5,IF(AG73&gt;=$AH$4,$AJ$4,IF(AG73&gt;=$AH$3,$AJ$3,IF(AG73&gt;=$AH$2,$AJ$2,"Check"))))))))</f>
        <v>Check</v>
      </c>
      <c r="AK73" s="41">
        <v>43236</v>
      </c>
      <c r="AL73" s="271"/>
      <c r="AM73" s="148"/>
      <c r="AN73" s="176"/>
      <c r="AO73" s="148"/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  <c r="BC73" s="176"/>
      <c r="BD73" s="181"/>
      <c r="BE73" s="181"/>
      <c r="BF73" s="145"/>
      <c r="BG73" s="145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1"/>
      <c r="BU73" s="95"/>
      <c r="BV73" s="114"/>
      <c r="BW73" s="113"/>
      <c r="BX73" s="113"/>
      <c r="CA73" s="246"/>
    </row>
    <row r="74" spans="1:79" s="39" customFormat="1" ht="25.5">
      <c r="A74" s="335">
        <f t="shared" si="3"/>
        <v>61</v>
      </c>
      <c r="B74" s="545" t="s">
        <v>2600</v>
      </c>
      <c r="C74" s="49"/>
      <c r="D74" s="49" t="s">
        <v>249</v>
      </c>
      <c r="E74" s="50" t="s">
        <v>1368</v>
      </c>
      <c r="F74" s="109" t="s">
        <v>1371</v>
      </c>
      <c r="G74" s="34" t="s">
        <v>1375</v>
      </c>
      <c r="H74" s="184" t="s">
        <v>461</v>
      </c>
      <c r="I74" s="184" t="s">
        <v>871</v>
      </c>
      <c r="J74" s="109" t="s">
        <v>1378</v>
      </c>
      <c r="K74" s="101">
        <v>1670500237959</v>
      </c>
      <c r="L74" s="127">
        <v>33632</v>
      </c>
      <c r="M74" s="200"/>
      <c r="N74" s="367"/>
      <c r="O74" s="20" t="s">
        <v>31</v>
      </c>
      <c r="P74" s="14" t="s">
        <v>1365</v>
      </c>
      <c r="Q74" s="14"/>
      <c r="R74" s="14">
        <f t="shared" si="9"/>
        <v>3</v>
      </c>
      <c r="S74" s="14"/>
      <c r="T74" s="14" t="s">
        <v>10</v>
      </c>
      <c r="U74" s="9" t="s">
        <v>6</v>
      </c>
      <c r="V74" s="36" t="s">
        <v>17</v>
      </c>
      <c r="W74" s="49"/>
      <c r="X74" s="49"/>
      <c r="Y74" s="49"/>
      <c r="Z74" s="49"/>
      <c r="AA74" s="49"/>
      <c r="AB74" s="222"/>
      <c r="AC74" s="132">
        <v>43235</v>
      </c>
      <c r="AD74" s="140">
        <f t="shared" si="10"/>
        <v>43355</v>
      </c>
      <c r="AE74" s="32">
        <v>43229</v>
      </c>
      <c r="AF74" s="37">
        <f t="shared" ca="1" si="11"/>
        <v>625</v>
      </c>
      <c r="AG74" s="37"/>
      <c r="AH74" s="37"/>
      <c r="AI74" s="61">
        <f ca="1">IF(AF74="","",AF74/365)</f>
        <v>1.7123287671232876</v>
      </c>
      <c r="AJ74" s="46" t="str">
        <f ca="1">IF(AE74="","",IF(AI74&lt;$AH$2,0,IF(YEAR(AE74)=$AH$1-1,ROUND($AJ$2/12*(12-MONTH(AE74)+1),0),IF(AG74&gt;=$AH$6,$AJ$6,IF(AG74&gt;=$AH$5,$AJ$5,IF(AG74&gt;=$AH$4,$AJ$4,IF(AG74&gt;=$AH$3,$AJ$3,IF(AG74&gt;=$AH$2,$AJ$2,"Check"))))))))</f>
        <v>Check</v>
      </c>
      <c r="AK74" s="41">
        <v>43238</v>
      </c>
      <c r="AL74" s="271"/>
      <c r="AM74" s="148"/>
      <c r="AN74" s="176"/>
      <c r="AO74" s="148"/>
      <c r="AP74" s="176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  <c r="BC74" s="176"/>
      <c r="BD74" s="181"/>
      <c r="BE74" s="181"/>
      <c r="BF74" s="145"/>
      <c r="BG74" s="145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1"/>
      <c r="BU74" s="95"/>
      <c r="BV74" s="114"/>
      <c r="BW74" s="113"/>
      <c r="BX74" s="113"/>
      <c r="CA74" s="246"/>
    </row>
    <row r="75" spans="1:79" s="39" customFormat="1" ht="21.75" customHeight="1">
      <c r="A75" s="335">
        <f t="shared" si="3"/>
        <v>62</v>
      </c>
      <c r="B75" s="438" t="s">
        <v>2601</v>
      </c>
      <c r="C75" s="20"/>
      <c r="D75" s="49" t="s">
        <v>249</v>
      </c>
      <c r="E75" s="36" t="s">
        <v>553</v>
      </c>
      <c r="F75" s="36" t="s">
        <v>554</v>
      </c>
      <c r="G75" s="34" t="s">
        <v>552</v>
      </c>
      <c r="H75" s="33" t="s">
        <v>482</v>
      </c>
      <c r="I75" s="1" t="s">
        <v>435</v>
      </c>
      <c r="J75" s="36" t="s">
        <v>551</v>
      </c>
      <c r="K75" s="100">
        <v>1709900932082</v>
      </c>
      <c r="L75" s="127">
        <v>34673</v>
      </c>
      <c r="M75" s="175"/>
      <c r="N75" s="365"/>
      <c r="O75" s="20" t="s">
        <v>31</v>
      </c>
      <c r="P75" s="2" t="s">
        <v>47</v>
      </c>
      <c r="Q75" s="2"/>
      <c r="R75" s="14"/>
      <c r="S75" s="14"/>
      <c r="T75" s="2" t="s">
        <v>48</v>
      </c>
      <c r="U75" s="9" t="s">
        <v>6</v>
      </c>
      <c r="V75" s="3" t="s">
        <v>16</v>
      </c>
      <c r="W75" s="8"/>
      <c r="X75" s="8"/>
      <c r="Y75" s="8"/>
      <c r="Z75" s="8"/>
      <c r="AA75" s="8"/>
      <c r="AB75" s="221"/>
      <c r="AC75" s="132">
        <v>42807</v>
      </c>
      <c r="AD75" s="135">
        <f t="shared" si="10"/>
        <v>42927</v>
      </c>
      <c r="AE75" s="32">
        <v>42807</v>
      </c>
      <c r="AF75" s="37">
        <f t="shared" ca="1" si="11"/>
        <v>1047</v>
      </c>
      <c r="AG75" s="37">
        <f ca="1">YEAR(TODAY())-YEAR(AE75)</f>
        <v>3</v>
      </c>
      <c r="AH75" s="37">
        <f ca="1">DATEDIF(AC75,TODAY(),"YM")</f>
        <v>10</v>
      </c>
      <c r="AI75" s="61">
        <f ca="1">IF(AF75="","",AF75/365)</f>
        <v>2.8684931506849316</v>
      </c>
      <c r="AJ75" s="46"/>
      <c r="AK75" s="41">
        <v>43244</v>
      </c>
      <c r="AL75" s="270"/>
      <c r="AM75" s="41"/>
      <c r="AN75" s="176"/>
      <c r="AO75" s="186">
        <v>5</v>
      </c>
      <c r="AP75" s="176"/>
      <c r="AQ75" s="176">
        <v>3</v>
      </c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  <c r="BC75" s="176"/>
      <c r="BD75" s="181"/>
      <c r="BE75" s="181"/>
      <c r="BF75" s="41"/>
      <c r="BG75" s="41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11">
        <v>42811</v>
      </c>
      <c r="BU75" s="95"/>
      <c r="BV75" s="113"/>
      <c r="BW75" s="113"/>
      <c r="BX75" s="113">
        <v>6</v>
      </c>
      <c r="BZ75" s="248" t="s">
        <v>803</v>
      </c>
      <c r="CA75" s="246">
        <v>0</v>
      </c>
    </row>
    <row r="76" spans="1:79" s="39" customFormat="1" ht="25.5">
      <c r="A76" s="335">
        <f t="shared" si="3"/>
        <v>63</v>
      </c>
      <c r="B76" s="436" t="s">
        <v>2602</v>
      </c>
      <c r="C76" s="20"/>
      <c r="D76" s="20" t="s">
        <v>249</v>
      </c>
      <c r="E76" s="14" t="s">
        <v>1152</v>
      </c>
      <c r="F76" s="34" t="s">
        <v>1153</v>
      </c>
      <c r="G76" s="34" t="s">
        <v>1154</v>
      </c>
      <c r="H76" s="184" t="s">
        <v>473</v>
      </c>
      <c r="I76" s="184" t="s">
        <v>435</v>
      </c>
      <c r="J76" s="109" t="s">
        <v>1155</v>
      </c>
      <c r="K76" s="101">
        <v>1670400098566</v>
      </c>
      <c r="L76" s="127">
        <v>32401</v>
      </c>
      <c r="M76" s="200"/>
      <c r="N76" s="367">
        <v>4088708650</v>
      </c>
      <c r="O76" s="20" t="s">
        <v>31</v>
      </c>
      <c r="P76" s="14" t="s">
        <v>911</v>
      </c>
      <c r="Q76" s="14"/>
      <c r="R76" s="14">
        <f>AK76-AC76</f>
        <v>63</v>
      </c>
      <c r="S76" s="14"/>
      <c r="T76" s="14" t="s">
        <v>10</v>
      </c>
      <c r="U76" s="9" t="s">
        <v>6</v>
      </c>
      <c r="V76" s="36" t="s">
        <v>17</v>
      </c>
      <c r="W76" s="49"/>
      <c r="X76" s="49"/>
      <c r="Y76" s="49"/>
      <c r="Z76" s="49"/>
      <c r="AA76" s="49"/>
      <c r="AB76" s="222"/>
      <c r="AC76" s="132">
        <v>43185</v>
      </c>
      <c r="AD76" s="135">
        <f t="shared" si="10"/>
        <v>43305</v>
      </c>
      <c r="AE76" s="32">
        <v>43185</v>
      </c>
      <c r="AF76" s="37">
        <f t="shared" ca="1" si="11"/>
        <v>669</v>
      </c>
      <c r="AG76" s="37"/>
      <c r="AH76" s="37"/>
      <c r="AI76" s="61">
        <f ca="1">IF(AF76="","",AF76/365)</f>
        <v>1.832876712328767</v>
      </c>
      <c r="AJ76" s="46" t="str">
        <f ca="1">IF(AE76="","",IF(AI76&lt;$AH$2,0,IF(YEAR(AE76)=$AH$1-1,ROUND($AJ$2/12*(12-MONTH(AE76)+1),0),IF(AG76&gt;=$AH$6,$AJ$6,IF(AG76&gt;=$AH$5,$AJ$5,IF(AG76&gt;=$AH$4,$AJ$4,IF(AG76&gt;=$AH$3,$AJ$3,IF(AG76&gt;=$AH$2,$AJ$2,"Check"))))))))</f>
        <v>Check</v>
      </c>
      <c r="AK76" s="41">
        <v>43248</v>
      </c>
      <c r="AL76" s="271"/>
      <c r="AM76" s="148">
        <v>37</v>
      </c>
      <c r="AN76" s="176"/>
      <c r="AO76" s="148"/>
      <c r="AP76" s="176"/>
      <c r="AQ76" s="176">
        <v>3</v>
      </c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76"/>
      <c r="BD76" s="181"/>
      <c r="BE76" s="181"/>
      <c r="BF76" s="145"/>
      <c r="BG76" s="145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1"/>
      <c r="BU76" s="95"/>
      <c r="BV76" s="114"/>
      <c r="BW76" s="113"/>
      <c r="BX76" s="113"/>
      <c r="CA76" s="246"/>
    </row>
    <row r="77" spans="1:79" s="39" customFormat="1" ht="25.5">
      <c r="A77" s="335">
        <f t="shared" si="3"/>
        <v>64</v>
      </c>
      <c r="B77" s="549" t="s">
        <v>2603</v>
      </c>
      <c r="C77" s="49"/>
      <c r="D77" s="49" t="s">
        <v>249</v>
      </c>
      <c r="E77" s="50" t="s">
        <v>1464</v>
      </c>
      <c r="F77" s="109" t="s">
        <v>1465</v>
      </c>
      <c r="G77" s="34" t="s">
        <v>2749</v>
      </c>
      <c r="H77" s="184" t="s">
        <v>588</v>
      </c>
      <c r="I77" s="184"/>
      <c r="J77" s="109" t="s">
        <v>1467</v>
      </c>
      <c r="K77" s="101">
        <v>1460100128364</v>
      </c>
      <c r="L77" s="127">
        <v>32380</v>
      </c>
      <c r="M77" s="200"/>
      <c r="N77" s="367"/>
      <c r="O77" s="20" t="s">
        <v>31</v>
      </c>
      <c r="P77" s="47" t="s">
        <v>343</v>
      </c>
      <c r="Q77" s="47"/>
      <c r="R77" s="14">
        <f>AK77-AC77</f>
        <v>4</v>
      </c>
      <c r="S77" s="14"/>
      <c r="T77" s="14" t="s">
        <v>10</v>
      </c>
      <c r="U77" s="9" t="s">
        <v>6</v>
      </c>
      <c r="V77" s="36" t="s">
        <v>17</v>
      </c>
      <c r="W77" s="49"/>
      <c r="X77" s="49"/>
      <c r="Y77" s="49"/>
      <c r="Z77" s="49"/>
      <c r="AA77" s="49"/>
      <c r="AB77" s="222"/>
      <c r="AC77" s="132">
        <v>43252</v>
      </c>
      <c r="AD77" s="140">
        <f t="shared" si="10"/>
        <v>43372</v>
      </c>
      <c r="AE77" s="32">
        <v>43252</v>
      </c>
      <c r="AF77" s="37">
        <f t="shared" ca="1" si="11"/>
        <v>602</v>
      </c>
      <c r="AG77" s="37"/>
      <c r="AH77" s="37"/>
      <c r="AI77" s="61">
        <v>0.18356164383561643</v>
      </c>
      <c r="AJ77" s="46">
        <v>0</v>
      </c>
      <c r="AK77" s="41">
        <v>43256</v>
      </c>
      <c r="AL77" s="271"/>
      <c r="AM77" s="148"/>
      <c r="AN77" s="176"/>
      <c r="AO77" s="148"/>
      <c r="AP77" s="176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  <c r="BC77" s="176"/>
      <c r="BD77" s="181"/>
      <c r="BE77" s="181"/>
      <c r="BF77" s="145"/>
      <c r="BG77" s="145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1"/>
      <c r="BU77" s="95"/>
      <c r="BV77" s="114"/>
      <c r="BW77" s="113"/>
      <c r="BX77" s="113"/>
      <c r="CA77" s="246"/>
    </row>
    <row r="78" spans="1:79" s="39" customFormat="1" ht="25.5">
      <c r="A78" s="335">
        <f t="shared" si="3"/>
        <v>65</v>
      </c>
      <c r="B78" s="436" t="s">
        <v>2604</v>
      </c>
      <c r="C78" s="49"/>
      <c r="D78" s="49" t="s">
        <v>248</v>
      </c>
      <c r="E78" s="50" t="s">
        <v>1329</v>
      </c>
      <c r="F78" s="109" t="s">
        <v>1330</v>
      </c>
      <c r="G78" s="34" t="s">
        <v>1333</v>
      </c>
      <c r="H78" s="184" t="s">
        <v>1332</v>
      </c>
      <c r="I78" s="184" t="s">
        <v>641</v>
      </c>
      <c r="J78" s="109" t="s">
        <v>1331</v>
      </c>
      <c r="K78" s="101">
        <v>1471200304351</v>
      </c>
      <c r="L78" s="127">
        <v>34614</v>
      </c>
      <c r="M78" s="200"/>
      <c r="N78" s="367"/>
      <c r="O78" s="20" t="s">
        <v>31</v>
      </c>
      <c r="P78" s="14" t="s">
        <v>343</v>
      </c>
      <c r="Q78" s="14"/>
      <c r="R78" s="14">
        <f>AK78-AC78</f>
        <v>16</v>
      </c>
      <c r="S78" s="14"/>
      <c r="T78" s="14" t="s">
        <v>10</v>
      </c>
      <c r="U78" s="9" t="s">
        <v>6</v>
      </c>
      <c r="V78" s="36" t="s">
        <v>17</v>
      </c>
      <c r="W78" s="49"/>
      <c r="X78" s="49"/>
      <c r="Y78" s="49"/>
      <c r="Z78" s="49"/>
      <c r="AA78" s="49"/>
      <c r="AB78" s="222"/>
      <c r="AC78" s="132">
        <v>43222</v>
      </c>
      <c r="AD78" s="140">
        <f t="shared" si="10"/>
        <v>43342</v>
      </c>
      <c r="AE78" s="32">
        <v>43222</v>
      </c>
      <c r="AF78" s="37">
        <f t="shared" ca="1" si="11"/>
        <v>632</v>
      </c>
      <c r="AG78" s="37"/>
      <c r="AH78" s="37"/>
      <c r="AI78" s="61">
        <f ca="1">IF(AF78="","",AF78/365)</f>
        <v>1.7315068493150685</v>
      </c>
      <c r="AJ78" s="46" t="str">
        <f ca="1">IF(AE78="","",IF(AI78&lt;$AH$2,0,IF(YEAR(AE78)=$AH$1-1,ROUND($AJ$2/12*(12-MONTH(AE78)+1),0),IF(AG78&gt;=$AH$6,$AJ$6,IF(AG78&gt;=$AH$5,$AJ$5,IF(AG78&gt;=$AH$4,$AJ$4,IF(AG78&gt;=$AH$3,$AJ$3,IF(AG78&gt;=$AH$2,$AJ$2,"Check"))))))))</f>
        <v>Check</v>
      </c>
      <c r="AK78" s="41">
        <v>43238</v>
      </c>
      <c r="AL78" s="271"/>
      <c r="AM78" s="148"/>
      <c r="AN78" s="176"/>
      <c r="AO78" s="148"/>
      <c r="AP78" s="176"/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76"/>
      <c r="BD78" s="181"/>
      <c r="BE78" s="181"/>
      <c r="BF78" s="145"/>
      <c r="BG78" s="145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1"/>
      <c r="BU78" s="95"/>
      <c r="BV78" s="114"/>
      <c r="BW78" s="113"/>
      <c r="BX78" s="113"/>
      <c r="CA78" s="246"/>
    </row>
    <row r="79" spans="1:79" s="39" customFormat="1" ht="25.5">
      <c r="A79" s="335">
        <f t="shared" ref="A79:A142" si="12">+A78+1</f>
        <v>66</v>
      </c>
      <c r="B79" s="436" t="s">
        <v>2605</v>
      </c>
      <c r="C79" s="20"/>
      <c r="D79" s="49" t="s">
        <v>249</v>
      </c>
      <c r="E79" s="34" t="s">
        <v>913</v>
      </c>
      <c r="F79" s="34" t="s">
        <v>917</v>
      </c>
      <c r="G79" s="34" t="s">
        <v>2750</v>
      </c>
      <c r="H79" s="33" t="s">
        <v>910</v>
      </c>
      <c r="I79" s="33" t="s">
        <v>435</v>
      </c>
      <c r="J79" s="34" t="s">
        <v>922</v>
      </c>
      <c r="K79" s="100">
        <v>1302601008046</v>
      </c>
      <c r="L79" s="127">
        <v>35622</v>
      </c>
      <c r="M79" s="175"/>
      <c r="N79" s="365">
        <v>4088740628</v>
      </c>
      <c r="O79" s="20" t="s">
        <v>31</v>
      </c>
      <c r="P79" s="14" t="s">
        <v>343</v>
      </c>
      <c r="Q79" s="14"/>
      <c r="R79" s="14">
        <f>AK79-AC79</f>
        <v>89</v>
      </c>
      <c r="S79" s="14"/>
      <c r="T79" s="14" t="s">
        <v>10</v>
      </c>
      <c r="U79" s="9" t="s">
        <v>6</v>
      </c>
      <c r="V79" s="36" t="s">
        <v>17</v>
      </c>
      <c r="W79" s="20"/>
      <c r="X79" s="20"/>
      <c r="Y79" s="20"/>
      <c r="Z79" s="20"/>
      <c r="AA79" s="20"/>
      <c r="AB79" s="136"/>
      <c r="AC79" s="132">
        <v>43152</v>
      </c>
      <c r="AD79" s="262">
        <f t="shared" si="10"/>
        <v>43272</v>
      </c>
      <c r="AE79" s="32">
        <v>43152</v>
      </c>
      <c r="AF79" s="37">
        <f t="shared" ca="1" si="11"/>
        <v>702</v>
      </c>
      <c r="AG79" s="37"/>
      <c r="AH79" s="37"/>
      <c r="AI79" s="61">
        <f ca="1">IF(AF79="","",AF79/365)</f>
        <v>1.9232876712328768</v>
      </c>
      <c r="AJ79" s="46"/>
      <c r="AK79" s="41">
        <v>43241</v>
      </c>
      <c r="AL79" s="271"/>
      <c r="AM79" s="186">
        <v>37</v>
      </c>
      <c r="AN79" s="235"/>
      <c r="AO79" s="148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81"/>
      <c r="BE79" s="181"/>
      <c r="BF79" s="145"/>
      <c r="BG79" s="145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1"/>
      <c r="BU79" s="95"/>
      <c r="BV79" s="114"/>
      <c r="BW79" s="113"/>
      <c r="BX79" s="113"/>
      <c r="CA79" s="246"/>
    </row>
    <row r="80" spans="1:79" s="39" customFormat="1" ht="25.5">
      <c r="A80" s="335">
        <f t="shared" si="12"/>
        <v>67</v>
      </c>
      <c r="B80" s="436" t="s">
        <v>2606</v>
      </c>
      <c r="C80" s="20"/>
      <c r="D80" s="1" t="s">
        <v>247</v>
      </c>
      <c r="E80" s="14" t="s">
        <v>347</v>
      </c>
      <c r="F80" s="34" t="s">
        <v>348</v>
      </c>
      <c r="G80" s="34" t="s">
        <v>693</v>
      </c>
      <c r="H80" s="33" t="s">
        <v>501</v>
      </c>
      <c r="I80" s="33"/>
      <c r="J80" s="34"/>
      <c r="K80" s="100">
        <v>1102700197850</v>
      </c>
      <c r="L80" s="127">
        <v>33824</v>
      </c>
      <c r="M80" s="175"/>
      <c r="N80" s="365"/>
      <c r="O80" s="260" t="s">
        <v>30</v>
      </c>
      <c r="P80" s="2" t="s">
        <v>349</v>
      </c>
      <c r="Q80" s="2"/>
      <c r="R80" s="2"/>
      <c r="S80" s="2"/>
      <c r="T80" s="2" t="s">
        <v>12</v>
      </c>
      <c r="U80" s="9" t="s">
        <v>6</v>
      </c>
      <c r="V80" s="3" t="s">
        <v>16</v>
      </c>
      <c r="W80" s="8"/>
      <c r="X80" s="8"/>
      <c r="Y80" s="8"/>
      <c r="Z80" s="8"/>
      <c r="AA80" s="8"/>
      <c r="AB80" s="221"/>
      <c r="AC80" s="132">
        <v>42527</v>
      </c>
      <c r="AD80" s="135">
        <f t="shared" si="10"/>
        <v>42647</v>
      </c>
      <c r="AE80" s="241">
        <v>42527</v>
      </c>
      <c r="AF80" s="37">
        <f t="shared" ca="1" si="11"/>
        <v>1327</v>
      </c>
      <c r="AG80" s="37">
        <f ca="1">YEAR(TODAY())-YEAR(AE80)</f>
        <v>4</v>
      </c>
      <c r="AH80" s="37">
        <f ca="1">DATEDIF(AC80,TODAY(),"YM")</f>
        <v>7</v>
      </c>
      <c r="AI80" s="60">
        <f ca="1">IF(AF80="","",AF80/365)</f>
        <v>3.6356164383561644</v>
      </c>
      <c r="AJ80" s="46">
        <f ca="1">IF(AE80="","",IF(AI80&lt;$AH$2,0,IF(YEAR(AE80)=$AH$1-1,ROUND($AJ$2/12*(12-MONTH(AE80)+1),0),IF(AG80&gt;=$AH$6,$AJ$6,IF(AG80&gt;=$AH$5,$AJ$5,IF(AG80&gt;=$AH$4,$AJ$4,IF(AG80&gt;=$AH$3,$AJ$3,IF(AG80&gt;=$AH$2,$AJ$2,"Check"))))))))</f>
        <v>10</v>
      </c>
      <c r="AK80" s="41">
        <v>43252</v>
      </c>
      <c r="AL80" s="270"/>
      <c r="AM80" s="41"/>
      <c r="AN80" s="176"/>
      <c r="AO80" s="41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  <c r="BD80" s="181"/>
      <c r="BE80" s="181"/>
      <c r="BF80" s="41"/>
      <c r="BG80" s="41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11">
        <v>42811</v>
      </c>
      <c r="BU80" s="95"/>
      <c r="BV80" s="113"/>
      <c r="BW80" s="113">
        <v>4</v>
      </c>
      <c r="BX80" s="113">
        <v>7</v>
      </c>
      <c r="BZ80" s="247" t="s">
        <v>803</v>
      </c>
      <c r="CA80" s="246">
        <v>0</v>
      </c>
    </row>
    <row r="81" spans="1:79" s="39" customFormat="1" ht="25.5">
      <c r="A81" s="335">
        <f t="shared" si="12"/>
        <v>68</v>
      </c>
      <c r="B81" s="545" t="s">
        <v>2607</v>
      </c>
      <c r="C81" s="49"/>
      <c r="D81" s="49" t="s">
        <v>247</v>
      </c>
      <c r="E81" s="50" t="s">
        <v>1339</v>
      </c>
      <c r="F81" s="109" t="s">
        <v>1340</v>
      </c>
      <c r="G81" s="34" t="s">
        <v>2751</v>
      </c>
      <c r="H81" s="184" t="s">
        <v>1342</v>
      </c>
      <c r="I81" s="184" t="s">
        <v>600</v>
      </c>
      <c r="J81" s="109" t="s">
        <v>1343</v>
      </c>
      <c r="K81" s="101">
        <v>1100701831291</v>
      </c>
      <c r="L81" s="127">
        <v>34361</v>
      </c>
      <c r="M81" s="200"/>
      <c r="N81" s="367"/>
      <c r="O81" s="20" t="s">
        <v>30</v>
      </c>
      <c r="P81" s="14" t="s">
        <v>343</v>
      </c>
      <c r="Q81" s="14"/>
      <c r="R81" s="14">
        <f t="shared" ref="R81:R115" si="13">AK81-AC81</f>
        <v>16</v>
      </c>
      <c r="S81" s="14"/>
      <c r="T81" s="14" t="s">
        <v>10</v>
      </c>
      <c r="U81" s="9" t="s">
        <v>6</v>
      </c>
      <c r="V81" s="36" t="s">
        <v>17</v>
      </c>
      <c r="W81" s="49"/>
      <c r="X81" s="49"/>
      <c r="Y81" s="49"/>
      <c r="Z81" s="49"/>
      <c r="AA81" s="49"/>
      <c r="AB81" s="222"/>
      <c r="AC81" s="132">
        <v>43229</v>
      </c>
      <c r="AD81" s="140">
        <f t="shared" si="10"/>
        <v>43349</v>
      </c>
      <c r="AE81" s="32">
        <v>43229</v>
      </c>
      <c r="AF81" s="37">
        <f t="shared" ca="1" si="11"/>
        <v>625</v>
      </c>
      <c r="AG81" s="37"/>
      <c r="AH81" s="37"/>
      <c r="AI81" s="61">
        <f ca="1">IF(AF81="","",AF81/365)</f>
        <v>1.7123287671232876</v>
      </c>
      <c r="AJ81" s="46" t="str">
        <f ca="1">IF(AE81="","",IF(AI81&lt;$AH$2,0,IF(YEAR(AE81)=$AH$1-1,ROUND($AJ$2/12*(12-MONTH(AE81)+1),0),IF(AG81&gt;=$AH$6,$AJ$6,IF(AG81&gt;=$AH$5,$AJ$5,IF(AG81&gt;=$AH$4,$AJ$4,IF(AG81&gt;=$AH$3,$AJ$3,IF(AG81&gt;=$AH$2,$AJ$2,"Check"))))))))</f>
        <v>Check</v>
      </c>
      <c r="AK81" s="41">
        <v>43245</v>
      </c>
      <c r="AL81" s="271"/>
      <c r="AM81" s="148"/>
      <c r="AN81" s="176"/>
      <c r="AO81" s="148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6"/>
      <c r="BD81" s="181"/>
      <c r="BE81" s="181"/>
      <c r="BF81" s="145"/>
      <c r="BG81" s="145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1"/>
      <c r="BU81" s="95"/>
      <c r="BV81" s="114"/>
      <c r="BW81" s="113"/>
      <c r="BX81" s="113"/>
      <c r="CA81" s="246"/>
    </row>
    <row r="82" spans="1:79" s="39" customFormat="1" ht="25.5">
      <c r="A82" s="335">
        <f t="shared" si="12"/>
        <v>69</v>
      </c>
      <c r="B82" s="436" t="s">
        <v>2608</v>
      </c>
      <c r="C82" s="20"/>
      <c r="D82" s="20" t="s">
        <v>247</v>
      </c>
      <c r="E82" s="14" t="s">
        <v>1382</v>
      </c>
      <c r="F82" s="34" t="s">
        <v>1381</v>
      </c>
      <c r="G82" s="34" t="s">
        <v>1383</v>
      </c>
      <c r="H82" s="33" t="s">
        <v>1384</v>
      </c>
      <c r="I82" s="33" t="s">
        <v>600</v>
      </c>
      <c r="J82" s="34" t="s">
        <v>1385</v>
      </c>
      <c r="K82" s="100">
        <v>3120600693884</v>
      </c>
      <c r="L82" s="127">
        <v>28716</v>
      </c>
      <c r="M82" s="175"/>
      <c r="N82" s="365">
        <v>3762490989</v>
      </c>
      <c r="O82" s="20" t="s">
        <v>30</v>
      </c>
      <c r="P82" s="47" t="s">
        <v>343</v>
      </c>
      <c r="Q82" s="47"/>
      <c r="R82" s="14">
        <f t="shared" si="13"/>
        <v>5</v>
      </c>
      <c r="S82" s="14"/>
      <c r="T82" s="14" t="s">
        <v>10</v>
      </c>
      <c r="U82" s="9" t="s">
        <v>6</v>
      </c>
      <c r="V82" s="36" t="s">
        <v>17</v>
      </c>
      <c r="W82" s="20"/>
      <c r="X82" s="20"/>
      <c r="Y82" s="20"/>
      <c r="Z82" s="20"/>
      <c r="AA82" s="20"/>
      <c r="AB82" s="136"/>
      <c r="AC82" s="132">
        <v>43241</v>
      </c>
      <c r="AD82" s="135">
        <f t="shared" si="10"/>
        <v>43361</v>
      </c>
      <c r="AE82" s="32">
        <v>43241</v>
      </c>
      <c r="AF82" s="37">
        <f t="shared" ca="1" si="11"/>
        <v>613</v>
      </c>
      <c r="AG82" s="37"/>
      <c r="AH82" s="37"/>
      <c r="AI82" s="61">
        <v>0.18356164383561643</v>
      </c>
      <c r="AJ82" s="46">
        <v>0</v>
      </c>
      <c r="AK82" s="41">
        <v>43246</v>
      </c>
      <c r="AL82" s="271"/>
      <c r="AM82" s="186">
        <v>42</v>
      </c>
      <c r="AN82" s="176"/>
      <c r="AO82" s="148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81"/>
      <c r="BE82" s="181"/>
      <c r="BF82" s="145"/>
      <c r="BG82" s="145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1"/>
      <c r="BU82" s="95"/>
      <c r="BV82" s="114"/>
      <c r="BW82" s="113"/>
      <c r="BX82" s="113"/>
      <c r="CA82" s="246"/>
    </row>
    <row r="83" spans="1:79" s="39" customFormat="1" ht="25.5">
      <c r="A83" s="335">
        <f t="shared" si="12"/>
        <v>70</v>
      </c>
      <c r="B83" s="545" t="s">
        <v>2609</v>
      </c>
      <c r="C83" s="49"/>
      <c r="D83" s="49" t="s">
        <v>249</v>
      </c>
      <c r="E83" s="332" t="s">
        <v>1366</v>
      </c>
      <c r="F83" s="109" t="s">
        <v>1369</v>
      </c>
      <c r="G83" s="34" t="s">
        <v>1372</v>
      </c>
      <c r="H83" s="184" t="s">
        <v>1373</v>
      </c>
      <c r="I83" s="184" t="s">
        <v>871</v>
      </c>
      <c r="J83" s="109" t="s">
        <v>1376</v>
      </c>
      <c r="K83" s="101">
        <v>1340901312679</v>
      </c>
      <c r="L83" s="127">
        <v>36596</v>
      </c>
      <c r="M83" s="175">
        <f t="shared" ref="M83:M114" ca="1" si="14">(YEAR(NOW())-YEAR(L83))</f>
        <v>20</v>
      </c>
      <c r="N83" s="367">
        <v>4110003748</v>
      </c>
      <c r="O83" s="20" t="s">
        <v>31</v>
      </c>
      <c r="P83" s="14" t="s">
        <v>343</v>
      </c>
      <c r="Q83" s="14"/>
      <c r="R83" s="14">
        <f t="shared" si="13"/>
        <v>37</v>
      </c>
      <c r="S83" s="14"/>
      <c r="T83" s="14" t="s">
        <v>10</v>
      </c>
      <c r="U83" s="9" t="s">
        <v>6</v>
      </c>
      <c r="V83" s="36" t="s">
        <v>17</v>
      </c>
      <c r="W83" s="49"/>
      <c r="X83" s="49"/>
      <c r="Y83" s="49"/>
      <c r="Z83" s="49"/>
      <c r="AA83" s="49"/>
      <c r="AB83" s="222"/>
      <c r="AC83" s="132">
        <v>43235</v>
      </c>
      <c r="AD83" s="140">
        <f t="shared" si="10"/>
        <v>43355</v>
      </c>
      <c r="AE83" s="32">
        <v>43235</v>
      </c>
      <c r="AF83" s="37">
        <f t="shared" ca="1" si="11"/>
        <v>619</v>
      </c>
      <c r="AG83" s="37"/>
      <c r="AH83" s="37"/>
      <c r="AI83" s="61">
        <v>0.18356164383561643</v>
      </c>
      <c r="AJ83" s="46">
        <v>0</v>
      </c>
      <c r="AK83" s="41">
        <v>43272</v>
      </c>
      <c r="AL83" s="271"/>
      <c r="AM83" s="148"/>
      <c r="AN83" s="176"/>
      <c r="AO83" s="148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6"/>
      <c r="BD83" s="181"/>
      <c r="BE83" s="181"/>
      <c r="BF83" s="145"/>
      <c r="BG83" s="145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1"/>
      <c r="BU83" s="95"/>
      <c r="BV83" s="114"/>
      <c r="BW83" s="113"/>
      <c r="BX83" s="113"/>
      <c r="CA83" s="246"/>
    </row>
    <row r="84" spans="1:79" s="39" customFormat="1" ht="25.5">
      <c r="A84" s="335">
        <f t="shared" si="12"/>
        <v>71</v>
      </c>
      <c r="B84" s="545" t="s">
        <v>2610</v>
      </c>
      <c r="C84" s="49"/>
      <c r="D84" s="49" t="s">
        <v>249</v>
      </c>
      <c r="E84" s="332" t="s">
        <v>1367</v>
      </c>
      <c r="F84" s="109" t="s">
        <v>1370</v>
      </c>
      <c r="G84" s="34" t="s">
        <v>1374</v>
      </c>
      <c r="H84" s="184" t="s">
        <v>781</v>
      </c>
      <c r="I84" s="184" t="s">
        <v>871</v>
      </c>
      <c r="J84" s="109" t="s">
        <v>1377</v>
      </c>
      <c r="K84" s="101">
        <v>1340900296912</v>
      </c>
      <c r="L84" s="127">
        <v>36362</v>
      </c>
      <c r="M84" s="175">
        <f t="shared" ca="1" si="14"/>
        <v>21</v>
      </c>
      <c r="N84" s="367">
        <v>5140585471</v>
      </c>
      <c r="O84" s="20" t="s">
        <v>31</v>
      </c>
      <c r="P84" s="14" t="s">
        <v>343</v>
      </c>
      <c r="Q84" s="14"/>
      <c r="R84" s="14">
        <f t="shared" si="13"/>
        <v>37</v>
      </c>
      <c r="S84" s="14"/>
      <c r="T84" s="14" t="s">
        <v>8</v>
      </c>
      <c r="U84" s="9" t="s">
        <v>6</v>
      </c>
      <c r="V84" s="36" t="s">
        <v>17</v>
      </c>
      <c r="W84" s="49"/>
      <c r="X84" s="49"/>
      <c r="Y84" s="49"/>
      <c r="Z84" s="49"/>
      <c r="AA84" s="49"/>
      <c r="AB84" s="222"/>
      <c r="AC84" s="132">
        <v>43235</v>
      </c>
      <c r="AD84" s="140">
        <f t="shared" si="10"/>
        <v>43355</v>
      </c>
      <c r="AE84" s="32">
        <v>43235</v>
      </c>
      <c r="AF84" s="37">
        <f t="shared" ca="1" si="11"/>
        <v>619</v>
      </c>
      <c r="AG84" s="37"/>
      <c r="AH84" s="37"/>
      <c r="AI84" s="61">
        <v>0.18356164383561643</v>
      </c>
      <c r="AJ84" s="46">
        <v>0</v>
      </c>
      <c r="AK84" s="41">
        <v>43272</v>
      </c>
      <c r="AL84" s="271"/>
      <c r="AM84" s="148"/>
      <c r="AN84" s="176"/>
      <c r="AO84" s="148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76"/>
      <c r="BD84" s="181"/>
      <c r="BE84" s="181"/>
      <c r="BF84" s="145"/>
      <c r="BG84" s="145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1"/>
      <c r="BU84" s="95"/>
      <c r="BV84" s="114"/>
      <c r="BW84" s="113"/>
      <c r="BX84" s="113"/>
      <c r="CA84" s="246"/>
    </row>
    <row r="85" spans="1:79" s="39" customFormat="1" ht="25.5">
      <c r="A85" s="335">
        <f t="shared" si="12"/>
        <v>72</v>
      </c>
      <c r="B85" s="549" t="s">
        <v>2611</v>
      </c>
      <c r="C85" s="20"/>
      <c r="D85" s="20" t="s">
        <v>249</v>
      </c>
      <c r="E85" s="297" t="s">
        <v>1512</v>
      </c>
      <c r="F85" s="34" t="s">
        <v>1513</v>
      </c>
      <c r="G85" s="34" t="s">
        <v>1514</v>
      </c>
      <c r="H85" s="33" t="s">
        <v>484</v>
      </c>
      <c r="I85" s="33" t="s">
        <v>871</v>
      </c>
      <c r="J85" s="34" t="s">
        <v>1515</v>
      </c>
      <c r="K85" s="100">
        <v>2620500031895</v>
      </c>
      <c r="L85" s="127">
        <v>34135</v>
      </c>
      <c r="M85" s="175">
        <f t="shared" ca="1" si="14"/>
        <v>27</v>
      </c>
      <c r="N85" s="365">
        <v>5832202748</v>
      </c>
      <c r="O85" s="20" t="s">
        <v>31</v>
      </c>
      <c r="P85" s="47" t="s">
        <v>343</v>
      </c>
      <c r="Q85" s="47"/>
      <c r="R85" s="14">
        <f t="shared" si="13"/>
        <v>2</v>
      </c>
      <c r="S85" s="14"/>
      <c r="T85" s="14" t="s">
        <v>10</v>
      </c>
      <c r="U85" s="9" t="s">
        <v>6</v>
      </c>
      <c r="V85" s="36" t="s">
        <v>17</v>
      </c>
      <c r="W85" s="20"/>
      <c r="X85" s="20"/>
      <c r="Y85" s="20"/>
      <c r="Z85" s="20"/>
      <c r="AA85" s="20"/>
      <c r="AB85" s="136"/>
      <c r="AC85" s="132">
        <v>43270</v>
      </c>
      <c r="AD85" s="135">
        <f t="shared" si="10"/>
        <v>43390</v>
      </c>
      <c r="AE85" s="32">
        <v>43270</v>
      </c>
      <c r="AF85" s="37">
        <f t="shared" ca="1" si="11"/>
        <v>584</v>
      </c>
      <c r="AG85" s="37"/>
      <c r="AH85" s="37"/>
      <c r="AI85" s="61">
        <v>0.18356164383561643</v>
      </c>
      <c r="AJ85" s="46">
        <v>0</v>
      </c>
      <c r="AK85" s="41">
        <v>43272</v>
      </c>
      <c r="AL85" s="271"/>
      <c r="AM85" s="148"/>
      <c r="AN85" s="176"/>
      <c r="AO85" s="148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76"/>
      <c r="BD85" s="181"/>
      <c r="BE85" s="181"/>
      <c r="BF85" s="145"/>
      <c r="BG85" s="145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1"/>
      <c r="BU85" s="95"/>
      <c r="BV85" s="114"/>
      <c r="BW85" s="113"/>
      <c r="BX85" s="113"/>
      <c r="CA85" s="246"/>
    </row>
    <row r="86" spans="1:79" s="39" customFormat="1" ht="25.5">
      <c r="A86" s="335">
        <f t="shared" si="12"/>
        <v>73</v>
      </c>
      <c r="B86" s="545" t="s">
        <v>2612</v>
      </c>
      <c r="C86" s="49"/>
      <c r="D86" s="49" t="s">
        <v>247</v>
      </c>
      <c r="E86" s="332" t="s">
        <v>242</v>
      </c>
      <c r="F86" s="109" t="s">
        <v>1538</v>
      </c>
      <c r="G86" s="34" t="s">
        <v>2752</v>
      </c>
      <c r="H86" s="184" t="s">
        <v>1157</v>
      </c>
      <c r="I86" s="184" t="s">
        <v>600</v>
      </c>
      <c r="J86" s="109" t="s">
        <v>1540</v>
      </c>
      <c r="K86" s="101">
        <v>1360900121349</v>
      </c>
      <c r="L86" s="127">
        <v>36027</v>
      </c>
      <c r="M86" s="200">
        <f t="shared" ca="1" si="14"/>
        <v>22</v>
      </c>
      <c r="N86" s="367"/>
      <c r="O86" s="20" t="s">
        <v>30</v>
      </c>
      <c r="P86" s="14" t="s">
        <v>343</v>
      </c>
      <c r="Q86" s="14"/>
      <c r="R86" s="14">
        <f t="shared" si="13"/>
        <v>-43272</v>
      </c>
      <c r="S86" s="14"/>
      <c r="T86" s="14" t="s">
        <v>10</v>
      </c>
      <c r="U86" s="9" t="s">
        <v>6</v>
      </c>
      <c r="V86" s="36" t="s">
        <v>17</v>
      </c>
      <c r="W86" s="49"/>
      <c r="X86" s="49"/>
      <c r="Y86" s="49"/>
      <c r="Z86" s="49"/>
      <c r="AA86" s="49"/>
      <c r="AB86" s="222"/>
      <c r="AC86" s="132">
        <v>43272</v>
      </c>
      <c r="AD86" s="140">
        <f t="shared" si="10"/>
        <v>43392</v>
      </c>
      <c r="AE86" s="32">
        <v>43272</v>
      </c>
      <c r="AF86" s="37">
        <f t="shared" ca="1" si="11"/>
        <v>582</v>
      </c>
      <c r="AG86" s="37"/>
      <c r="AH86" s="37"/>
      <c r="AI86" s="61"/>
      <c r="AJ86" s="46"/>
      <c r="AK86" s="41"/>
      <c r="AL86" s="271"/>
      <c r="AM86" s="148">
        <v>40</v>
      </c>
      <c r="AN86" s="176"/>
      <c r="AO86" s="148"/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6"/>
      <c r="BD86" s="181"/>
      <c r="BE86" s="181"/>
      <c r="BF86" s="145"/>
      <c r="BG86" s="145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1"/>
      <c r="BU86" s="95"/>
      <c r="BV86" s="114"/>
      <c r="BW86" s="113"/>
      <c r="BX86" s="113"/>
      <c r="CA86" s="246"/>
    </row>
    <row r="87" spans="1:79" s="39" customFormat="1" ht="25.5">
      <c r="A87" s="335">
        <f t="shared" si="12"/>
        <v>74</v>
      </c>
      <c r="B87" s="545" t="s">
        <v>2613</v>
      </c>
      <c r="C87" s="49"/>
      <c r="D87" s="49" t="s">
        <v>249</v>
      </c>
      <c r="E87" s="332" t="s">
        <v>1481</v>
      </c>
      <c r="F87" s="109" t="s">
        <v>1482</v>
      </c>
      <c r="G87" s="34" t="s">
        <v>1483</v>
      </c>
      <c r="H87" s="184" t="s">
        <v>474</v>
      </c>
      <c r="I87" s="184" t="s">
        <v>871</v>
      </c>
      <c r="J87" s="109" t="s">
        <v>1484</v>
      </c>
      <c r="K87" s="101">
        <v>1550400068765</v>
      </c>
      <c r="L87" s="127">
        <v>34648</v>
      </c>
      <c r="M87" s="175">
        <f t="shared" ca="1" si="14"/>
        <v>26</v>
      </c>
      <c r="N87" s="367">
        <v>4077340126</v>
      </c>
      <c r="O87" s="20" t="s">
        <v>31</v>
      </c>
      <c r="P87" s="14" t="s">
        <v>343</v>
      </c>
      <c r="Q87" s="14"/>
      <c r="R87" s="14">
        <f t="shared" si="13"/>
        <v>5</v>
      </c>
      <c r="S87" s="14"/>
      <c r="T87" s="14" t="s">
        <v>10</v>
      </c>
      <c r="U87" s="9" t="s">
        <v>6</v>
      </c>
      <c r="V87" s="36" t="s">
        <v>17</v>
      </c>
      <c r="W87" s="49"/>
      <c r="X87" s="49"/>
      <c r="Y87" s="49"/>
      <c r="Z87" s="49"/>
      <c r="AA87" s="49"/>
      <c r="AB87" s="222"/>
      <c r="AC87" s="132">
        <v>43264</v>
      </c>
      <c r="AD87" s="140">
        <f t="shared" si="10"/>
        <v>43384</v>
      </c>
      <c r="AE87" s="32">
        <v>43264</v>
      </c>
      <c r="AF87" s="37">
        <f t="shared" ca="1" si="11"/>
        <v>590</v>
      </c>
      <c r="AG87" s="37"/>
      <c r="AH87" s="37"/>
      <c r="AI87" s="61">
        <v>0.18356164383561643</v>
      </c>
      <c r="AJ87" s="46">
        <f>IF(AE87="","",IF(AI87&lt;$AH$2,0,IF(YEAR(AE87)=$AH$1-1,ROUND($AJ$2/12*(12-MONTH(AE87)+1),0),IF(AG87&gt;=$AH$6,$AJ$6,IF(AG87&gt;=$AH$5,$AJ$5,IF(AG87&gt;=$AH$4,$AJ$4,IF(AG87&gt;=$AH$3,$AJ$3,IF(AG87&gt;=$AH$2,$AJ$2,"Check"))))))))</f>
        <v>0</v>
      </c>
      <c r="AK87" s="41">
        <v>43269</v>
      </c>
      <c r="AL87" s="271"/>
      <c r="AM87" s="148"/>
      <c r="AN87" s="176"/>
      <c r="AO87" s="148"/>
      <c r="AP87" s="176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76"/>
      <c r="BD87" s="181"/>
      <c r="BE87" s="181"/>
      <c r="BF87" s="145"/>
      <c r="BG87" s="145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1"/>
      <c r="BU87" s="95"/>
      <c r="BV87" s="114"/>
      <c r="BW87" s="113"/>
      <c r="BX87" s="113"/>
      <c r="CA87" s="246"/>
    </row>
    <row r="88" spans="1:79" s="39" customFormat="1" ht="25.5">
      <c r="A88" s="335">
        <f t="shared" si="12"/>
        <v>75</v>
      </c>
      <c r="B88" s="545" t="s">
        <v>2614</v>
      </c>
      <c r="C88" s="49"/>
      <c r="D88" s="49" t="s">
        <v>249</v>
      </c>
      <c r="E88" s="332" t="s">
        <v>1396</v>
      </c>
      <c r="F88" s="109" t="s">
        <v>1397</v>
      </c>
      <c r="G88" s="34" t="s">
        <v>1398</v>
      </c>
      <c r="H88" s="184" t="s">
        <v>1399</v>
      </c>
      <c r="I88" s="184" t="s">
        <v>871</v>
      </c>
      <c r="J88" s="109" t="s">
        <v>1431</v>
      </c>
      <c r="K88" s="101">
        <v>1270300040284</v>
      </c>
      <c r="L88" s="127">
        <v>36176</v>
      </c>
      <c r="M88" s="175">
        <f t="shared" ca="1" si="14"/>
        <v>21</v>
      </c>
      <c r="N88" s="367">
        <v>4250019285</v>
      </c>
      <c r="O88" s="20" t="s">
        <v>31</v>
      </c>
      <c r="P88" s="47" t="s">
        <v>343</v>
      </c>
      <c r="Q88" s="47"/>
      <c r="R88" s="14">
        <f t="shared" si="13"/>
        <v>26</v>
      </c>
      <c r="S88" s="14"/>
      <c r="T88" s="14" t="s">
        <v>10</v>
      </c>
      <c r="U88" s="9" t="s">
        <v>6</v>
      </c>
      <c r="V88" s="36" t="s">
        <v>17</v>
      </c>
      <c r="W88" s="49"/>
      <c r="X88" s="49"/>
      <c r="Y88" s="49"/>
      <c r="Z88" s="49"/>
      <c r="AA88" s="49"/>
      <c r="AB88" s="222"/>
      <c r="AC88" s="132">
        <v>43250</v>
      </c>
      <c r="AD88" s="140">
        <f t="shared" si="10"/>
        <v>43370</v>
      </c>
      <c r="AE88" s="32">
        <v>43250</v>
      </c>
      <c r="AF88" s="37">
        <f t="shared" ca="1" si="11"/>
        <v>604</v>
      </c>
      <c r="AG88" s="37"/>
      <c r="AH88" s="37"/>
      <c r="AI88" s="61"/>
      <c r="AJ88" s="46"/>
      <c r="AK88" s="41">
        <v>43276</v>
      </c>
      <c r="AL88" s="271"/>
      <c r="AM88" s="148"/>
      <c r="AN88" s="176"/>
      <c r="AO88" s="148"/>
      <c r="AP88" s="176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  <c r="BC88" s="176"/>
      <c r="BD88" s="181"/>
      <c r="BE88" s="181"/>
      <c r="BF88" s="145"/>
      <c r="BG88" s="145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1"/>
      <c r="BU88" s="95"/>
      <c r="BV88" s="114"/>
      <c r="BW88" s="113"/>
      <c r="BX88" s="113"/>
      <c r="CA88" s="246"/>
    </row>
    <row r="89" spans="1:79" s="39" customFormat="1" ht="25.5">
      <c r="A89" s="335">
        <f t="shared" si="12"/>
        <v>76</v>
      </c>
      <c r="B89" s="545" t="s">
        <v>2615</v>
      </c>
      <c r="C89" s="139" t="s">
        <v>1433</v>
      </c>
      <c r="D89" s="49" t="s">
        <v>247</v>
      </c>
      <c r="E89" s="332" t="s">
        <v>1408</v>
      </c>
      <c r="F89" s="109" t="s">
        <v>1413</v>
      </c>
      <c r="G89" s="34" t="s">
        <v>1449</v>
      </c>
      <c r="H89" s="184"/>
      <c r="I89" s="184"/>
      <c r="J89" s="109" t="s">
        <v>1420</v>
      </c>
      <c r="K89" s="101" t="s">
        <v>1459</v>
      </c>
      <c r="L89" s="127">
        <v>34083</v>
      </c>
      <c r="M89" s="175">
        <f t="shared" ca="1" si="14"/>
        <v>27</v>
      </c>
      <c r="N89" s="367">
        <v>4086275300</v>
      </c>
      <c r="O89" s="20" t="s">
        <v>30</v>
      </c>
      <c r="P89" s="14" t="s">
        <v>343</v>
      </c>
      <c r="Q89" s="14"/>
      <c r="R89" s="14">
        <f t="shared" si="13"/>
        <v>-43250</v>
      </c>
      <c r="S89" s="14"/>
      <c r="T89" s="14" t="s">
        <v>10</v>
      </c>
      <c r="U89" s="9" t="s">
        <v>6</v>
      </c>
      <c r="V89" s="36" t="s">
        <v>17</v>
      </c>
      <c r="W89" s="49"/>
      <c r="X89" s="49"/>
      <c r="Y89" s="49"/>
      <c r="Z89" s="49"/>
      <c r="AA89" s="49"/>
      <c r="AB89" s="222"/>
      <c r="AC89" s="132">
        <v>43250</v>
      </c>
      <c r="AD89" s="140">
        <f t="shared" si="10"/>
        <v>43370</v>
      </c>
      <c r="AE89" s="32">
        <v>43250</v>
      </c>
      <c r="AF89" s="37">
        <f t="shared" ca="1" si="11"/>
        <v>604</v>
      </c>
      <c r="AG89" s="37"/>
      <c r="AH89" s="37"/>
      <c r="AI89" s="61">
        <v>0.18356164383561643</v>
      </c>
      <c r="AJ89" s="46">
        <v>0</v>
      </c>
      <c r="AK89" s="41"/>
      <c r="AL89" s="271"/>
      <c r="AM89" s="148"/>
      <c r="AN89" s="176"/>
      <c r="AO89" s="148"/>
      <c r="AP89" s="176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  <c r="BC89" s="176"/>
      <c r="BD89" s="181"/>
      <c r="BE89" s="181"/>
      <c r="BF89" s="145"/>
      <c r="BG89" s="145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1"/>
      <c r="BU89" s="95"/>
      <c r="BV89" s="114"/>
      <c r="BW89" s="113"/>
      <c r="BX89" s="113"/>
      <c r="CA89" s="246"/>
    </row>
    <row r="90" spans="1:79" s="39" customFormat="1" ht="25.5">
      <c r="A90" s="335">
        <f t="shared" si="12"/>
        <v>77</v>
      </c>
      <c r="B90" s="545" t="s">
        <v>2616</v>
      </c>
      <c r="C90" s="49"/>
      <c r="D90" s="49" t="s">
        <v>249</v>
      </c>
      <c r="E90" s="332" t="s">
        <v>1545</v>
      </c>
      <c r="F90" s="109" t="s">
        <v>1546</v>
      </c>
      <c r="G90" s="34" t="s">
        <v>1548</v>
      </c>
      <c r="H90" s="184" t="s">
        <v>476</v>
      </c>
      <c r="I90" s="184" t="s">
        <v>871</v>
      </c>
      <c r="J90" s="109" t="s">
        <v>1549</v>
      </c>
      <c r="K90" s="101">
        <v>1620400194131</v>
      </c>
      <c r="L90" s="127">
        <v>34042</v>
      </c>
      <c r="M90" s="200">
        <f t="shared" ca="1" si="14"/>
        <v>27</v>
      </c>
      <c r="N90" s="367"/>
      <c r="O90" s="20" t="s">
        <v>31</v>
      </c>
      <c r="P90" s="14" t="s">
        <v>343</v>
      </c>
      <c r="Q90" s="14"/>
      <c r="R90" s="14">
        <f t="shared" si="13"/>
        <v>-43272</v>
      </c>
      <c r="S90" s="14"/>
      <c r="T90" s="14" t="s">
        <v>10</v>
      </c>
      <c r="U90" s="9" t="s">
        <v>6</v>
      </c>
      <c r="V90" s="36" t="s">
        <v>17</v>
      </c>
      <c r="W90" s="49"/>
      <c r="X90" s="49"/>
      <c r="Y90" s="49"/>
      <c r="Z90" s="49"/>
      <c r="AA90" s="49"/>
      <c r="AB90" s="222"/>
      <c r="AC90" s="132">
        <v>43272</v>
      </c>
      <c r="AD90" s="140">
        <f t="shared" si="10"/>
        <v>43392</v>
      </c>
      <c r="AE90" s="32">
        <v>43272</v>
      </c>
      <c r="AF90" s="37">
        <f t="shared" ca="1" si="11"/>
        <v>582</v>
      </c>
      <c r="AG90" s="37"/>
      <c r="AH90" s="37"/>
      <c r="AI90" s="61"/>
      <c r="AJ90" s="46"/>
      <c r="AK90" s="41"/>
      <c r="AL90" s="271"/>
      <c r="AM90" s="148">
        <v>39</v>
      </c>
      <c r="AN90" s="176"/>
      <c r="AO90" s="148"/>
      <c r="AP90" s="176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6"/>
      <c r="BD90" s="181"/>
      <c r="BE90" s="181"/>
      <c r="BF90" s="145"/>
      <c r="BG90" s="145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1"/>
      <c r="BU90" s="95"/>
      <c r="BV90" s="114"/>
      <c r="BW90" s="113"/>
      <c r="BX90" s="113"/>
      <c r="CA90" s="246"/>
    </row>
    <row r="91" spans="1:79" s="39" customFormat="1" ht="25.5">
      <c r="A91" s="335">
        <f t="shared" si="12"/>
        <v>78</v>
      </c>
      <c r="B91" s="545" t="s">
        <v>2617</v>
      </c>
      <c r="C91" s="49"/>
      <c r="D91" s="49" t="s">
        <v>249</v>
      </c>
      <c r="E91" s="332" t="s">
        <v>1553</v>
      </c>
      <c r="F91" s="109" t="s">
        <v>1554</v>
      </c>
      <c r="G91" s="34" t="s">
        <v>1551</v>
      </c>
      <c r="H91" s="184" t="s">
        <v>1550</v>
      </c>
      <c r="I91" s="184" t="s">
        <v>871</v>
      </c>
      <c r="J91" s="109" t="s">
        <v>1552</v>
      </c>
      <c r="K91" s="101">
        <v>1729900279605</v>
      </c>
      <c r="L91" s="127">
        <v>34298</v>
      </c>
      <c r="M91" s="200">
        <f t="shared" ca="1" si="14"/>
        <v>27</v>
      </c>
      <c r="N91" s="367"/>
      <c r="O91" s="20" t="s">
        <v>31</v>
      </c>
      <c r="P91" s="14" t="s">
        <v>343</v>
      </c>
      <c r="Q91" s="14"/>
      <c r="R91" s="14">
        <f t="shared" si="13"/>
        <v>1</v>
      </c>
      <c r="S91" s="14"/>
      <c r="T91" s="14" t="s">
        <v>10</v>
      </c>
      <c r="U91" s="9" t="s">
        <v>6</v>
      </c>
      <c r="V91" s="36" t="s">
        <v>17</v>
      </c>
      <c r="W91" s="49"/>
      <c r="X91" s="49"/>
      <c r="Y91" s="49"/>
      <c r="Z91" s="49"/>
      <c r="AA91" s="49"/>
      <c r="AB91" s="222"/>
      <c r="AC91" s="132">
        <v>43272</v>
      </c>
      <c r="AD91" s="140">
        <f t="shared" si="10"/>
        <v>43392</v>
      </c>
      <c r="AE91" s="32">
        <v>43272</v>
      </c>
      <c r="AF91" s="37">
        <f t="shared" ca="1" si="11"/>
        <v>582</v>
      </c>
      <c r="AG91" s="37"/>
      <c r="AH91" s="37"/>
      <c r="AI91" s="61"/>
      <c r="AJ91" s="46"/>
      <c r="AK91" s="41">
        <v>43273</v>
      </c>
      <c r="AL91" s="271"/>
      <c r="AM91" s="148">
        <v>40</v>
      </c>
      <c r="AN91" s="176"/>
      <c r="AO91" s="148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81"/>
      <c r="BE91" s="181"/>
      <c r="BF91" s="145"/>
      <c r="BG91" s="145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1"/>
      <c r="BU91" s="95"/>
      <c r="BV91" s="114"/>
      <c r="BW91" s="113"/>
      <c r="BX91" s="113"/>
      <c r="CA91" s="246"/>
    </row>
    <row r="92" spans="1:79" s="39" customFormat="1" ht="25.5">
      <c r="A92" s="335">
        <f t="shared" si="12"/>
        <v>79</v>
      </c>
      <c r="B92" s="545" t="s">
        <v>2618</v>
      </c>
      <c r="C92" s="49"/>
      <c r="D92" s="49" t="s">
        <v>247</v>
      </c>
      <c r="E92" s="332" t="s">
        <v>1563</v>
      </c>
      <c r="F92" s="109" t="s">
        <v>1562</v>
      </c>
      <c r="G92" s="34" t="s">
        <v>1561</v>
      </c>
      <c r="H92" s="184" t="s">
        <v>1564</v>
      </c>
      <c r="I92" s="184" t="s">
        <v>600</v>
      </c>
      <c r="J92" s="109" t="s">
        <v>1560</v>
      </c>
      <c r="K92" s="101">
        <v>1301700101175</v>
      </c>
      <c r="L92" s="127">
        <v>31839</v>
      </c>
      <c r="M92" s="200">
        <f t="shared" ca="1" si="14"/>
        <v>33</v>
      </c>
      <c r="N92" s="367"/>
      <c r="O92" s="20" t="s">
        <v>30</v>
      </c>
      <c r="P92" s="14" t="s">
        <v>343</v>
      </c>
      <c r="Q92" s="14"/>
      <c r="R92" s="14">
        <f t="shared" si="13"/>
        <v>1</v>
      </c>
      <c r="S92" s="14"/>
      <c r="T92" s="14" t="s">
        <v>10</v>
      </c>
      <c r="U92" s="9" t="s">
        <v>6</v>
      </c>
      <c r="V92" s="36" t="s">
        <v>17</v>
      </c>
      <c r="W92" s="49"/>
      <c r="X92" s="49"/>
      <c r="Y92" s="49"/>
      <c r="Z92" s="49"/>
      <c r="AA92" s="49"/>
      <c r="AB92" s="222"/>
      <c r="AC92" s="132">
        <v>43277</v>
      </c>
      <c r="AD92" s="140">
        <f t="shared" si="10"/>
        <v>43397</v>
      </c>
      <c r="AE92" s="32">
        <v>43277</v>
      </c>
      <c r="AF92" s="37">
        <f t="shared" ca="1" si="11"/>
        <v>577</v>
      </c>
      <c r="AG92" s="37"/>
      <c r="AH92" s="37"/>
      <c r="AI92" s="61"/>
      <c r="AJ92" s="46"/>
      <c r="AK92" s="41">
        <v>43278</v>
      </c>
      <c r="AL92" s="271"/>
      <c r="AM92" s="148">
        <v>46</v>
      </c>
      <c r="AN92" s="176"/>
      <c r="AO92" s="148"/>
      <c r="AP92" s="176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6"/>
      <c r="BD92" s="181"/>
      <c r="BE92" s="181"/>
      <c r="BF92" s="145"/>
      <c r="BG92" s="145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1"/>
      <c r="BU92" s="95"/>
      <c r="BV92" s="114"/>
      <c r="BW92" s="113"/>
      <c r="BX92" s="113"/>
      <c r="CA92" s="246"/>
    </row>
    <row r="93" spans="1:79" s="39" customFormat="1" ht="25.5">
      <c r="A93" s="335">
        <f t="shared" si="12"/>
        <v>80</v>
      </c>
      <c r="B93" s="545" t="s">
        <v>2619</v>
      </c>
      <c r="C93" s="49"/>
      <c r="D93" s="49" t="s">
        <v>247</v>
      </c>
      <c r="E93" s="332" t="s">
        <v>1489</v>
      </c>
      <c r="F93" s="109" t="s">
        <v>1490</v>
      </c>
      <c r="G93" s="34" t="s">
        <v>1491</v>
      </c>
      <c r="H93" s="184" t="s">
        <v>785</v>
      </c>
      <c r="I93" s="184" t="s">
        <v>600</v>
      </c>
      <c r="J93" s="109" t="s">
        <v>1492</v>
      </c>
      <c r="K93" s="101">
        <v>1650700031327</v>
      </c>
      <c r="L93" s="127">
        <v>31497</v>
      </c>
      <c r="M93" s="175">
        <f t="shared" ca="1" si="14"/>
        <v>34</v>
      </c>
      <c r="N93" s="367"/>
      <c r="O93" s="20" t="s">
        <v>30</v>
      </c>
      <c r="P93" s="14" t="s">
        <v>343</v>
      </c>
      <c r="Q93" s="14"/>
      <c r="R93" s="14">
        <f t="shared" si="13"/>
        <v>2</v>
      </c>
      <c r="S93" s="14"/>
      <c r="T93" s="14" t="s">
        <v>10</v>
      </c>
      <c r="U93" s="9" t="s">
        <v>6</v>
      </c>
      <c r="V93" s="36" t="s">
        <v>17</v>
      </c>
      <c r="W93" s="49"/>
      <c r="X93" s="49"/>
      <c r="Y93" s="49"/>
      <c r="Z93" s="49"/>
      <c r="AA93" s="49"/>
      <c r="AB93" s="222"/>
      <c r="AC93" s="132">
        <v>43264</v>
      </c>
      <c r="AD93" s="140">
        <f t="shared" si="10"/>
        <v>43384</v>
      </c>
      <c r="AE93" s="32">
        <v>43264</v>
      </c>
      <c r="AF93" s="37">
        <f t="shared" ca="1" si="11"/>
        <v>590</v>
      </c>
      <c r="AG93" s="37"/>
      <c r="AH93" s="37"/>
      <c r="AI93" s="61">
        <v>2.18356164383562</v>
      </c>
      <c r="AJ93" s="46">
        <v>0</v>
      </c>
      <c r="AK93" s="41">
        <v>43266</v>
      </c>
      <c r="AL93" s="271"/>
      <c r="AM93" s="148"/>
      <c r="AN93" s="176"/>
      <c r="AO93" s="148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81"/>
      <c r="BE93" s="181"/>
      <c r="BF93" s="145"/>
      <c r="BG93" s="145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1"/>
      <c r="BU93" s="95"/>
      <c r="BV93" s="114"/>
      <c r="BW93" s="113"/>
      <c r="BX93" s="113"/>
      <c r="CA93" s="246"/>
    </row>
    <row r="94" spans="1:79" s="39" customFormat="1" ht="25.5">
      <c r="A94" s="335">
        <f t="shared" si="12"/>
        <v>81</v>
      </c>
      <c r="B94" s="545" t="s">
        <v>2620</v>
      </c>
      <c r="C94" s="49"/>
      <c r="D94" s="49" t="s">
        <v>247</v>
      </c>
      <c r="E94" s="332" t="s">
        <v>1493</v>
      </c>
      <c r="F94" s="109" t="s">
        <v>1494</v>
      </c>
      <c r="G94" s="34" t="s">
        <v>1495</v>
      </c>
      <c r="H94" s="184" t="s">
        <v>1496</v>
      </c>
      <c r="I94" s="184" t="s">
        <v>600</v>
      </c>
      <c r="J94" s="109" t="s">
        <v>1497</v>
      </c>
      <c r="K94" s="101">
        <v>2451600002903</v>
      </c>
      <c r="L94" s="127">
        <v>31837</v>
      </c>
      <c r="M94" s="175">
        <f t="shared" ca="1" si="14"/>
        <v>33</v>
      </c>
      <c r="N94" s="367"/>
      <c r="O94" s="20" t="s">
        <v>30</v>
      </c>
      <c r="P94" s="14" t="s">
        <v>343</v>
      </c>
      <c r="Q94" s="14"/>
      <c r="R94" s="14">
        <f t="shared" si="13"/>
        <v>1</v>
      </c>
      <c r="S94" s="14"/>
      <c r="T94" s="14" t="s">
        <v>10</v>
      </c>
      <c r="U94" s="9" t="s">
        <v>6</v>
      </c>
      <c r="V94" s="36" t="s">
        <v>17</v>
      </c>
      <c r="W94" s="49"/>
      <c r="X94" s="49"/>
      <c r="Y94" s="49"/>
      <c r="Z94" s="49"/>
      <c r="AA94" s="49"/>
      <c r="AB94" s="222"/>
      <c r="AC94" s="132">
        <v>43270</v>
      </c>
      <c r="AD94" s="140">
        <f t="shared" si="10"/>
        <v>43390</v>
      </c>
      <c r="AE94" s="32">
        <v>43270</v>
      </c>
      <c r="AF94" s="37">
        <f t="shared" ca="1" si="11"/>
        <v>584</v>
      </c>
      <c r="AG94" s="37"/>
      <c r="AH94" s="37"/>
      <c r="AI94" s="61">
        <f ca="1">IF(AF94="","",AF94/365)</f>
        <v>1.6</v>
      </c>
      <c r="AJ94" s="46" t="str">
        <f ca="1">IF(AE94="","",IF(AI94&lt;$AH$2,0,IF(YEAR(AE94)=$AH$1-1,ROUND($AJ$2/12*(12-MONTH(AE94)+1),0),IF(AG94&gt;=$AH$6,$AJ$6,IF(AG94&gt;=$AH$5,$AJ$5,IF(AG94&gt;=$AH$4,$AJ$4,IF(AG94&gt;=$AH$3,$AJ$3,IF(AG94&gt;=$AH$2,$AJ$2,"Check"))))))))</f>
        <v>Check</v>
      </c>
      <c r="AK94" s="41">
        <v>43271</v>
      </c>
      <c r="AL94" s="271"/>
      <c r="AM94" s="148"/>
      <c r="AN94" s="176"/>
      <c r="AO94" s="148"/>
      <c r="AP94" s="176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76"/>
      <c r="BD94" s="181"/>
      <c r="BE94" s="181"/>
      <c r="BF94" s="145"/>
      <c r="BG94" s="145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1"/>
      <c r="BU94" s="95"/>
      <c r="BV94" s="114"/>
      <c r="BW94" s="113"/>
      <c r="BX94" s="113"/>
      <c r="CA94" s="246"/>
    </row>
    <row r="95" spans="1:79" s="39" customFormat="1" ht="25.5">
      <c r="A95" s="335">
        <f t="shared" si="12"/>
        <v>82</v>
      </c>
      <c r="B95" s="436" t="s">
        <v>2621</v>
      </c>
      <c r="C95" s="20"/>
      <c r="D95" s="20" t="s">
        <v>247</v>
      </c>
      <c r="E95" s="297" t="s">
        <v>1516</v>
      </c>
      <c r="F95" s="34" t="s">
        <v>1517</v>
      </c>
      <c r="G95" s="34" t="s">
        <v>1518</v>
      </c>
      <c r="H95" s="33" t="s">
        <v>478</v>
      </c>
      <c r="I95" s="33" t="s">
        <v>600</v>
      </c>
      <c r="J95" s="34" t="s">
        <v>1519</v>
      </c>
      <c r="K95" s="100">
        <v>3110100670621</v>
      </c>
      <c r="L95" s="127">
        <v>30591</v>
      </c>
      <c r="M95" s="175">
        <f t="shared" ca="1" si="14"/>
        <v>37</v>
      </c>
      <c r="N95" s="367"/>
      <c r="O95" s="20" t="s">
        <v>30</v>
      </c>
      <c r="P95" s="14" t="s">
        <v>343</v>
      </c>
      <c r="Q95" s="14"/>
      <c r="R95" s="14">
        <f t="shared" si="13"/>
        <v>1</v>
      </c>
      <c r="S95" s="14"/>
      <c r="T95" s="14" t="s">
        <v>10</v>
      </c>
      <c r="U95" s="9" t="s">
        <v>6</v>
      </c>
      <c r="V95" s="36" t="s">
        <v>17</v>
      </c>
      <c r="W95" s="49"/>
      <c r="X95" s="49"/>
      <c r="Y95" s="49"/>
      <c r="Z95" s="49"/>
      <c r="AA95" s="49"/>
      <c r="AB95" s="222"/>
      <c r="AC95" s="132">
        <v>43270</v>
      </c>
      <c r="AD95" s="140">
        <f t="shared" si="10"/>
        <v>43390</v>
      </c>
      <c r="AE95" s="32">
        <v>43270</v>
      </c>
      <c r="AF95" s="37">
        <f t="shared" ca="1" si="11"/>
        <v>584</v>
      </c>
      <c r="AG95" s="37"/>
      <c r="AH95" s="37"/>
      <c r="AI95" s="61">
        <v>0.18356164383561643</v>
      </c>
      <c r="AJ95" s="46">
        <v>0</v>
      </c>
      <c r="AK95" s="41">
        <v>43271</v>
      </c>
      <c r="AL95" s="271"/>
      <c r="AM95" s="148"/>
      <c r="AN95" s="176"/>
      <c r="AO95" s="148"/>
      <c r="AP95" s="176"/>
      <c r="AQ95" s="176"/>
      <c r="AR95" s="176"/>
      <c r="AS95" s="176"/>
      <c r="AT95" s="176"/>
      <c r="AU95" s="176"/>
      <c r="AV95" s="176"/>
      <c r="AW95" s="176"/>
      <c r="AX95" s="176"/>
      <c r="AY95" s="176"/>
      <c r="AZ95" s="176"/>
      <c r="BA95" s="176"/>
      <c r="BB95" s="176"/>
      <c r="BC95" s="176"/>
      <c r="BD95" s="181"/>
      <c r="BE95" s="181"/>
      <c r="BF95" s="145"/>
      <c r="BG95" s="145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1"/>
      <c r="BU95" s="95"/>
      <c r="BV95" s="114"/>
      <c r="BW95" s="113"/>
      <c r="BX95" s="113"/>
      <c r="CA95" s="246"/>
    </row>
    <row r="96" spans="1:79" s="39" customFormat="1" ht="25.5">
      <c r="A96" s="335">
        <f t="shared" si="12"/>
        <v>83</v>
      </c>
      <c r="B96" s="550" t="s">
        <v>2622</v>
      </c>
      <c r="C96" s="49"/>
      <c r="D96" s="49" t="s">
        <v>247</v>
      </c>
      <c r="E96" s="50" t="s">
        <v>1524</v>
      </c>
      <c r="F96" s="109" t="s">
        <v>1525</v>
      </c>
      <c r="G96" s="34" t="s">
        <v>1547</v>
      </c>
      <c r="H96" s="184" t="s">
        <v>1526</v>
      </c>
      <c r="I96" s="184" t="s">
        <v>600</v>
      </c>
      <c r="J96" s="109" t="s">
        <v>1527</v>
      </c>
      <c r="K96" s="101">
        <v>3140400012123</v>
      </c>
      <c r="L96" s="127">
        <v>29304</v>
      </c>
      <c r="M96" s="175">
        <f t="shared" ca="1" si="14"/>
        <v>40</v>
      </c>
      <c r="N96" s="367">
        <v>4230032431</v>
      </c>
      <c r="O96" s="20" t="s">
        <v>30</v>
      </c>
      <c r="P96" s="14" t="s">
        <v>343</v>
      </c>
      <c r="Q96" s="14"/>
      <c r="R96" s="14">
        <f t="shared" si="13"/>
        <v>27</v>
      </c>
      <c r="S96" s="14"/>
      <c r="T96" s="14" t="s">
        <v>10</v>
      </c>
      <c r="U96" s="9" t="s">
        <v>6</v>
      </c>
      <c r="V96" s="36" t="s">
        <v>17</v>
      </c>
      <c r="W96" s="49"/>
      <c r="X96" s="49"/>
      <c r="Y96" s="49"/>
      <c r="Z96" s="49"/>
      <c r="AA96" s="49"/>
      <c r="AB96" s="222"/>
      <c r="AC96" s="132">
        <v>43272</v>
      </c>
      <c r="AD96" s="140">
        <f t="shared" si="10"/>
        <v>43392</v>
      </c>
      <c r="AE96" s="32">
        <v>43272</v>
      </c>
      <c r="AF96" s="37">
        <f t="shared" ca="1" si="11"/>
        <v>582</v>
      </c>
      <c r="AG96" s="37"/>
      <c r="AH96" s="37"/>
      <c r="AI96" s="61">
        <f ca="1">IF(AF96="","",AF96/365)</f>
        <v>1.5945205479452054</v>
      </c>
      <c r="AJ96" s="46"/>
      <c r="AK96" s="41">
        <v>43299</v>
      </c>
      <c r="AL96" s="271"/>
      <c r="AM96" s="148">
        <v>46</v>
      </c>
      <c r="AN96" s="176"/>
      <c r="AO96" s="148"/>
      <c r="AP96" s="176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76"/>
      <c r="BD96" s="181"/>
      <c r="BE96" s="181"/>
      <c r="BF96" s="145"/>
      <c r="BG96" s="145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1"/>
      <c r="BU96" s="95"/>
      <c r="BV96" s="114"/>
      <c r="BW96" s="113"/>
      <c r="BX96" s="113"/>
      <c r="CA96" s="246"/>
    </row>
    <row r="97" spans="1:79" s="39" customFormat="1" ht="25.5">
      <c r="A97" s="335">
        <f t="shared" si="12"/>
        <v>84</v>
      </c>
      <c r="B97" s="551" t="s">
        <v>2623</v>
      </c>
      <c r="C97" s="20"/>
      <c r="D97" s="20" t="s">
        <v>1528</v>
      </c>
      <c r="E97" s="14" t="s">
        <v>1529</v>
      </c>
      <c r="F97" s="34" t="s">
        <v>1530</v>
      </c>
      <c r="G97" s="34" t="s">
        <v>2753</v>
      </c>
      <c r="H97" s="33" t="s">
        <v>1373</v>
      </c>
      <c r="I97" s="33" t="s">
        <v>990</v>
      </c>
      <c r="J97" s="34" t="s">
        <v>1531</v>
      </c>
      <c r="K97" s="100">
        <v>1170600138001</v>
      </c>
      <c r="L97" s="127">
        <v>35041</v>
      </c>
      <c r="M97" s="175">
        <f t="shared" ca="1" si="14"/>
        <v>25</v>
      </c>
      <c r="N97" s="367">
        <v>4086264252</v>
      </c>
      <c r="O97" s="20" t="s">
        <v>31</v>
      </c>
      <c r="P97" s="14" t="s">
        <v>343</v>
      </c>
      <c r="Q97" s="14"/>
      <c r="R97" s="14">
        <f t="shared" si="13"/>
        <v>27</v>
      </c>
      <c r="S97" s="14"/>
      <c r="T97" s="14" t="s">
        <v>10</v>
      </c>
      <c r="U97" s="9" t="s">
        <v>6</v>
      </c>
      <c r="V97" s="36" t="s">
        <v>17</v>
      </c>
      <c r="W97" s="49"/>
      <c r="X97" s="49"/>
      <c r="Y97" s="49"/>
      <c r="Z97" s="49"/>
      <c r="AA97" s="49"/>
      <c r="AB97" s="222"/>
      <c r="AC97" s="132">
        <v>43272</v>
      </c>
      <c r="AD97" s="140">
        <f t="shared" si="10"/>
        <v>43392</v>
      </c>
      <c r="AE97" s="32">
        <v>43272</v>
      </c>
      <c r="AF97" s="37">
        <f t="shared" ca="1" si="11"/>
        <v>582</v>
      </c>
      <c r="AG97" s="37"/>
      <c r="AH97" s="37"/>
      <c r="AI97" s="61">
        <f ca="1">IF(AF97="","",AF97/365)</f>
        <v>1.5945205479452054</v>
      </c>
      <c r="AJ97" s="46"/>
      <c r="AK97" s="41">
        <v>43299</v>
      </c>
      <c r="AL97" s="271"/>
      <c r="AM97" s="148">
        <v>40</v>
      </c>
      <c r="AN97" s="176"/>
      <c r="AO97" s="148"/>
      <c r="AP97" s="176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6"/>
      <c r="BC97" s="176"/>
      <c r="BD97" s="181"/>
      <c r="BE97" s="181"/>
      <c r="BF97" s="145"/>
      <c r="BG97" s="145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1"/>
      <c r="BU97" s="95"/>
      <c r="BV97" s="114"/>
      <c r="BW97" s="113"/>
      <c r="BX97" s="113"/>
      <c r="CA97" s="246"/>
    </row>
    <row r="98" spans="1:79" s="39" customFormat="1" ht="25.5">
      <c r="A98" s="335">
        <f t="shared" si="12"/>
        <v>85</v>
      </c>
      <c r="B98" s="545" t="s">
        <v>2479</v>
      </c>
      <c r="C98" s="139" t="s">
        <v>1433</v>
      </c>
      <c r="D98" s="49" t="s">
        <v>247</v>
      </c>
      <c r="E98" s="50" t="s">
        <v>1424</v>
      </c>
      <c r="F98" s="109" t="s">
        <v>1439</v>
      </c>
      <c r="G98" s="34" t="s">
        <v>1441</v>
      </c>
      <c r="H98" s="184"/>
      <c r="I98" s="184"/>
      <c r="J98" s="109" t="s">
        <v>1425</v>
      </c>
      <c r="K98" s="101" t="s">
        <v>1450</v>
      </c>
      <c r="L98" s="127">
        <v>34031</v>
      </c>
      <c r="M98" s="175">
        <f t="shared" ca="1" si="14"/>
        <v>27</v>
      </c>
      <c r="N98" s="367"/>
      <c r="O98" s="20" t="s">
        <v>30</v>
      </c>
      <c r="P98" s="14" t="s">
        <v>343</v>
      </c>
      <c r="Q98" s="14"/>
      <c r="R98" s="14">
        <f t="shared" si="13"/>
        <v>60</v>
      </c>
      <c r="S98" s="14"/>
      <c r="T98" s="14" t="s">
        <v>10</v>
      </c>
      <c r="U98" s="9" t="s">
        <v>6</v>
      </c>
      <c r="V98" s="36" t="s">
        <v>17</v>
      </c>
      <c r="W98" s="49"/>
      <c r="X98" s="49"/>
      <c r="Y98" s="49"/>
      <c r="Z98" s="49"/>
      <c r="AA98" s="49"/>
      <c r="AB98" s="222"/>
      <c r="AC98" s="132">
        <v>43242</v>
      </c>
      <c r="AD98" s="140">
        <f t="shared" si="10"/>
        <v>43362</v>
      </c>
      <c r="AE98" s="32">
        <v>43242</v>
      </c>
      <c r="AF98" s="37">
        <f t="shared" ca="1" si="11"/>
        <v>612</v>
      </c>
      <c r="AG98" s="37"/>
      <c r="AH98" s="37"/>
      <c r="AI98" s="61"/>
      <c r="AJ98" s="46"/>
      <c r="AK98" s="41">
        <v>43302</v>
      </c>
      <c r="AL98" s="271"/>
      <c r="AM98" s="148"/>
      <c r="AN98" s="176"/>
      <c r="AO98" s="148"/>
      <c r="AP98" s="176"/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  <c r="BA98" s="176"/>
      <c r="BB98" s="176"/>
      <c r="BC98" s="176"/>
      <c r="BD98" s="181"/>
      <c r="BE98" s="181"/>
      <c r="BF98" s="145"/>
      <c r="BG98" s="145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1"/>
      <c r="BU98" s="95"/>
      <c r="BV98" s="114"/>
      <c r="BW98" s="113"/>
      <c r="BX98" s="113"/>
      <c r="CA98" s="246"/>
    </row>
    <row r="99" spans="1:79" s="39" customFormat="1" ht="25.5">
      <c r="A99" s="335">
        <f t="shared" si="12"/>
        <v>86</v>
      </c>
      <c r="B99" s="545" t="s">
        <v>2480</v>
      </c>
      <c r="C99" s="139" t="s">
        <v>1433</v>
      </c>
      <c r="D99" s="49" t="s">
        <v>247</v>
      </c>
      <c r="E99" s="50" t="s">
        <v>1423</v>
      </c>
      <c r="F99" s="109" t="s">
        <v>1440</v>
      </c>
      <c r="G99" s="34" t="s">
        <v>2298</v>
      </c>
      <c r="H99" s="184"/>
      <c r="I99" s="184"/>
      <c r="J99" s="109" t="s">
        <v>1426</v>
      </c>
      <c r="K99" s="101" t="s">
        <v>1451</v>
      </c>
      <c r="L99" s="127">
        <v>33109</v>
      </c>
      <c r="M99" s="175">
        <f t="shared" ca="1" si="14"/>
        <v>30</v>
      </c>
      <c r="N99" s="367"/>
      <c r="O99" s="20" t="s">
        <v>30</v>
      </c>
      <c r="P99" s="14" t="s">
        <v>343</v>
      </c>
      <c r="Q99" s="14"/>
      <c r="R99" s="14">
        <f t="shared" si="13"/>
        <v>60</v>
      </c>
      <c r="S99" s="14"/>
      <c r="T99" s="14" t="s">
        <v>499</v>
      </c>
      <c r="U99" s="9" t="s">
        <v>6</v>
      </c>
      <c r="V99" s="36" t="s">
        <v>17</v>
      </c>
      <c r="W99" s="49"/>
      <c r="X99" s="49"/>
      <c r="Y99" s="49"/>
      <c r="Z99" s="49"/>
      <c r="AA99" s="49"/>
      <c r="AB99" s="222"/>
      <c r="AC99" s="132">
        <v>43242</v>
      </c>
      <c r="AD99" s="140">
        <f t="shared" si="10"/>
        <v>43362</v>
      </c>
      <c r="AE99" s="32">
        <v>43242</v>
      </c>
      <c r="AF99" s="37">
        <f t="shared" ca="1" si="11"/>
        <v>612</v>
      </c>
      <c r="AG99" s="37"/>
      <c r="AH99" s="37"/>
      <c r="AI99" s="61">
        <v>0.18356164383561643</v>
      </c>
      <c r="AJ99" s="46">
        <v>0</v>
      </c>
      <c r="AK99" s="41">
        <v>43302</v>
      </c>
      <c r="AL99" s="271"/>
      <c r="AM99" s="148"/>
      <c r="AN99" s="176"/>
      <c r="AO99" s="148"/>
      <c r="AP99" s="176"/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  <c r="BA99" s="176"/>
      <c r="BB99" s="176"/>
      <c r="BC99" s="176"/>
      <c r="BD99" s="181"/>
      <c r="BE99" s="181"/>
      <c r="BF99" s="145"/>
      <c r="BG99" s="145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1"/>
      <c r="BU99" s="95"/>
      <c r="BV99" s="114"/>
      <c r="BW99" s="113"/>
      <c r="BX99" s="113"/>
      <c r="CA99" s="246"/>
    </row>
    <row r="100" spans="1:79" s="39" customFormat="1" ht="25.5">
      <c r="A100" s="335">
        <f t="shared" si="12"/>
        <v>87</v>
      </c>
      <c r="B100" s="545" t="s">
        <v>2624</v>
      </c>
      <c r="C100" s="139" t="s">
        <v>1433</v>
      </c>
      <c r="D100" s="49" t="s">
        <v>247</v>
      </c>
      <c r="E100" s="50" t="s">
        <v>1422</v>
      </c>
      <c r="F100" s="109"/>
      <c r="G100" s="34" t="s">
        <v>2754</v>
      </c>
      <c r="H100" s="184"/>
      <c r="I100" s="184"/>
      <c r="J100" s="109" t="s">
        <v>1421</v>
      </c>
      <c r="K100" s="101" t="s">
        <v>1452</v>
      </c>
      <c r="L100" s="127">
        <v>35377</v>
      </c>
      <c r="M100" s="175">
        <f t="shared" ca="1" si="14"/>
        <v>24</v>
      </c>
      <c r="N100" s="367"/>
      <c r="O100" s="20" t="s">
        <v>30</v>
      </c>
      <c r="P100" s="14" t="s">
        <v>343</v>
      </c>
      <c r="Q100" s="14"/>
      <c r="R100" s="14">
        <f t="shared" si="13"/>
        <v>60</v>
      </c>
      <c r="S100" s="14"/>
      <c r="T100" s="14" t="s">
        <v>10</v>
      </c>
      <c r="U100" s="9" t="s">
        <v>6</v>
      </c>
      <c r="V100" s="36" t="s">
        <v>17</v>
      </c>
      <c r="W100" s="49"/>
      <c r="X100" s="49"/>
      <c r="Y100" s="49"/>
      <c r="Z100" s="49"/>
      <c r="AA100" s="49"/>
      <c r="AB100" s="222"/>
      <c r="AC100" s="132">
        <v>43242</v>
      </c>
      <c r="AD100" s="140">
        <f t="shared" si="10"/>
        <v>43362</v>
      </c>
      <c r="AE100" s="32">
        <v>43242</v>
      </c>
      <c r="AF100" s="37">
        <f t="shared" ca="1" si="11"/>
        <v>612</v>
      </c>
      <c r="AG100" s="37"/>
      <c r="AH100" s="37"/>
      <c r="AI100" s="61">
        <v>0.18356164383561643</v>
      </c>
      <c r="AJ100" s="46">
        <v>0</v>
      </c>
      <c r="AK100" s="41">
        <v>43302</v>
      </c>
      <c r="AL100" s="271"/>
      <c r="AM100" s="148"/>
      <c r="AN100" s="176"/>
      <c r="AO100" s="148"/>
      <c r="AP100" s="176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  <c r="BA100" s="176"/>
      <c r="BB100" s="176"/>
      <c r="BC100" s="176"/>
      <c r="BD100" s="181"/>
      <c r="BE100" s="181"/>
      <c r="BF100" s="145"/>
      <c r="BG100" s="145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1"/>
      <c r="BU100" s="95"/>
      <c r="BV100" s="114"/>
      <c r="BW100" s="113"/>
      <c r="BX100" s="113"/>
      <c r="CA100" s="246"/>
    </row>
    <row r="101" spans="1:79" s="39" customFormat="1" ht="25.5">
      <c r="A101" s="335">
        <f t="shared" si="12"/>
        <v>88</v>
      </c>
      <c r="B101" s="545" t="s">
        <v>2481</v>
      </c>
      <c r="C101" s="139" t="s">
        <v>1433</v>
      </c>
      <c r="D101" s="49" t="s">
        <v>247</v>
      </c>
      <c r="E101" s="50" t="s">
        <v>1428</v>
      </c>
      <c r="F101" s="109" t="s">
        <v>1429</v>
      </c>
      <c r="G101" s="34" t="s">
        <v>1443</v>
      </c>
      <c r="H101" s="184"/>
      <c r="I101" s="184"/>
      <c r="J101" s="109" t="s">
        <v>1427</v>
      </c>
      <c r="K101" s="101" t="s">
        <v>1453</v>
      </c>
      <c r="L101" s="127">
        <v>28620</v>
      </c>
      <c r="M101" s="175">
        <f t="shared" ca="1" si="14"/>
        <v>42</v>
      </c>
      <c r="N101" s="367"/>
      <c r="O101" s="20" t="s">
        <v>30</v>
      </c>
      <c r="P101" s="14" t="s">
        <v>343</v>
      </c>
      <c r="Q101" s="14"/>
      <c r="R101" s="14">
        <f t="shared" si="13"/>
        <v>60</v>
      </c>
      <c r="S101" s="14"/>
      <c r="T101" s="14" t="s">
        <v>10</v>
      </c>
      <c r="U101" s="9" t="s">
        <v>6</v>
      </c>
      <c r="V101" s="36" t="s">
        <v>17</v>
      </c>
      <c r="W101" s="49"/>
      <c r="X101" s="49"/>
      <c r="Y101" s="49"/>
      <c r="Z101" s="49"/>
      <c r="AA101" s="49"/>
      <c r="AB101" s="222"/>
      <c r="AC101" s="132">
        <v>43242</v>
      </c>
      <c r="AD101" s="140">
        <f t="shared" si="10"/>
        <v>43362</v>
      </c>
      <c r="AE101" s="32">
        <v>43242</v>
      </c>
      <c r="AF101" s="37">
        <f t="shared" ca="1" si="11"/>
        <v>612</v>
      </c>
      <c r="AG101" s="37"/>
      <c r="AH101" s="37"/>
      <c r="AI101" s="61">
        <v>0.18356164383561643</v>
      </c>
      <c r="AJ101" s="46">
        <v>0</v>
      </c>
      <c r="AK101" s="41">
        <v>43302</v>
      </c>
      <c r="AL101" s="271"/>
      <c r="AM101" s="148"/>
      <c r="AN101" s="176"/>
      <c r="AO101" s="148"/>
      <c r="AP101" s="176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  <c r="BA101" s="176"/>
      <c r="BB101" s="176"/>
      <c r="BC101" s="176"/>
      <c r="BD101" s="181"/>
      <c r="BE101" s="181"/>
      <c r="BF101" s="145"/>
      <c r="BG101" s="145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1"/>
      <c r="BU101" s="95"/>
      <c r="BV101" s="114"/>
      <c r="BW101" s="113"/>
      <c r="BX101" s="113"/>
      <c r="CA101" s="246"/>
    </row>
    <row r="102" spans="1:79" s="39" customFormat="1" ht="25.5">
      <c r="A102" s="335">
        <f t="shared" si="12"/>
        <v>89</v>
      </c>
      <c r="B102" s="545" t="s">
        <v>2625</v>
      </c>
      <c r="C102" s="139" t="s">
        <v>1433</v>
      </c>
      <c r="D102" s="49" t="s">
        <v>247</v>
      </c>
      <c r="E102" s="50" t="s">
        <v>1403</v>
      </c>
      <c r="F102" s="109" t="s">
        <v>1409</v>
      </c>
      <c r="G102" s="34" t="s">
        <v>1444</v>
      </c>
      <c r="H102" s="184"/>
      <c r="I102" s="184"/>
      <c r="J102" s="109" t="s">
        <v>1415</v>
      </c>
      <c r="K102" s="101" t="s">
        <v>1454</v>
      </c>
      <c r="L102" s="127">
        <v>34311</v>
      </c>
      <c r="M102" s="175">
        <f t="shared" ca="1" si="14"/>
        <v>27</v>
      </c>
      <c r="N102" s="367"/>
      <c r="O102" s="20" t="s">
        <v>30</v>
      </c>
      <c r="P102" s="14" t="s">
        <v>343</v>
      </c>
      <c r="Q102" s="14"/>
      <c r="R102" s="14">
        <f t="shared" si="13"/>
        <v>52</v>
      </c>
      <c r="S102" s="14"/>
      <c r="T102" s="14" t="s">
        <v>10</v>
      </c>
      <c r="U102" s="9" t="s">
        <v>6</v>
      </c>
      <c r="V102" s="36" t="s">
        <v>17</v>
      </c>
      <c r="W102" s="49"/>
      <c r="X102" s="49"/>
      <c r="Y102" s="49"/>
      <c r="Z102" s="49"/>
      <c r="AA102" s="49"/>
      <c r="AB102" s="222"/>
      <c r="AC102" s="132">
        <v>43250</v>
      </c>
      <c r="AD102" s="140">
        <f t="shared" si="10"/>
        <v>43370</v>
      </c>
      <c r="AE102" s="32">
        <v>43250</v>
      </c>
      <c r="AF102" s="37">
        <f t="shared" ca="1" si="11"/>
        <v>604</v>
      </c>
      <c r="AG102" s="37"/>
      <c r="AH102" s="37"/>
      <c r="AI102" s="61">
        <v>0.18356164383561643</v>
      </c>
      <c r="AJ102" s="46">
        <v>0</v>
      </c>
      <c r="AK102" s="41">
        <v>43302</v>
      </c>
      <c r="AL102" s="271"/>
      <c r="AM102" s="148"/>
      <c r="AN102" s="176"/>
      <c r="AO102" s="148"/>
      <c r="AP102" s="176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6"/>
      <c r="BB102" s="176"/>
      <c r="BC102" s="176"/>
      <c r="BD102" s="181"/>
      <c r="BE102" s="181"/>
      <c r="BF102" s="145"/>
      <c r="BG102" s="145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1"/>
      <c r="BU102" s="95"/>
      <c r="BV102" s="114"/>
      <c r="BW102" s="113"/>
      <c r="BX102" s="113"/>
      <c r="CA102" s="246"/>
    </row>
    <row r="103" spans="1:79" s="39" customFormat="1" ht="25.5">
      <c r="A103" s="335">
        <f t="shared" si="12"/>
        <v>90</v>
      </c>
      <c r="B103" s="545" t="s">
        <v>2482</v>
      </c>
      <c r="C103" s="139" t="s">
        <v>1433</v>
      </c>
      <c r="D103" s="49" t="s">
        <v>247</v>
      </c>
      <c r="E103" s="50" t="s">
        <v>1404</v>
      </c>
      <c r="F103" s="109" t="s">
        <v>1410</v>
      </c>
      <c r="G103" s="34" t="s">
        <v>1445</v>
      </c>
      <c r="H103" s="184"/>
      <c r="I103" s="184"/>
      <c r="J103" s="109" t="s">
        <v>1416</v>
      </c>
      <c r="K103" s="101" t="s">
        <v>1455</v>
      </c>
      <c r="L103" s="127">
        <v>36172</v>
      </c>
      <c r="M103" s="175">
        <f t="shared" ca="1" si="14"/>
        <v>21</v>
      </c>
      <c r="N103" s="367"/>
      <c r="O103" s="20" t="s">
        <v>30</v>
      </c>
      <c r="P103" s="14" t="s">
        <v>343</v>
      </c>
      <c r="Q103" s="14"/>
      <c r="R103" s="14">
        <f t="shared" si="13"/>
        <v>52</v>
      </c>
      <c r="S103" s="14"/>
      <c r="T103" s="14" t="s">
        <v>10</v>
      </c>
      <c r="U103" s="9" t="s">
        <v>6</v>
      </c>
      <c r="V103" s="36" t="s">
        <v>17</v>
      </c>
      <c r="W103" s="49"/>
      <c r="X103" s="49"/>
      <c r="Y103" s="49"/>
      <c r="Z103" s="49"/>
      <c r="AA103" s="49"/>
      <c r="AB103" s="222"/>
      <c r="AC103" s="132">
        <v>43250</v>
      </c>
      <c r="AD103" s="140">
        <f t="shared" si="10"/>
        <v>43370</v>
      </c>
      <c r="AE103" s="32">
        <v>43250</v>
      </c>
      <c r="AF103" s="37">
        <f t="shared" ca="1" si="11"/>
        <v>604</v>
      </c>
      <c r="AG103" s="37"/>
      <c r="AH103" s="37"/>
      <c r="AI103" s="61">
        <v>0.18356164383561643</v>
      </c>
      <c r="AJ103" s="46">
        <v>0</v>
      </c>
      <c r="AK103" s="41">
        <v>43302</v>
      </c>
      <c r="AL103" s="271"/>
      <c r="AM103" s="148"/>
      <c r="AN103" s="176"/>
      <c r="AO103" s="148"/>
      <c r="AP103" s="176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6"/>
      <c r="BC103" s="176"/>
      <c r="BD103" s="181"/>
      <c r="BE103" s="181"/>
      <c r="BF103" s="145"/>
      <c r="BG103" s="145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1"/>
      <c r="BU103" s="95"/>
      <c r="BV103" s="114"/>
      <c r="BW103" s="113"/>
      <c r="BX103" s="113"/>
      <c r="CA103" s="246"/>
    </row>
    <row r="104" spans="1:79" s="39" customFormat="1" ht="25.5">
      <c r="A104" s="335">
        <f t="shared" si="12"/>
        <v>91</v>
      </c>
      <c r="B104" s="545" t="s">
        <v>2626</v>
      </c>
      <c r="C104" s="139" t="s">
        <v>1433</v>
      </c>
      <c r="D104" s="49" t="s">
        <v>247</v>
      </c>
      <c r="E104" s="50" t="s">
        <v>1405</v>
      </c>
      <c r="F104" s="109" t="s">
        <v>1411</v>
      </c>
      <c r="G104" s="34" t="s">
        <v>1446</v>
      </c>
      <c r="H104" s="184"/>
      <c r="I104" s="184"/>
      <c r="J104" s="109" t="s">
        <v>1419</v>
      </c>
      <c r="K104" s="101" t="s">
        <v>1456</v>
      </c>
      <c r="L104" s="127">
        <v>34670</v>
      </c>
      <c r="M104" s="175">
        <f t="shared" ca="1" si="14"/>
        <v>26</v>
      </c>
      <c r="N104" s="367"/>
      <c r="O104" s="20" t="s">
        <v>30</v>
      </c>
      <c r="P104" s="14" t="s">
        <v>343</v>
      </c>
      <c r="Q104" s="14"/>
      <c r="R104" s="14">
        <f t="shared" si="13"/>
        <v>52</v>
      </c>
      <c r="S104" s="14"/>
      <c r="T104" s="14" t="s">
        <v>10</v>
      </c>
      <c r="U104" s="9" t="s">
        <v>6</v>
      </c>
      <c r="V104" s="36" t="s">
        <v>17</v>
      </c>
      <c r="W104" s="49"/>
      <c r="X104" s="49"/>
      <c r="Y104" s="49"/>
      <c r="Z104" s="49"/>
      <c r="AA104" s="49"/>
      <c r="AB104" s="222"/>
      <c r="AC104" s="132">
        <v>43250</v>
      </c>
      <c r="AD104" s="140">
        <f t="shared" si="10"/>
        <v>43370</v>
      </c>
      <c r="AE104" s="32">
        <v>43250</v>
      </c>
      <c r="AF104" s="37">
        <f t="shared" ca="1" si="11"/>
        <v>604</v>
      </c>
      <c r="AG104" s="37"/>
      <c r="AH104" s="37"/>
      <c r="AI104" s="61">
        <v>0.18356164383561643</v>
      </c>
      <c r="AJ104" s="46">
        <v>0</v>
      </c>
      <c r="AK104" s="41">
        <v>43302</v>
      </c>
      <c r="AL104" s="271"/>
      <c r="AM104" s="148"/>
      <c r="AN104" s="176"/>
      <c r="AO104" s="148"/>
      <c r="AP104" s="176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76"/>
      <c r="BD104" s="181"/>
      <c r="BE104" s="181"/>
      <c r="BF104" s="145"/>
      <c r="BG104" s="145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1"/>
      <c r="BU104" s="95"/>
      <c r="BV104" s="114"/>
      <c r="BW104" s="113"/>
      <c r="BX104" s="113"/>
      <c r="CA104" s="246"/>
    </row>
    <row r="105" spans="1:79" s="39" customFormat="1" ht="25.5">
      <c r="A105" s="335">
        <f t="shared" si="12"/>
        <v>92</v>
      </c>
      <c r="B105" s="545" t="s">
        <v>2483</v>
      </c>
      <c r="C105" s="139" t="s">
        <v>1433</v>
      </c>
      <c r="D105" s="49" t="s">
        <v>247</v>
      </c>
      <c r="E105" s="50" t="s">
        <v>1406</v>
      </c>
      <c r="F105" s="109" t="s">
        <v>1412</v>
      </c>
      <c r="G105" s="34" t="s">
        <v>1447</v>
      </c>
      <c r="H105" s="184"/>
      <c r="I105" s="184"/>
      <c r="J105" s="109" t="s">
        <v>1417</v>
      </c>
      <c r="K105" s="101" t="s">
        <v>1457</v>
      </c>
      <c r="L105" s="127">
        <v>32205</v>
      </c>
      <c r="M105" s="175">
        <f t="shared" ca="1" si="14"/>
        <v>32</v>
      </c>
      <c r="N105" s="367"/>
      <c r="O105" s="20" t="s">
        <v>30</v>
      </c>
      <c r="P105" s="14" t="s">
        <v>343</v>
      </c>
      <c r="Q105" s="14"/>
      <c r="R105" s="14">
        <f t="shared" si="13"/>
        <v>52</v>
      </c>
      <c r="S105" s="14"/>
      <c r="T105" s="14" t="s">
        <v>10</v>
      </c>
      <c r="U105" s="9" t="s">
        <v>6</v>
      </c>
      <c r="V105" s="36" t="s">
        <v>17</v>
      </c>
      <c r="W105" s="49"/>
      <c r="X105" s="49"/>
      <c r="Y105" s="49"/>
      <c r="Z105" s="49"/>
      <c r="AA105" s="49"/>
      <c r="AB105" s="222"/>
      <c r="AC105" s="132">
        <v>43250</v>
      </c>
      <c r="AD105" s="140">
        <f t="shared" ref="AD105:AD126" si="15">AC105+120</f>
        <v>43370</v>
      </c>
      <c r="AE105" s="32">
        <v>43250</v>
      </c>
      <c r="AF105" s="37">
        <f t="shared" ref="AF105:AF136" ca="1" si="16">IF(AC105="","",TODAY()-AE105)</f>
        <v>604</v>
      </c>
      <c r="AG105" s="37"/>
      <c r="AH105" s="37"/>
      <c r="AI105" s="61">
        <v>0.18356164383561643</v>
      </c>
      <c r="AJ105" s="46">
        <v>0</v>
      </c>
      <c r="AK105" s="41">
        <v>43302</v>
      </c>
      <c r="AL105" s="271"/>
      <c r="AM105" s="148"/>
      <c r="AN105" s="176"/>
      <c r="AO105" s="148"/>
      <c r="AP105" s="176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  <c r="BA105" s="176"/>
      <c r="BB105" s="176"/>
      <c r="BC105" s="176"/>
      <c r="BD105" s="181"/>
      <c r="BE105" s="181"/>
      <c r="BF105" s="145"/>
      <c r="BG105" s="145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1"/>
      <c r="BU105" s="95"/>
      <c r="BV105" s="114"/>
      <c r="BW105" s="113"/>
      <c r="BX105" s="113"/>
      <c r="CA105" s="246"/>
    </row>
    <row r="106" spans="1:79" s="39" customFormat="1" ht="25.5">
      <c r="A106" s="335">
        <f t="shared" si="12"/>
        <v>93</v>
      </c>
      <c r="B106" s="545" t="s">
        <v>2484</v>
      </c>
      <c r="C106" s="139" t="s">
        <v>1433</v>
      </c>
      <c r="D106" s="49" t="s">
        <v>248</v>
      </c>
      <c r="E106" s="50" t="s">
        <v>1407</v>
      </c>
      <c r="F106" s="109" t="s">
        <v>1414</v>
      </c>
      <c r="G106" s="34" t="s">
        <v>1448</v>
      </c>
      <c r="H106" s="184"/>
      <c r="I106" s="184"/>
      <c r="J106" s="109" t="s">
        <v>1418</v>
      </c>
      <c r="K106" s="101" t="s">
        <v>1458</v>
      </c>
      <c r="L106" s="127">
        <v>34399</v>
      </c>
      <c r="M106" s="175">
        <f t="shared" ca="1" si="14"/>
        <v>26</v>
      </c>
      <c r="N106" s="367"/>
      <c r="O106" s="20" t="s">
        <v>31</v>
      </c>
      <c r="P106" s="14" t="s">
        <v>343</v>
      </c>
      <c r="Q106" s="14"/>
      <c r="R106" s="14">
        <f t="shared" si="13"/>
        <v>52</v>
      </c>
      <c r="S106" s="14"/>
      <c r="T106" s="14" t="s">
        <v>10</v>
      </c>
      <c r="U106" s="9" t="s">
        <v>6</v>
      </c>
      <c r="V106" s="36" t="s">
        <v>17</v>
      </c>
      <c r="W106" s="49"/>
      <c r="X106" s="49"/>
      <c r="Y106" s="49"/>
      <c r="Z106" s="49"/>
      <c r="AA106" s="49"/>
      <c r="AB106" s="222"/>
      <c r="AC106" s="132">
        <v>43250</v>
      </c>
      <c r="AD106" s="140">
        <f t="shared" si="15"/>
        <v>43370</v>
      </c>
      <c r="AE106" s="32">
        <v>43250</v>
      </c>
      <c r="AF106" s="37">
        <f t="shared" ca="1" si="16"/>
        <v>604</v>
      </c>
      <c r="AG106" s="37"/>
      <c r="AH106" s="37"/>
      <c r="AI106" s="61">
        <v>0.18356164383561643</v>
      </c>
      <c r="AJ106" s="46">
        <v>0</v>
      </c>
      <c r="AK106" s="41">
        <v>43302</v>
      </c>
      <c r="AL106" s="271"/>
      <c r="AM106" s="148"/>
      <c r="AN106" s="176"/>
      <c r="AO106" s="148"/>
      <c r="AP106" s="176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76"/>
      <c r="BD106" s="181"/>
      <c r="BE106" s="181"/>
      <c r="BF106" s="145"/>
      <c r="BG106" s="145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1"/>
      <c r="BU106" s="95"/>
      <c r="BV106" s="114"/>
      <c r="BW106" s="113"/>
      <c r="BX106" s="113"/>
      <c r="CA106" s="246"/>
    </row>
    <row r="107" spans="1:79" s="39" customFormat="1" ht="22.5" customHeight="1">
      <c r="A107" s="335">
        <f t="shared" si="12"/>
        <v>94</v>
      </c>
      <c r="B107" s="552" t="s">
        <v>2627</v>
      </c>
      <c r="C107" s="49"/>
      <c r="D107" s="49" t="s">
        <v>249</v>
      </c>
      <c r="E107" s="50" t="s">
        <v>1217</v>
      </c>
      <c r="F107" s="109" t="s">
        <v>1218</v>
      </c>
      <c r="G107" s="34" t="s">
        <v>1219</v>
      </c>
      <c r="H107" s="184" t="s">
        <v>1220</v>
      </c>
      <c r="I107" s="184" t="s">
        <v>435</v>
      </c>
      <c r="J107" s="109" t="s">
        <v>1221</v>
      </c>
      <c r="K107" s="101">
        <v>3160100696971</v>
      </c>
      <c r="L107" s="127">
        <v>27637</v>
      </c>
      <c r="M107" s="175">
        <f t="shared" ca="1" si="14"/>
        <v>45</v>
      </c>
      <c r="N107" s="367">
        <v>3014108628</v>
      </c>
      <c r="O107" s="20" t="s">
        <v>31</v>
      </c>
      <c r="P107" s="14" t="s">
        <v>343</v>
      </c>
      <c r="Q107" s="14"/>
      <c r="R107" s="14">
        <f t="shared" si="13"/>
        <v>120</v>
      </c>
      <c r="S107" s="14"/>
      <c r="T107" s="14" t="s">
        <v>10</v>
      </c>
      <c r="U107" s="9" t="s">
        <v>6</v>
      </c>
      <c r="V107" s="36" t="s">
        <v>17</v>
      </c>
      <c r="W107" s="49"/>
      <c r="X107" s="49"/>
      <c r="Y107" s="49"/>
      <c r="Z107" s="49"/>
      <c r="AA107" s="49"/>
      <c r="AB107" s="222"/>
      <c r="AC107" s="132">
        <v>43192</v>
      </c>
      <c r="AD107" s="262">
        <f t="shared" si="15"/>
        <v>43312</v>
      </c>
      <c r="AE107" s="32">
        <v>43192</v>
      </c>
      <c r="AF107" s="37">
        <f t="shared" ca="1" si="16"/>
        <v>662</v>
      </c>
      <c r="AG107" s="37"/>
      <c r="AH107" s="37"/>
      <c r="AI107" s="61">
        <f t="shared" ref="AI107:AI113" ca="1" si="17">IF(AF107="","",AF107/365)</f>
        <v>1.8136986301369864</v>
      </c>
      <c r="AJ107" s="46" t="str">
        <f ca="1">IF(AE107="","",IF(AI107&lt;$AH$2,0,IF(YEAR(AE107)=$AH$1-1,ROUND($AJ$2/12*(12-MONTH(AE107)+1),0),IF(AG107&gt;=$AH$6,$AJ$6,IF(AG107&gt;=$AH$5,$AJ$5,IF(AG107&gt;=$AH$4,$AJ$4,IF(AG107&gt;=$AH$3,$AJ$3,IF(AG107&gt;=$AH$2,$AJ$2,"Check"))))))))</f>
        <v>Check</v>
      </c>
      <c r="AK107" s="41">
        <v>43312</v>
      </c>
      <c r="AL107" s="271"/>
      <c r="AM107" s="148">
        <v>36</v>
      </c>
      <c r="AN107" s="176"/>
      <c r="AO107" s="148"/>
      <c r="AP107" s="176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76"/>
      <c r="BD107" s="181"/>
      <c r="BE107" s="181"/>
      <c r="BF107" s="145"/>
      <c r="BG107" s="145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1"/>
      <c r="BU107" s="95"/>
      <c r="BV107" s="114"/>
      <c r="BW107" s="113"/>
      <c r="BX107" s="113"/>
      <c r="CA107" s="246"/>
    </row>
    <row r="108" spans="1:79" s="39" customFormat="1" ht="25.5">
      <c r="A108" s="335">
        <f t="shared" si="12"/>
        <v>95</v>
      </c>
      <c r="B108" s="552" t="s">
        <v>2628</v>
      </c>
      <c r="C108" s="49"/>
      <c r="D108" s="49" t="s">
        <v>249</v>
      </c>
      <c r="E108" s="50" t="s">
        <v>191</v>
      </c>
      <c r="F108" s="109" t="s">
        <v>1580</v>
      </c>
      <c r="G108" s="34" t="s">
        <v>2755</v>
      </c>
      <c r="H108" s="184" t="s">
        <v>1582</v>
      </c>
      <c r="I108" s="184" t="s">
        <v>871</v>
      </c>
      <c r="J108" s="109" t="s">
        <v>1583</v>
      </c>
      <c r="K108" s="101">
        <v>3459900103867</v>
      </c>
      <c r="L108" s="127">
        <v>27068</v>
      </c>
      <c r="M108" s="200">
        <f t="shared" ca="1" si="14"/>
        <v>46</v>
      </c>
      <c r="N108" s="367"/>
      <c r="O108" s="20" t="s">
        <v>31</v>
      </c>
      <c r="P108" s="14" t="s">
        <v>343</v>
      </c>
      <c r="Q108" s="14"/>
      <c r="R108" s="14">
        <f t="shared" si="13"/>
        <v>-43304</v>
      </c>
      <c r="S108" s="14"/>
      <c r="T108" s="14" t="s">
        <v>10</v>
      </c>
      <c r="U108" s="9" t="s">
        <v>6</v>
      </c>
      <c r="V108" s="36" t="s">
        <v>17</v>
      </c>
      <c r="W108" s="49"/>
      <c r="X108" s="49"/>
      <c r="Y108" s="49"/>
      <c r="Z108" s="49"/>
      <c r="AA108" s="49"/>
      <c r="AB108" s="222"/>
      <c r="AC108" s="132">
        <v>43304</v>
      </c>
      <c r="AD108" s="140">
        <f t="shared" si="15"/>
        <v>43424</v>
      </c>
      <c r="AE108" s="32">
        <v>43304</v>
      </c>
      <c r="AF108" s="37">
        <f t="shared" ca="1" si="16"/>
        <v>550</v>
      </c>
      <c r="AG108" s="37"/>
      <c r="AH108" s="37"/>
      <c r="AI108" s="61">
        <f t="shared" ca="1" si="17"/>
        <v>1.5068493150684932</v>
      </c>
      <c r="AJ108" s="46"/>
      <c r="AK108" s="41"/>
      <c r="AL108" s="271"/>
      <c r="AM108" s="148"/>
      <c r="AN108" s="176"/>
      <c r="AO108" s="148"/>
      <c r="AP108" s="176"/>
      <c r="AQ108" s="176"/>
      <c r="AR108" s="176"/>
      <c r="AS108" s="176"/>
      <c r="AT108" s="176"/>
      <c r="AU108" s="176"/>
      <c r="AV108" s="176"/>
      <c r="AW108" s="176"/>
      <c r="AX108" s="176"/>
      <c r="AY108" s="176"/>
      <c r="AZ108" s="176"/>
      <c r="BA108" s="176"/>
      <c r="BB108" s="176"/>
      <c r="BC108" s="176"/>
      <c r="BD108" s="181"/>
      <c r="BE108" s="181"/>
      <c r="BF108" s="145"/>
      <c r="BG108" s="145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1"/>
      <c r="BU108" s="95"/>
      <c r="BV108" s="114"/>
      <c r="BW108" s="113"/>
      <c r="BX108" s="113"/>
      <c r="CA108" s="246"/>
    </row>
    <row r="109" spans="1:79" s="39" customFormat="1" ht="25.5">
      <c r="A109" s="335">
        <f t="shared" si="12"/>
        <v>96</v>
      </c>
      <c r="B109" s="552" t="s">
        <v>2629</v>
      </c>
      <c r="C109" s="49"/>
      <c r="D109" s="49" t="s">
        <v>249</v>
      </c>
      <c r="E109" s="50" t="s">
        <v>1591</v>
      </c>
      <c r="F109" s="109" t="s">
        <v>1517</v>
      </c>
      <c r="G109" s="34" t="s">
        <v>1592</v>
      </c>
      <c r="H109" s="184" t="s">
        <v>1593</v>
      </c>
      <c r="I109" s="184" t="s">
        <v>871</v>
      </c>
      <c r="J109" s="109" t="s">
        <v>1594</v>
      </c>
      <c r="K109" s="101">
        <v>1129900432590</v>
      </c>
      <c r="L109" s="127">
        <v>35645</v>
      </c>
      <c r="M109" s="200">
        <f t="shared" ca="1" si="14"/>
        <v>23</v>
      </c>
      <c r="N109" s="367"/>
      <c r="O109" s="20" t="s">
        <v>31</v>
      </c>
      <c r="P109" s="14" t="s">
        <v>343</v>
      </c>
      <c r="Q109" s="14"/>
      <c r="R109" s="14">
        <f t="shared" si="13"/>
        <v>-43304</v>
      </c>
      <c r="S109" s="14"/>
      <c r="T109" s="14" t="s">
        <v>10</v>
      </c>
      <c r="U109" s="9" t="s">
        <v>6</v>
      </c>
      <c r="V109" s="36" t="s">
        <v>17</v>
      </c>
      <c r="W109" s="49"/>
      <c r="X109" s="49"/>
      <c r="Y109" s="49"/>
      <c r="Z109" s="49"/>
      <c r="AA109" s="49"/>
      <c r="AB109" s="222"/>
      <c r="AC109" s="132">
        <v>43304</v>
      </c>
      <c r="AD109" s="140">
        <f t="shared" si="15"/>
        <v>43424</v>
      </c>
      <c r="AE109" s="32">
        <v>43304</v>
      </c>
      <c r="AF109" s="37">
        <f t="shared" ca="1" si="16"/>
        <v>550</v>
      </c>
      <c r="AG109" s="37"/>
      <c r="AH109" s="37"/>
      <c r="AI109" s="61">
        <f t="shared" ca="1" si="17"/>
        <v>1.5068493150684932</v>
      </c>
      <c r="AJ109" s="46"/>
      <c r="AK109" s="41"/>
      <c r="AL109" s="271"/>
      <c r="AM109" s="148"/>
      <c r="AN109" s="176"/>
      <c r="AO109" s="148"/>
      <c r="AP109" s="176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  <c r="BA109" s="176"/>
      <c r="BB109" s="176"/>
      <c r="BC109" s="176"/>
      <c r="BD109" s="181"/>
      <c r="BE109" s="181"/>
      <c r="BF109" s="145"/>
      <c r="BG109" s="145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1"/>
      <c r="BU109" s="95"/>
      <c r="BV109" s="114"/>
      <c r="BW109" s="113"/>
      <c r="BX109" s="113"/>
      <c r="CA109" s="246"/>
    </row>
    <row r="110" spans="1:79" s="39" customFormat="1" ht="25.5">
      <c r="A110" s="335">
        <f t="shared" si="12"/>
        <v>97</v>
      </c>
      <c r="B110" s="552" t="s">
        <v>2630</v>
      </c>
      <c r="C110" s="20"/>
      <c r="D110" s="20" t="s">
        <v>247</v>
      </c>
      <c r="E110" s="14" t="s">
        <v>1611</v>
      </c>
      <c r="F110" s="34" t="s">
        <v>1612</v>
      </c>
      <c r="G110" s="34" t="s">
        <v>1613</v>
      </c>
      <c r="H110" s="33" t="s">
        <v>1614</v>
      </c>
      <c r="I110" s="33" t="s">
        <v>600</v>
      </c>
      <c r="J110" s="34" t="s">
        <v>1615</v>
      </c>
      <c r="K110" s="100">
        <v>1129700063761</v>
      </c>
      <c r="L110" s="127">
        <v>34693</v>
      </c>
      <c r="M110" s="175">
        <f t="shared" ca="1" si="14"/>
        <v>26</v>
      </c>
      <c r="N110" s="365"/>
      <c r="O110" s="20" t="s">
        <v>30</v>
      </c>
      <c r="P110" s="14" t="s">
        <v>343</v>
      </c>
      <c r="Q110" s="14"/>
      <c r="R110" s="14">
        <f t="shared" si="13"/>
        <v>-43313</v>
      </c>
      <c r="S110" s="14"/>
      <c r="T110" s="14" t="s">
        <v>10</v>
      </c>
      <c r="U110" s="9" t="s">
        <v>6</v>
      </c>
      <c r="V110" s="36" t="s">
        <v>17</v>
      </c>
      <c r="W110" s="49"/>
      <c r="X110" s="49"/>
      <c r="Y110" s="49"/>
      <c r="Z110" s="49"/>
      <c r="AA110" s="49"/>
      <c r="AB110" s="222"/>
      <c r="AC110" s="132">
        <v>43313</v>
      </c>
      <c r="AD110" s="140">
        <f t="shared" si="15"/>
        <v>43433</v>
      </c>
      <c r="AE110" s="32">
        <v>43313</v>
      </c>
      <c r="AF110" s="37">
        <f t="shared" ca="1" si="16"/>
        <v>541</v>
      </c>
      <c r="AG110" s="37"/>
      <c r="AH110" s="37"/>
      <c r="AI110" s="61">
        <f t="shared" ca="1" si="17"/>
        <v>1.4821917808219178</v>
      </c>
      <c r="AJ110" s="46"/>
      <c r="AK110" s="41"/>
      <c r="AL110" s="271"/>
      <c r="AM110" s="148">
        <v>40</v>
      </c>
      <c r="AN110" s="176"/>
      <c r="AO110" s="148"/>
      <c r="AP110" s="176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76"/>
      <c r="BD110" s="181"/>
      <c r="BE110" s="181"/>
      <c r="BF110" s="145"/>
      <c r="BG110" s="145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1"/>
      <c r="BU110" s="95"/>
      <c r="BV110" s="114"/>
      <c r="BW110" s="113"/>
      <c r="BX110" s="113"/>
      <c r="CA110" s="246"/>
    </row>
    <row r="111" spans="1:79" s="39" customFormat="1" ht="25.5">
      <c r="A111" s="335">
        <f t="shared" si="12"/>
        <v>98</v>
      </c>
      <c r="B111" s="552" t="s">
        <v>2631</v>
      </c>
      <c r="C111" s="20"/>
      <c r="D111" s="20" t="s">
        <v>248</v>
      </c>
      <c r="E111" s="14" t="s">
        <v>1616</v>
      </c>
      <c r="F111" s="34" t="s">
        <v>1617</v>
      </c>
      <c r="G111" s="34" t="s">
        <v>1618</v>
      </c>
      <c r="H111" s="33" t="s">
        <v>1619</v>
      </c>
      <c r="I111" s="33" t="s">
        <v>641</v>
      </c>
      <c r="J111" s="34" t="s">
        <v>1620</v>
      </c>
      <c r="K111" s="100">
        <v>3100501457309</v>
      </c>
      <c r="L111" s="127">
        <v>28047</v>
      </c>
      <c r="M111" s="175">
        <f t="shared" ca="1" si="14"/>
        <v>44</v>
      </c>
      <c r="N111" s="365"/>
      <c r="O111" s="20" t="s">
        <v>31</v>
      </c>
      <c r="P111" s="14" t="s">
        <v>343</v>
      </c>
      <c r="Q111" s="14"/>
      <c r="R111" s="14">
        <f t="shared" si="13"/>
        <v>-43313</v>
      </c>
      <c r="S111" s="14"/>
      <c r="T111" s="14" t="s">
        <v>10</v>
      </c>
      <c r="U111" s="9" t="s">
        <v>6</v>
      </c>
      <c r="V111" s="36" t="s">
        <v>17</v>
      </c>
      <c r="W111" s="49"/>
      <c r="X111" s="49"/>
      <c r="Y111" s="49"/>
      <c r="Z111" s="49"/>
      <c r="AA111" s="49"/>
      <c r="AB111" s="222"/>
      <c r="AC111" s="132">
        <v>43313</v>
      </c>
      <c r="AD111" s="140">
        <f t="shared" si="15"/>
        <v>43433</v>
      </c>
      <c r="AE111" s="32">
        <v>43313</v>
      </c>
      <c r="AF111" s="37">
        <f t="shared" ca="1" si="16"/>
        <v>541</v>
      </c>
      <c r="AG111" s="37"/>
      <c r="AH111" s="37"/>
      <c r="AI111" s="61">
        <f t="shared" ca="1" si="17"/>
        <v>1.4821917808219178</v>
      </c>
      <c r="AJ111" s="46"/>
      <c r="AK111" s="41"/>
      <c r="AL111" s="271"/>
      <c r="AM111" s="148">
        <v>39</v>
      </c>
      <c r="AN111" s="176"/>
      <c r="AO111" s="148"/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/>
      <c r="BB111" s="176"/>
      <c r="BC111" s="176"/>
      <c r="BD111" s="181"/>
      <c r="BE111" s="181"/>
      <c r="BF111" s="145"/>
      <c r="BG111" s="145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1"/>
      <c r="BU111" s="95"/>
      <c r="BV111" s="114"/>
      <c r="BW111" s="113"/>
      <c r="BX111" s="113"/>
      <c r="CA111" s="246"/>
    </row>
    <row r="112" spans="1:79" s="39" customFormat="1" ht="25.5">
      <c r="A112" s="335">
        <f t="shared" si="12"/>
        <v>99</v>
      </c>
      <c r="B112" s="553" t="s">
        <v>2632</v>
      </c>
      <c r="C112" s="49"/>
      <c r="D112" s="20" t="s">
        <v>249</v>
      </c>
      <c r="E112" s="109" t="s">
        <v>1271</v>
      </c>
      <c r="F112" s="109" t="s">
        <v>1278</v>
      </c>
      <c r="G112" s="34" t="s">
        <v>2756</v>
      </c>
      <c r="H112" s="184" t="s">
        <v>1285</v>
      </c>
      <c r="I112" s="184" t="s">
        <v>435</v>
      </c>
      <c r="J112" s="109" t="s">
        <v>1290</v>
      </c>
      <c r="K112" s="101">
        <v>1199900579639</v>
      </c>
      <c r="L112" s="127">
        <v>35428</v>
      </c>
      <c r="M112" s="175">
        <f t="shared" ca="1" si="14"/>
        <v>24</v>
      </c>
      <c r="N112" s="367">
        <v>4090319625</v>
      </c>
      <c r="O112" s="20" t="s">
        <v>31</v>
      </c>
      <c r="P112" s="14" t="s">
        <v>911</v>
      </c>
      <c r="Q112" s="14"/>
      <c r="R112" s="14">
        <f t="shared" si="13"/>
        <v>110</v>
      </c>
      <c r="S112" s="14"/>
      <c r="T112" s="14" t="s">
        <v>10</v>
      </c>
      <c r="U112" s="9" t="s">
        <v>6</v>
      </c>
      <c r="V112" s="36" t="s">
        <v>17</v>
      </c>
      <c r="W112" s="49"/>
      <c r="X112" s="49"/>
      <c r="Y112" s="49"/>
      <c r="Z112" s="49"/>
      <c r="AA112" s="49"/>
      <c r="AB112" s="222"/>
      <c r="AC112" s="132">
        <v>43211</v>
      </c>
      <c r="AD112" s="339">
        <f t="shared" si="15"/>
        <v>43331</v>
      </c>
      <c r="AE112" s="32">
        <v>43211</v>
      </c>
      <c r="AF112" s="37">
        <f t="shared" ca="1" si="16"/>
        <v>643</v>
      </c>
      <c r="AG112" s="37"/>
      <c r="AH112" s="37"/>
      <c r="AI112" s="61">
        <f t="shared" ca="1" si="17"/>
        <v>1.7616438356164383</v>
      </c>
      <c r="AJ112" s="46" t="str">
        <f ca="1">IF(AE112="","",IF(AI112&lt;$AH$2,0,IF(YEAR(AE112)=$AH$1-1,ROUND($AJ$2/12*(12-MONTH(AE112)+1),0),IF(AG112&gt;=$AH$6,$AJ$6,IF(AG112&gt;=$AH$5,$AJ$5,IF(AG112&gt;=$AH$4,$AJ$4,IF(AG112&gt;=$AH$3,$AJ$3,IF(AG112&gt;=$AH$2,$AJ$2,"Check"))))))))</f>
        <v>Check</v>
      </c>
      <c r="AK112" s="41">
        <v>43321</v>
      </c>
      <c r="AL112" s="271"/>
      <c r="AM112" s="186">
        <v>37</v>
      </c>
      <c r="AN112" s="176"/>
      <c r="AO112" s="148"/>
      <c r="AP112" s="176"/>
      <c r="AQ112" s="176"/>
      <c r="AR112" s="176"/>
      <c r="AS112" s="176"/>
      <c r="AT112" s="176"/>
      <c r="AU112" s="176"/>
      <c r="AV112" s="176"/>
      <c r="AW112" s="176"/>
      <c r="AX112" s="176"/>
      <c r="AY112" s="176"/>
      <c r="AZ112" s="176"/>
      <c r="BA112" s="176"/>
      <c r="BB112" s="176"/>
      <c r="BC112" s="176"/>
      <c r="BD112" s="181"/>
      <c r="BE112" s="181"/>
      <c r="BF112" s="145"/>
      <c r="BG112" s="145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1"/>
      <c r="BU112" s="95"/>
      <c r="BV112" s="114"/>
      <c r="BW112" s="113"/>
      <c r="BX112" s="113"/>
      <c r="CA112" s="246"/>
    </row>
    <row r="113" spans="1:79" s="39" customFormat="1" ht="25.5">
      <c r="A113" s="335">
        <f t="shared" si="12"/>
        <v>100</v>
      </c>
      <c r="B113" s="553" t="s">
        <v>2633</v>
      </c>
      <c r="C113" s="49"/>
      <c r="D113" s="49" t="s">
        <v>249</v>
      </c>
      <c r="E113" s="50" t="s">
        <v>1304</v>
      </c>
      <c r="F113" s="109" t="s">
        <v>614</v>
      </c>
      <c r="G113" s="34" t="s">
        <v>1307</v>
      </c>
      <c r="H113" s="184" t="s">
        <v>1306</v>
      </c>
      <c r="I113" s="184" t="s">
        <v>871</v>
      </c>
      <c r="J113" s="109" t="s">
        <v>1305</v>
      </c>
      <c r="K113" s="101">
        <v>1310300232123</v>
      </c>
      <c r="L113" s="127">
        <v>36134</v>
      </c>
      <c r="M113" s="175">
        <f t="shared" ca="1" si="14"/>
        <v>22</v>
      </c>
      <c r="N113" s="367">
        <v>3342479476</v>
      </c>
      <c r="O113" s="20" t="s">
        <v>31</v>
      </c>
      <c r="P113" s="14" t="s">
        <v>679</v>
      </c>
      <c r="Q113" s="14"/>
      <c r="R113" s="14">
        <f t="shared" si="13"/>
        <v>104</v>
      </c>
      <c r="S113" s="14"/>
      <c r="T113" s="14" t="s">
        <v>10</v>
      </c>
      <c r="U113" s="9" t="s">
        <v>6</v>
      </c>
      <c r="V113" s="36" t="s">
        <v>17</v>
      </c>
      <c r="W113" s="49"/>
      <c r="X113" s="49"/>
      <c r="Y113" s="49"/>
      <c r="Z113" s="49"/>
      <c r="AA113" s="49"/>
      <c r="AB113" s="222"/>
      <c r="AC113" s="132">
        <v>43222</v>
      </c>
      <c r="AD113" s="339">
        <f t="shared" si="15"/>
        <v>43342</v>
      </c>
      <c r="AE113" s="32">
        <v>43222</v>
      </c>
      <c r="AF113" s="37">
        <f t="shared" ca="1" si="16"/>
        <v>632</v>
      </c>
      <c r="AG113" s="37"/>
      <c r="AH113" s="37"/>
      <c r="AI113" s="61">
        <f t="shared" ca="1" si="17"/>
        <v>1.7315068493150685</v>
      </c>
      <c r="AJ113" s="46" t="str">
        <f ca="1">IF(AE113="","",IF(AI113&lt;$AH$2,0,IF(YEAR(AE113)=$AH$1-1,ROUND($AJ$2/12*(12-MONTH(AE113)+1),0),IF(AG113&gt;=$AH$6,$AJ$6,IF(AG113&gt;=$AH$5,$AJ$5,IF(AG113&gt;=$AH$4,$AJ$4,IF(AG113&gt;=$AH$3,$AJ$3,IF(AG113&gt;=$AH$2,$AJ$2,"Check"))))))))</f>
        <v>Check</v>
      </c>
      <c r="AK113" s="41">
        <v>43326</v>
      </c>
      <c r="AL113" s="271"/>
      <c r="AM113" s="148">
        <v>38</v>
      </c>
      <c r="AN113" s="334">
        <v>38</v>
      </c>
      <c r="AO113" s="148"/>
      <c r="AP113" s="176"/>
      <c r="AQ113" s="176"/>
      <c r="AR113" s="176"/>
      <c r="AS113" s="176"/>
      <c r="AT113" s="176"/>
      <c r="AU113" s="176"/>
      <c r="AV113" s="176"/>
      <c r="AW113" s="176"/>
      <c r="AX113" s="176"/>
      <c r="AY113" s="176"/>
      <c r="AZ113" s="176"/>
      <c r="BA113" s="176"/>
      <c r="BB113" s="176"/>
      <c r="BC113" s="176"/>
      <c r="BD113" s="181"/>
      <c r="BE113" s="181"/>
      <c r="BF113" s="145"/>
      <c r="BG113" s="145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1"/>
      <c r="BU113" s="95"/>
      <c r="BV113" s="114"/>
      <c r="BW113" s="113"/>
      <c r="BX113" s="113"/>
      <c r="CA113" s="246"/>
    </row>
    <row r="114" spans="1:79" s="39" customFormat="1" ht="25.5">
      <c r="A114" s="335">
        <f t="shared" si="12"/>
        <v>101</v>
      </c>
      <c r="B114" s="552" t="s">
        <v>2634</v>
      </c>
      <c r="C114" s="49"/>
      <c r="D114" s="49" t="s">
        <v>247</v>
      </c>
      <c r="E114" s="50" t="s">
        <v>1502</v>
      </c>
      <c r="F114" s="109" t="s">
        <v>1503</v>
      </c>
      <c r="G114" s="34" t="s">
        <v>1504</v>
      </c>
      <c r="H114" s="184" t="s">
        <v>1505</v>
      </c>
      <c r="I114" s="184" t="s">
        <v>600</v>
      </c>
      <c r="J114" s="109" t="s">
        <v>1506</v>
      </c>
      <c r="K114" s="101">
        <v>3420901267679</v>
      </c>
      <c r="L114" s="127">
        <v>30009</v>
      </c>
      <c r="M114" s="175">
        <f t="shared" ca="1" si="14"/>
        <v>38</v>
      </c>
      <c r="N114" s="367">
        <v>2022532637</v>
      </c>
      <c r="O114" s="20" t="s">
        <v>30</v>
      </c>
      <c r="P114" s="14" t="s">
        <v>343</v>
      </c>
      <c r="Q114" s="14"/>
      <c r="R114" s="14">
        <f t="shared" si="13"/>
        <v>45</v>
      </c>
      <c r="S114" s="14"/>
      <c r="T114" s="14" t="s">
        <v>10</v>
      </c>
      <c r="U114" s="9" t="s">
        <v>6</v>
      </c>
      <c r="V114" s="36" t="s">
        <v>17</v>
      </c>
      <c r="W114" s="49"/>
      <c r="X114" s="49"/>
      <c r="Y114" s="49"/>
      <c r="Z114" s="49"/>
      <c r="AA114" s="49"/>
      <c r="AB114" s="222"/>
      <c r="AC114" s="132">
        <v>43270</v>
      </c>
      <c r="AD114" s="140">
        <f t="shared" si="15"/>
        <v>43390</v>
      </c>
      <c r="AE114" s="32">
        <v>43270</v>
      </c>
      <c r="AF114" s="37">
        <f t="shared" ca="1" si="16"/>
        <v>584</v>
      </c>
      <c r="AG114" s="37"/>
      <c r="AH114" s="37"/>
      <c r="AI114" s="61">
        <v>0.18356164383561643</v>
      </c>
      <c r="AJ114" s="46">
        <v>0</v>
      </c>
      <c r="AK114" s="41">
        <v>43315</v>
      </c>
      <c r="AL114" s="271"/>
      <c r="AM114" s="148"/>
      <c r="AN114" s="176"/>
      <c r="AO114" s="148"/>
      <c r="AP114" s="176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76"/>
      <c r="BD114" s="181"/>
      <c r="BE114" s="181"/>
      <c r="BF114" s="145"/>
      <c r="BG114" s="145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1"/>
      <c r="BU114" s="95"/>
      <c r="BV114" s="114"/>
      <c r="BW114" s="113"/>
      <c r="BX114" s="113"/>
      <c r="CA114" s="246"/>
    </row>
    <row r="115" spans="1:79" s="39" customFormat="1" ht="25.5">
      <c r="A115" s="335">
        <f t="shared" si="12"/>
        <v>102</v>
      </c>
      <c r="B115" s="552" t="s">
        <v>2635</v>
      </c>
      <c r="C115" s="49"/>
      <c r="D115" s="49" t="s">
        <v>249</v>
      </c>
      <c r="E115" s="50" t="s">
        <v>1542</v>
      </c>
      <c r="F115" s="109" t="s">
        <v>1543</v>
      </c>
      <c r="G115" s="34" t="s">
        <v>1544</v>
      </c>
      <c r="H115" s="184" t="s">
        <v>461</v>
      </c>
      <c r="I115" s="184" t="s">
        <v>871</v>
      </c>
      <c r="J115" s="109" t="s">
        <v>1541</v>
      </c>
      <c r="K115" s="101">
        <v>1102001115561</v>
      </c>
      <c r="L115" s="127">
        <v>32584</v>
      </c>
      <c r="M115" s="200">
        <f t="shared" ref="M115:M146" ca="1" si="18">(YEAR(NOW())-YEAR(L115))</f>
        <v>31</v>
      </c>
      <c r="N115" s="367">
        <v>3882442476</v>
      </c>
      <c r="O115" s="20" t="s">
        <v>31</v>
      </c>
      <c r="P115" s="14" t="s">
        <v>343</v>
      </c>
      <c r="Q115" s="14"/>
      <c r="R115" s="14">
        <f t="shared" si="13"/>
        <v>50</v>
      </c>
      <c r="S115" s="14"/>
      <c r="T115" s="14" t="s">
        <v>10</v>
      </c>
      <c r="U115" s="9" t="s">
        <v>6</v>
      </c>
      <c r="V115" s="36" t="s">
        <v>17</v>
      </c>
      <c r="W115" s="49"/>
      <c r="X115" s="49"/>
      <c r="Y115" s="49"/>
      <c r="Z115" s="49"/>
      <c r="AA115" s="49"/>
      <c r="AB115" s="222"/>
      <c r="AC115" s="132">
        <v>43272</v>
      </c>
      <c r="AD115" s="140">
        <f t="shared" si="15"/>
        <v>43392</v>
      </c>
      <c r="AE115" s="32">
        <v>43272</v>
      </c>
      <c r="AF115" s="37">
        <f t="shared" ca="1" si="16"/>
        <v>582</v>
      </c>
      <c r="AG115" s="37"/>
      <c r="AH115" s="37"/>
      <c r="AI115" s="61">
        <f t="shared" ref="AI115:AI123" ca="1" si="19">IF(AF115="","",AF115/365)</f>
        <v>1.5945205479452054</v>
      </c>
      <c r="AJ115" s="46"/>
      <c r="AK115" s="41">
        <v>43322</v>
      </c>
      <c r="AL115" s="271"/>
      <c r="AM115" s="148">
        <v>37</v>
      </c>
      <c r="AN115" s="176"/>
      <c r="AO115" s="148"/>
      <c r="AP115" s="176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76"/>
      <c r="BD115" s="181"/>
      <c r="BE115" s="181"/>
      <c r="BF115" s="145"/>
      <c r="BG115" s="145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1"/>
      <c r="BU115" s="95"/>
      <c r="BV115" s="114"/>
      <c r="BW115" s="113"/>
      <c r="BX115" s="113"/>
      <c r="CA115" s="246"/>
    </row>
    <row r="116" spans="1:79" s="39" customFormat="1" ht="25.5">
      <c r="A116" s="335">
        <f t="shared" si="12"/>
        <v>103</v>
      </c>
      <c r="B116" s="553" t="s">
        <v>2636</v>
      </c>
      <c r="C116" s="20"/>
      <c r="D116" s="20" t="s">
        <v>247</v>
      </c>
      <c r="E116" s="36" t="s">
        <v>372</v>
      </c>
      <c r="F116" s="36" t="s">
        <v>373</v>
      </c>
      <c r="G116" s="34" t="s">
        <v>632</v>
      </c>
      <c r="H116" s="33" t="s">
        <v>500</v>
      </c>
      <c r="I116" s="20"/>
      <c r="J116" s="36"/>
      <c r="K116" s="100">
        <v>1129900220550</v>
      </c>
      <c r="L116" s="127">
        <v>34247</v>
      </c>
      <c r="M116" s="175">
        <f t="shared" ca="1" si="18"/>
        <v>27</v>
      </c>
      <c r="N116" s="365"/>
      <c r="O116" s="260" t="s">
        <v>30</v>
      </c>
      <c r="P116" s="2" t="s">
        <v>47</v>
      </c>
      <c r="Q116" s="2"/>
      <c r="R116" s="2"/>
      <c r="S116" s="2"/>
      <c r="T116" s="2" t="s">
        <v>48</v>
      </c>
      <c r="U116" s="9" t="s">
        <v>6</v>
      </c>
      <c r="V116" s="3" t="s">
        <v>16</v>
      </c>
      <c r="W116" s="8"/>
      <c r="X116" s="8"/>
      <c r="Y116" s="8"/>
      <c r="Z116" s="8"/>
      <c r="AA116" s="8"/>
      <c r="AB116" s="221"/>
      <c r="AC116" s="132">
        <v>42592</v>
      </c>
      <c r="AD116" s="135">
        <f t="shared" si="15"/>
        <v>42712</v>
      </c>
      <c r="AE116" s="241">
        <v>42592</v>
      </c>
      <c r="AF116" s="37">
        <f t="shared" ca="1" si="16"/>
        <v>1262</v>
      </c>
      <c r="AG116" s="37">
        <f ca="1">YEAR(TODAY())-YEAR(AE116)</f>
        <v>4</v>
      </c>
      <c r="AH116" s="37">
        <f ca="1">DATEDIF(AC116,TODAY(),"YM")</f>
        <v>5</v>
      </c>
      <c r="AI116" s="60">
        <f t="shared" ca="1" si="19"/>
        <v>3.4575342465753423</v>
      </c>
      <c r="AJ116" s="46">
        <f ca="1">IF(AE116="","",IF(AI116&lt;$AH$2,0,IF(YEAR(AE116)=$AH$1-1,ROUND($AJ$2/12*(12-MONTH(AE116)+1),0),IF(AG116&gt;=$AH$6,$AJ$6,IF(AG116&gt;=$AH$5,$AJ$5,IF(AG116&gt;=$AH$4,$AJ$4,IF(AG116&gt;=$AH$3,$AJ$3,IF(AG116&gt;=$AH$2,$AJ$2,"Check"))))))))</f>
        <v>10</v>
      </c>
      <c r="AK116" s="341">
        <v>43326</v>
      </c>
      <c r="AL116" s="270"/>
      <c r="AM116" s="41"/>
      <c r="AN116" s="176"/>
      <c r="AO116" s="41"/>
      <c r="AP116" s="176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76"/>
      <c r="BD116" s="181"/>
      <c r="BE116" s="181"/>
      <c r="BF116" s="41"/>
      <c r="BG116" s="41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11">
        <v>42811</v>
      </c>
      <c r="BU116" s="95"/>
      <c r="BV116" s="113"/>
      <c r="BW116" s="113">
        <v>3</v>
      </c>
      <c r="BX116" s="113">
        <v>7</v>
      </c>
      <c r="BZ116" s="248" t="s">
        <v>803</v>
      </c>
      <c r="CA116" s="246">
        <v>2</v>
      </c>
    </row>
    <row r="117" spans="1:79" s="39" customFormat="1" ht="25.5">
      <c r="A117" s="335">
        <f t="shared" si="12"/>
        <v>104</v>
      </c>
      <c r="B117" s="552" t="s">
        <v>2637</v>
      </c>
      <c r="C117" s="49"/>
      <c r="D117" s="49" t="s">
        <v>247</v>
      </c>
      <c r="E117" s="50" t="s">
        <v>1555</v>
      </c>
      <c r="F117" s="109" t="s">
        <v>1556</v>
      </c>
      <c r="G117" s="34" t="s">
        <v>1557</v>
      </c>
      <c r="H117" s="184" t="s">
        <v>1558</v>
      </c>
      <c r="I117" s="184" t="s">
        <v>600</v>
      </c>
      <c r="J117" s="109" t="s">
        <v>1559</v>
      </c>
      <c r="K117" s="101">
        <v>3130100122811</v>
      </c>
      <c r="L117" s="127">
        <v>30049</v>
      </c>
      <c r="M117" s="200">
        <f t="shared" ca="1" si="18"/>
        <v>38</v>
      </c>
      <c r="N117" s="367">
        <v>4091582417</v>
      </c>
      <c r="O117" s="20" t="s">
        <v>30</v>
      </c>
      <c r="P117" s="14" t="s">
        <v>343</v>
      </c>
      <c r="Q117" s="14"/>
      <c r="R117" s="14">
        <f>AK117-AC117</f>
        <v>55</v>
      </c>
      <c r="S117" s="14"/>
      <c r="T117" s="14" t="s">
        <v>10</v>
      </c>
      <c r="U117" s="9" t="s">
        <v>6</v>
      </c>
      <c r="V117" s="36" t="s">
        <v>17</v>
      </c>
      <c r="W117" s="49"/>
      <c r="X117" s="49"/>
      <c r="Y117" s="49"/>
      <c r="Z117" s="49"/>
      <c r="AA117" s="49"/>
      <c r="AB117" s="222"/>
      <c r="AC117" s="132">
        <v>43277</v>
      </c>
      <c r="AD117" s="140">
        <f t="shared" si="15"/>
        <v>43397</v>
      </c>
      <c r="AE117" s="32">
        <v>43277</v>
      </c>
      <c r="AF117" s="37">
        <f t="shared" ca="1" si="16"/>
        <v>577</v>
      </c>
      <c r="AG117" s="37"/>
      <c r="AH117" s="37"/>
      <c r="AI117" s="61">
        <f t="shared" ca="1" si="19"/>
        <v>1.5808219178082192</v>
      </c>
      <c r="AJ117" s="46"/>
      <c r="AK117" s="41">
        <v>43332</v>
      </c>
      <c r="AL117" s="271"/>
      <c r="AM117" s="148">
        <v>44</v>
      </c>
      <c r="AN117" s="176"/>
      <c r="AO117" s="148"/>
      <c r="AP117" s="176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76"/>
      <c r="BD117" s="181"/>
      <c r="BE117" s="181"/>
      <c r="BF117" s="145"/>
      <c r="BG117" s="145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1"/>
      <c r="BU117" s="95"/>
      <c r="BV117" s="114"/>
      <c r="BW117" s="113"/>
      <c r="BX117" s="113"/>
      <c r="CA117" s="246"/>
    </row>
    <row r="118" spans="1:79" s="39" customFormat="1" ht="25.5">
      <c r="A118" s="335">
        <f t="shared" si="12"/>
        <v>105</v>
      </c>
      <c r="B118" s="552" t="s">
        <v>2638</v>
      </c>
      <c r="C118" s="139"/>
      <c r="D118" s="49" t="s">
        <v>249</v>
      </c>
      <c r="E118" s="50" t="s">
        <v>389</v>
      </c>
      <c r="F118" s="109" t="s">
        <v>1604</v>
      </c>
      <c r="G118" s="34" t="s">
        <v>1605</v>
      </c>
      <c r="H118" s="184" t="s">
        <v>493</v>
      </c>
      <c r="I118" s="184" t="s">
        <v>871</v>
      </c>
      <c r="J118" s="109" t="s">
        <v>1606</v>
      </c>
      <c r="K118" s="101">
        <v>1620300094895</v>
      </c>
      <c r="L118" s="127">
        <v>34684</v>
      </c>
      <c r="M118" s="200">
        <f t="shared" ca="1" si="18"/>
        <v>26</v>
      </c>
      <c r="N118" s="367">
        <v>7134212652</v>
      </c>
      <c r="O118" s="20" t="s">
        <v>31</v>
      </c>
      <c r="P118" s="14" t="s">
        <v>343</v>
      </c>
      <c r="Q118" s="14"/>
      <c r="R118" s="14">
        <f>AK118-AC118</f>
        <v>21</v>
      </c>
      <c r="S118" s="14"/>
      <c r="T118" s="14" t="s">
        <v>10</v>
      </c>
      <c r="U118" s="9" t="s">
        <v>6</v>
      </c>
      <c r="V118" s="36" t="s">
        <v>17</v>
      </c>
      <c r="W118" s="49"/>
      <c r="X118" s="49"/>
      <c r="Y118" s="49"/>
      <c r="Z118" s="49"/>
      <c r="AA118" s="49"/>
      <c r="AB118" s="222"/>
      <c r="AC118" s="132">
        <v>43313</v>
      </c>
      <c r="AD118" s="140">
        <f t="shared" si="15"/>
        <v>43433</v>
      </c>
      <c r="AE118" s="32">
        <v>43313</v>
      </c>
      <c r="AF118" s="37">
        <f t="shared" ca="1" si="16"/>
        <v>541</v>
      </c>
      <c r="AG118" s="37"/>
      <c r="AH118" s="37"/>
      <c r="AI118" s="61">
        <f t="shared" ca="1" si="19"/>
        <v>1.4821917808219178</v>
      </c>
      <c r="AJ118" s="46"/>
      <c r="AK118" s="41">
        <v>43334</v>
      </c>
      <c r="AL118" s="271"/>
      <c r="AM118" s="234">
        <v>40</v>
      </c>
      <c r="AN118" s="176"/>
      <c r="AO118" s="148"/>
      <c r="AP118" s="176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76"/>
      <c r="BD118" s="181"/>
      <c r="BE118" s="181"/>
      <c r="BF118" s="145"/>
      <c r="BG118" s="145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1"/>
      <c r="BU118" s="95"/>
      <c r="BV118" s="114"/>
      <c r="BW118" s="113"/>
      <c r="BX118" s="113"/>
      <c r="CA118" s="246"/>
    </row>
    <row r="119" spans="1:79" s="39" customFormat="1" ht="25.5">
      <c r="A119" s="335">
        <f t="shared" si="12"/>
        <v>106</v>
      </c>
      <c r="B119" s="553" t="s">
        <v>2636</v>
      </c>
      <c r="C119" s="20"/>
      <c r="D119" s="20" t="s">
        <v>247</v>
      </c>
      <c r="E119" s="36" t="s">
        <v>372</v>
      </c>
      <c r="F119" s="36" t="s">
        <v>373</v>
      </c>
      <c r="G119" s="34" t="s">
        <v>632</v>
      </c>
      <c r="H119" s="33" t="s">
        <v>500</v>
      </c>
      <c r="I119" s="20"/>
      <c r="J119" s="36"/>
      <c r="K119" s="100">
        <v>1129900220550</v>
      </c>
      <c r="L119" s="127">
        <v>34247</v>
      </c>
      <c r="M119" s="175">
        <f t="shared" ca="1" si="18"/>
        <v>27</v>
      </c>
      <c r="N119" s="365"/>
      <c r="O119" s="260" t="s">
        <v>30</v>
      </c>
      <c r="P119" s="2" t="s">
        <v>47</v>
      </c>
      <c r="Q119" s="2"/>
      <c r="R119" s="2"/>
      <c r="S119" s="2"/>
      <c r="T119" s="2" t="s">
        <v>48</v>
      </c>
      <c r="U119" s="9" t="s">
        <v>6</v>
      </c>
      <c r="V119" s="3" t="s">
        <v>16</v>
      </c>
      <c r="W119" s="8"/>
      <c r="X119" s="8"/>
      <c r="Y119" s="8"/>
      <c r="Z119" s="8"/>
      <c r="AA119" s="8"/>
      <c r="AB119" s="221"/>
      <c r="AC119" s="132">
        <v>42592</v>
      </c>
      <c r="AD119" s="135">
        <f t="shared" si="15"/>
        <v>42712</v>
      </c>
      <c r="AE119" s="241">
        <v>42592</v>
      </c>
      <c r="AF119" s="37">
        <f t="shared" ca="1" si="16"/>
        <v>1262</v>
      </c>
      <c r="AG119" s="37">
        <f ca="1">YEAR(TODAY())-YEAR(AE119)</f>
        <v>4</v>
      </c>
      <c r="AH119" s="37">
        <f ca="1">DATEDIF(AC119,TODAY(),"YM")</f>
        <v>5</v>
      </c>
      <c r="AI119" s="60">
        <f t="shared" ca="1" si="19"/>
        <v>3.4575342465753423</v>
      </c>
      <c r="AJ119" s="46">
        <f ca="1">IF(AE119="","",IF(AI119&lt;$AH$2,0,IF(YEAR(AE119)=$AH$1-1,ROUND($AJ$2/12*(12-MONTH(AE119)+1),0),IF(AG119&gt;=$AH$6,$AJ$6,IF(AG119&gt;=$AH$5,$AJ$5,IF(AG119&gt;=$AH$4,$AJ$4,IF(AG119&gt;=$AH$3,$AJ$3,IF(AG119&gt;=$AH$2,$AJ$2,"Check"))))))))</f>
        <v>10</v>
      </c>
      <c r="AK119" s="341">
        <v>43326</v>
      </c>
      <c r="AL119" s="270"/>
      <c r="AM119" s="41"/>
      <c r="AN119" s="176"/>
      <c r="AO119" s="41"/>
      <c r="AP119" s="176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76"/>
      <c r="BD119" s="181"/>
      <c r="BE119" s="181"/>
      <c r="BF119" s="41"/>
      <c r="BG119" s="41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11">
        <v>42811</v>
      </c>
      <c r="BU119" s="95"/>
      <c r="BV119" s="113"/>
      <c r="BW119" s="113">
        <v>3</v>
      </c>
      <c r="BX119" s="113">
        <v>7</v>
      </c>
      <c r="BZ119" s="248" t="s">
        <v>803</v>
      </c>
      <c r="CA119" s="246">
        <v>2</v>
      </c>
    </row>
    <row r="120" spans="1:79" s="39" customFormat="1" ht="25.5">
      <c r="A120" s="335">
        <f t="shared" si="12"/>
        <v>107</v>
      </c>
      <c r="B120" s="552" t="s">
        <v>2639</v>
      </c>
      <c r="C120" s="49"/>
      <c r="D120" s="49" t="s">
        <v>249</v>
      </c>
      <c r="E120" s="50" t="s">
        <v>1626</v>
      </c>
      <c r="F120" s="109" t="s">
        <v>1627</v>
      </c>
      <c r="G120" s="34" t="s">
        <v>1628</v>
      </c>
      <c r="H120" s="184" t="s">
        <v>1536</v>
      </c>
      <c r="I120" s="184" t="s">
        <v>871</v>
      </c>
      <c r="J120" s="109" t="s">
        <v>1629</v>
      </c>
      <c r="K120" s="101">
        <v>1102001276211</v>
      </c>
      <c r="L120" s="127">
        <v>32884</v>
      </c>
      <c r="M120" s="200">
        <f t="shared" ca="1" si="18"/>
        <v>30</v>
      </c>
      <c r="N120" s="367"/>
      <c r="O120" s="20" t="s">
        <v>31</v>
      </c>
      <c r="P120" s="14" t="s">
        <v>343</v>
      </c>
      <c r="Q120" s="14"/>
      <c r="R120" s="14">
        <f>AK120-AC120</f>
        <v>24</v>
      </c>
      <c r="S120" s="14"/>
      <c r="T120" s="14" t="s">
        <v>10</v>
      </c>
      <c r="U120" s="9" t="s">
        <v>6</v>
      </c>
      <c r="V120" s="36" t="s">
        <v>17</v>
      </c>
      <c r="W120" s="49"/>
      <c r="X120" s="49"/>
      <c r="Y120" s="49"/>
      <c r="Z120" s="49"/>
      <c r="AA120" s="49"/>
      <c r="AB120" s="222"/>
      <c r="AC120" s="132">
        <v>43326</v>
      </c>
      <c r="AD120" s="140">
        <f t="shared" si="15"/>
        <v>43446</v>
      </c>
      <c r="AE120" s="32">
        <v>43326</v>
      </c>
      <c r="AF120" s="37">
        <f t="shared" ca="1" si="16"/>
        <v>528</v>
      </c>
      <c r="AG120" s="37"/>
      <c r="AH120" s="37"/>
      <c r="AI120" s="61">
        <f t="shared" ca="1" si="19"/>
        <v>1.4465753424657535</v>
      </c>
      <c r="AJ120" s="46" t="str">
        <f ca="1">IF(AE120="","",IF(AI120&lt;$AH$2,0,IF(YEAR(AE120)=$AH$1-1,ROUND($AJ$2/12*(12-MONTH(AE120)+1),0),IF(AG120&gt;=$AH$6,$AJ$6,IF(AG120&gt;=$AH$5,$AJ$5,IF(AG120&gt;=$AH$4,$AJ$4,IF(AG120&gt;=$AH$3,$AJ$3,IF(AG120&gt;=$AH$2,$AJ$2,"Check"))))))))</f>
        <v>Check</v>
      </c>
      <c r="AK120" s="41">
        <v>43350</v>
      </c>
      <c r="AL120" s="271"/>
      <c r="AM120" s="148">
        <v>38</v>
      </c>
      <c r="AN120" s="176"/>
      <c r="AO120" s="148"/>
      <c r="AP120" s="176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76"/>
      <c r="BD120" s="181"/>
      <c r="BE120" s="181"/>
      <c r="BF120" s="145"/>
      <c r="BG120" s="145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1"/>
      <c r="BU120" s="95"/>
      <c r="BV120" s="114"/>
      <c r="BW120" s="113"/>
      <c r="BX120" s="113"/>
      <c r="CA120" s="246"/>
    </row>
    <row r="121" spans="1:79" s="39" customFormat="1" ht="25.5">
      <c r="A121" s="335">
        <f t="shared" si="12"/>
        <v>108</v>
      </c>
      <c r="B121" s="553" t="s">
        <v>2640</v>
      </c>
      <c r="C121" s="20"/>
      <c r="D121" s="20" t="s">
        <v>247</v>
      </c>
      <c r="E121" s="14" t="s">
        <v>1363</v>
      </c>
      <c r="F121" s="34" t="s">
        <v>1630</v>
      </c>
      <c r="G121" s="34" t="s">
        <v>1631</v>
      </c>
      <c r="H121" s="33" t="s">
        <v>1363</v>
      </c>
      <c r="I121" s="33" t="s">
        <v>600</v>
      </c>
      <c r="J121" s="34" t="s">
        <v>1632</v>
      </c>
      <c r="K121" s="100">
        <v>3659900061658</v>
      </c>
      <c r="L121" s="127">
        <v>29843</v>
      </c>
      <c r="M121" s="175">
        <f t="shared" ca="1" si="18"/>
        <v>39</v>
      </c>
      <c r="N121" s="367">
        <v>4340098319</v>
      </c>
      <c r="O121" s="20" t="s">
        <v>30</v>
      </c>
      <c r="P121" s="14" t="s">
        <v>343</v>
      </c>
      <c r="Q121" s="14"/>
      <c r="R121" s="14">
        <f>AK121-AC121</f>
        <v>23</v>
      </c>
      <c r="S121" s="14"/>
      <c r="T121" s="14" t="s">
        <v>10</v>
      </c>
      <c r="U121" s="9" t="s">
        <v>6</v>
      </c>
      <c r="V121" s="36" t="s">
        <v>17</v>
      </c>
      <c r="W121" s="49"/>
      <c r="X121" s="49"/>
      <c r="Y121" s="49"/>
      <c r="Z121" s="49"/>
      <c r="AA121" s="49"/>
      <c r="AB121" s="222"/>
      <c r="AC121" s="132">
        <v>43327</v>
      </c>
      <c r="AD121" s="140">
        <f t="shared" si="15"/>
        <v>43447</v>
      </c>
      <c r="AE121" s="32">
        <v>43327</v>
      </c>
      <c r="AF121" s="37">
        <f t="shared" ca="1" si="16"/>
        <v>527</v>
      </c>
      <c r="AG121" s="37"/>
      <c r="AH121" s="37"/>
      <c r="AI121" s="61">
        <f t="shared" ca="1" si="19"/>
        <v>1.4438356164383561</v>
      </c>
      <c r="AJ121" s="46" t="str">
        <f ca="1">IF(AE121="","",IF(AI121&lt;$AH$2,0,IF(YEAR(AE121)=$AH$1-1,ROUND($AJ$2/12*(12-MONTH(AE121)+1),0),IF(AG121&gt;=$AH$6,$AJ$6,IF(AG121&gt;=$AH$5,$AJ$5,IF(AG121&gt;=$AH$4,$AJ$4,IF(AG121&gt;=$AH$3,$AJ$3,IF(AG121&gt;=$AH$2,$AJ$2,"Check"))))))))</f>
        <v>Check</v>
      </c>
      <c r="AK121" s="41">
        <v>43350</v>
      </c>
      <c r="AL121" s="271"/>
      <c r="AM121" s="148"/>
      <c r="AN121" s="176"/>
      <c r="AO121" s="148"/>
      <c r="AP121" s="176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76"/>
      <c r="BD121" s="181"/>
      <c r="BE121" s="181"/>
      <c r="BF121" s="145"/>
      <c r="BG121" s="145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1"/>
      <c r="BU121" s="95"/>
      <c r="BV121" s="114"/>
      <c r="BW121" s="113"/>
      <c r="BX121" s="113"/>
      <c r="CA121" s="246"/>
    </row>
    <row r="122" spans="1:79" s="39" customFormat="1" ht="25.5">
      <c r="A122" s="335">
        <f t="shared" si="12"/>
        <v>109</v>
      </c>
      <c r="B122" s="544" t="s">
        <v>2641</v>
      </c>
      <c r="C122" s="49"/>
      <c r="D122" s="49" t="s">
        <v>247</v>
      </c>
      <c r="E122" s="50" t="s">
        <v>1312</v>
      </c>
      <c r="F122" s="109" t="s">
        <v>1313</v>
      </c>
      <c r="G122" s="34" t="s">
        <v>2757</v>
      </c>
      <c r="H122" s="184" t="s">
        <v>478</v>
      </c>
      <c r="I122" s="184" t="s">
        <v>600</v>
      </c>
      <c r="J122" s="109" t="s">
        <v>1315</v>
      </c>
      <c r="K122" s="101">
        <v>1139900207863</v>
      </c>
      <c r="L122" s="127">
        <v>35102</v>
      </c>
      <c r="M122" s="175">
        <f t="shared" ca="1" si="18"/>
        <v>24</v>
      </c>
      <c r="N122" s="367">
        <v>4069350357</v>
      </c>
      <c r="O122" s="20" t="s">
        <v>30</v>
      </c>
      <c r="P122" s="14" t="s">
        <v>1316</v>
      </c>
      <c r="Q122" s="14"/>
      <c r="R122" s="14">
        <f>AK122-AC122</f>
        <v>133</v>
      </c>
      <c r="S122" s="14"/>
      <c r="T122" s="14" t="s">
        <v>10</v>
      </c>
      <c r="U122" s="9" t="s">
        <v>6</v>
      </c>
      <c r="V122" s="36" t="s">
        <v>17</v>
      </c>
      <c r="W122" s="49"/>
      <c r="X122" s="49"/>
      <c r="Y122" s="49"/>
      <c r="Z122" s="49"/>
      <c r="AA122" s="49"/>
      <c r="AB122" s="222"/>
      <c r="AC122" s="132">
        <v>43222</v>
      </c>
      <c r="AD122" s="339">
        <f t="shared" si="15"/>
        <v>43342</v>
      </c>
      <c r="AE122" s="32">
        <v>43222</v>
      </c>
      <c r="AF122" s="37">
        <f t="shared" ca="1" si="16"/>
        <v>632</v>
      </c>
      <c r="AG122" s="37"/>
      <c r="AH122" s="37"/>
      <c r="AI122" s="61">
        <f t="shared" ca="1" si="19"/>
        <v>1.7315068493150685</v>
      </c>
      <c r="AJ122" s="46" t="str">
        <f ca="1">IF(AE122="","",IF(AI122&lt;$AH$2,0,IF(YEAR(AE122)=$AH$1-1,ROUND($AJ$2/12*(12-MONTH(AE122)+1),0),IF(AG122&gt;=$AH$6,$AJ$6,IF(AG122&gt;=$AH$5,$AJ$5,IF(AG122&gt;=$AH$4,$AJ$4,IF(AG122&gt;=$AH$3,$AJ$3,IF(AG122&gt;=$AH$2,$AJ$2,"Check"))))))))</f>
        <v>Check</v>
      </c>
      <c r="AK122" s="41">
        <v>43355</v>
      </c>
      <c r="AL122" s="271"/>
      <c r="AM122" s="148"/>
      <c r="AN122" s="176"/>
      <c r="AO122" s="148"/>
      <c r="AP122" s="176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76"/>
      <c r="BD122" s="181"/>
      <c r="BE122" s="181"/>
      <c r="BF122" s="145"/>
      <c r="BG122" s="145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1"/>
      <c r="BU122" s="95"/>
      <c r="BV122" s="114"/>
      <c r="BW122" s="113"/>
      <c r="BX122" s="113"/>
      <c r="CA122" s="246"/>
    </row>
    <row r="123" spans="1:79" s="39" customFormat="1" ht="25.5">
      <c r="A123" s="335">
        <f t="shared" si="12"/>
        <v>110</v>
      </c>
      <c r="B123" s="544" t="s">
        <v>2642</v>
      </c>
      <c r="C123" s="20"/>
      <c r="D123" s="49" t="s">
        <v>247</v>
      </c>
      <c r="E123" s="50" t="s">
        <v>715</v>
      </c>
      <c r="F123" s="109" t="s">
        <v>716</v>
      </c>
      <c r="G123" s="34" t="s">
        <v>718</v>
      </c>
      <c r="H123" s="184" t="s">
        <v>717</v>
      </c>
      <c r="I123" s="184" t="s">
        <v>438</v>
      </c>
      <c r="J123" s="109" t="s">
        <v>719</v>
      </c>
      <c r="K123" s="101">
        <v>1600100442857</v>
      </c>
      <c r="L123" s="127">
        <v>33543</v>
      </c>
      <c r="M123" s="175">
        <f t="shared" ca="1" si="18"/>
        <v>29</v>
      </c>
      <c r="N123" s="367">
        <v>4084866008</v>
      </c>
      <c r="O123" s="20" t="s">
        <v>30</v>
      </c>
      <c r="P123" s="14" t="s">
        <v>343</v>
      </c>
      <c r="Q123" s="14"/>
      <c r="R123" s="14"/>
      <c r="S123" s="14"/>
      <c r="T123" s="14" t="s">
        <v>10</v>
      </c>
      <c r="U123" s="9" t="s">
        <v>6</v>
      </c>
      <c r="V123" s="36" t="s">
        <v>17</v>
      </c>
      <c r="W123" s="49"/>
      <c r="X123" s="49"/>
      <c r="Y123" s="49"/>
      <c r="Z123" s="49"/>
      <c r="AA123" s="49"/>
      <c r="AB123" s="222"/>
      <c r="AC123" s="132">
        <v>43014</v>
      </c>
      <c r="AD123" s="135">
        <f t="shared" si="15"/>
        <v>43134</v>
      </c>
      <c r="AE123" s="32">
        <v>43014</v>
      </c>
      <c r="AF123" s="37">
        <f t="shared" ca="1" si="16"/>
        <v>840</v>
      </c>
      <c r="AG123" s="37">
        <f ca="1">YEAR(TODAY())-YEAR(AE123)</f>
        <v>3</v>
      </c>
      <c r="AH123" s="37"/>
      <c r="AI123" s="61">
        <f t="shared" ca="1" si="19"/>
        <v>2.3013698630136985</v>
      </c>
      <c r="AJ123" s="46"/>
      <c r="AK123" s="41">
        <v>43364</v>
      </c>
      <c r="AL123" s="271"/>
      <c r="AM123" s="148"/>
      <c r="AN123" s="176"/>
      <c r="AO123" s="186">
        <v>9</v>
      </c>
      <c r="AP123" s="176"/>
      <c r="AQ123" s="176"/>
      <c r="AR123" s="176"/>
      <c r="AS123" s="176"/>
      <c r="AT123" s="176"/>
      <c r="AU123" s="176"/>
      <c r="AV123" s="176"/>
      <c r="AW123" s="176"/>
      <c r="AX123" s="176">
        <v>3</v>
      </c>
      <c r="AY123" s="176"/>
      <c r="AZ123" s="176"/>
      <c r="BA123" s="176"/>
      <c r="BB123" s="176"/>
      <c r="BC123" s="176"/>
      <c r="BD123" s="181">
        <v>43033</v>
      </c>
      <c r="BE123" s="232" t="s">
        <v>850</v>
      </c>
      <c r="BF123" s="145"/>
      <c r="BG123" s="145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1"/>
      <c r="BU123" s="95"/>
      <c r="BV123" s="114"/>
      <c r="BW123" s="113"/>
      <c r="BX123" s="113">
        <v>2</v>
      </c>
      <c r="BZ123" s="248" t="s">
        <v>803</v>
      </c>
      <c r="CA123" s="246"/>
    </row>
    <row r="124" spans="1:79" s="39" customFormat="1" ht="25.5">
      <c r="A124" s="335">
        <f t="shared" si="12"/>
        <v>111</v>
      </c>
      <c r="B124" s="554" t="s">
        <v>2643</v>
      </c>
      <c r="C124" s="20"/>
      <c r="D124" s="49" t="s">
        <v>249</v>
      </c>
      <c r="E124" s="50" t="s">
        <v>1460</v>
      </c>
      <c r="F124" s="109" t="s">
        <v>1461</v>
      </c>
      <c r="G124" s="34" t="s">
        <v>2758</v>
      </c>
      <c r="H124" s="184" t="s">
        <v>1470</v>
      </c>
      <c r="I124" s="184"/>
      <c r="J124" s="109" t="s">
        <v>1463</v>
      </c>
      <c r="K124" s="101">
        <v>1250200151025</v>
      </c>
      <c r="L124" s="127">
        <v>33247</v>
      </c>
      <c r="M124" s="175">
        <f t="shared" ca="1" si="18"/>
        <v>29</v>
      </c>
      <c r="N124" s="367">
        <v>3342481318</v>
      </c>
      <c r="O124" s="20" t="s">
        <v>31</v>
      </c>
      <c r="P124" s="14" t="s">
        <v>343</v>
      </c>
      <c r="Q124" s="14"/>
      <c r="R124" s="14">
        <f>AK124-AC124</f>
        <v>103</v>
      </c>
      <c r="S124" s="14"/>
      <c r="T124" s="14" t="s">
        <v>10</v>
      </c>
      <c r="U124" s="9" t="s">
        <v>6</v>
      </c>
      <c r="V124" s="36" t="s">
        <v>17</v>
      </c>
      <c r="W124" s="49"/>
      <c r="X124" s="49"/>
      <c r="Y124" s="49"/>
      <c r="Z124" s="49"/>
      <c r="AA124" s="49"/>
      <c r="AB124" s="222"/>
      <c r="AC124" s="132">
        <v>43252</v>
      </c>
      <c r="AD124" s="140">
        <f t="shared" si="15"/>
        <v>43372</v>
      </c>
      <c r="AE124" s="32">
        <v>43252</v>
      </c>
      <c r="AF124" s="37">
        <f t="shared" ca="1" si="16"/>
        <v>602</v>
      </c>
      <c r="AG124" s="37"/>
      <c r="AH124" s="37"/>
      <c r="AI124" s="61">
        <v>0.18356164383561643</v>
      </c>
      <c r="AJ124" s="46">
        <v>0</v>
      </c>
      <c r="AK124" s="41">
        <v>43355</v>
      </c>
      <c r="AL124" s="271"/>
      <c r="AM124" s="148"/>
      <c r="AN124" s="204">
        <v>37</v>
      </c>
      <c r="AO124" s="148"/>
      <c r="AP124" s="176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76"/>
      <c r="BD124" s="181"/>
      <c r="BE124" s="181"/>
      <c r="BF124" s="145"/>
      <c r="BG124" s="145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1"/>
      <c r="BU124" s="95"/>
      <c r="BV124" s="114"/>
      <c r="BW124" s="113"/>
      <c r="BX124" s="113"/>
      <c r="CA124" s="246"/>
    </row>
    <row r="125" spans="1:79" s="39" customFormat="1" ht="25.5">
      <c r="A125" s="335">
        <f t="shared" si="12"/>
        <v>112</v>
      </c>
      <c r="B125" s="544" t="s">
        <v>2644</v>
      </c>
      <c r="C125" s="20"/>
      <c r="D125" s="20" t="s">
        <v>247</v>
      </c>
      <c r="E125" s="14" t="s">
        <v>1575</v>
      </c>
      <c r="F125" s="34" t="s">
        <v>1576</v>
      </c>
      <c r="G125" s="34" t="s">
        <v>1577</v>
      </c>
      <c r="H125" s="33" t="s">
        <v>1578</v>
      </c>
      <c r="I125" s="33" t="s">
        <v>600</v>
      </c>
      <c r="J125" s="34" t="s">
        <v>1579</v>
      </c>
      <c r="K125" s="100">
        <v>1100201311311</v>
      </c>
      <c r="L125" s="127">
        <v>35497</v>
      </c>
      <c r="M125" s="175">
        <f t="shared" ca="1" si="18"/>
        <v>23</v>
      </c>
      <c r="N125" s="365">
        <v>3014233148</v>
      </c>
      <c r="O125" s="20" t="s">
        <v>30</v>
      </c>
      <c r="P125" s="14" t="s">
        <v>343</v>
      </c>
      <c r="Q125" s="14"/>
      <c r="R125" s="14">
        <f>AK125-AC125</f>
        <v>58</v>
      </c>
      <c r="S125" s="14"/>
      <c r="T125" s="14" t="s">
        <v>10</v>
      </c>
      <c r="U125" s="9" t="s">
        <v>6</v>
      </c>
      <c r="V125" s="36" t="s">
        <v>17</v>
      </c>
      <c r="W125" s="49"/>
      <c r="X125" s="49"/>
      <c r="Y125" s="49"/>
      <c r="Z125" s="49"/>
      <c r="AA125" s="49"/>
      <c r="AB125" s="222"/>
      <c r="AC125" s="132">
        <v>43304</v>
      </c>
      <c r="AD125" s="140">
        <f t="shared" si="15"/>
        <v>43424</v>
      </c>
      <c r="AE125" s="32">
        <v>43304</v>
      </c>
      <c r="AF125" s="37">
        <f t="shared" ca="1" si="16"/>
        <v>550</v>
      </c>
      <c r="AG125" s="37"/>
      <c r="AH125" s="37"/>
      <c r="AI125" s="61">
        <f t="shared" ref="AI125:AI156" ca="1" si="20">IF(AF125="","",AF125/365)</f>
        <v>1.5068493150684932</v>
      </c>
      <c r="AJ125" s="46"/>
      <c r="AK125" s="41">
        <v>43362</v>
      </c>
      <c r="AL125" s="271"/>
      <c r="AM125" s="148"/>
      <c r="AN125" s="176"/>
      <c r="AO125" s="148"/>
      <c r="AP125" s="176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  <c r="BA125" s="176"/>
      <c r="BB125" s="176"/>
      <c r="BC125" s="176"/>
      <c r="BD125" s="181"/>
      <c r="BE125" s="181"/>
      <c r="BF125" s="145"/>
      <c r="BG125" s="145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1"/>
      <c r="BU125" s="95"/>
      <c r="BV125" s="114"/>
      <c r="BW125" s="113"/>
      <c r="BX125" s="113"/>
      <c r="CA125" s="246"/>
    </row>
    <row r="126" spans="1:79" s="39" customFormat="1" ht="25.5">
      <c r="A126" s="335">
        <f t="shared" si="12"/>
        <v>113</v>
      </c>
      <c r="B126" s="555" t="s">
        <v>2645</v>
      </c>
      <c r="C126" s="49"/>
      <c r="D126" s="49" t="s">
        <v>247</v>
      </c>
      <c r="E126" s="50" t="s">
        <v>1789</v>
      </c>
      <c r="F126" s="109" t="s">
        <v>1401</v>
      </c>
      <c r="G126" s="34" t="s">
        <v>1790</v>
      </c>
      <c r="H126" s="184" t="s">
        <v>1791</v>
      </c>
      <c r="I126" s="184" t="s">
        <v>600</v>
      </c>
      <c r="J126" s="109" t="s">
        <v>1792</v>
      </c>
      <c r="K126" s="101">
        <v>1310300233669</v>
      </c>
      <c r="L126" s="127">
        <v>36199</v>
      </c>
      <c r="M126" s="175">
        <f t="shared" ca="1" si="18"/>
        <v>21</v>
      </c>
      <c r="N126" s="367"/>
      <c r="O126" s="20" t="s">
        <v>30</v>
      </c>
      <c r="P126" s="14" t="s">
        <v>679</v>
      </c>
      <c r="Q126" s="14"/>
      <c r="R126" s="14">
        <f>AK126-AC126</f>
        <v>4</v>
      </c>
      <c r="S126" s="14"/>
      <c r="T126" s="14" t="s">
        <v>10</v>
      </c>
      <c r="U126" s="9" t="s">
        <v>6</v>
      </c>
      <c r="V126" s="36" t="s">
        <v>17</v>
      </c>
      <c r="W126" s="49"/>
      <c r="X126" s="49"/>
      <c r="Y126" s="49"/>
      <c r="Z126" s="49"/>
      <c r="AA126" s="49"/>
      <c r="AB126" s="222"/>
      <c r="AC126" s="132">
        <v>43370</v>
      </c>
      <c r="AD126" s="140">
        <f t="shared" si="15"/>
        <v>43490</v>
      </c>
      <c r="AE126" s="32">
        <v>43370</v>
      </c>
      <c r="AF126" s="37">
        <f t="shared" ca="1" si="16"/>
        <v>484</v>
      </c>
      <c r="AG126" s="37">
        <f t="shared" ref="AG126:AG139" ca="1" si="21">YEAR(TODAY())-YEAR(AE126)</f>
        <v>2</v>
      </c>
      <c r="AH126" s="37">
        <f t="shared" ref="AH126:AH139" ca="1" si="22">DATEDIF(AC126,TODAY(),"YM")</f>
        <v>3</v>
      </c>
      <c r="AI126" s="61">
        <f t="shared" ca="1" si="20"/>
        <v>1.3260273972602741</v>
      </c>
      <c r="AJ126" s="46">
        <f ca="1">IF(AE126="","",IF(AI126&lt;$AH$2,0,IF(YEAR(AE126)=$AH$1-1,ROUND($AJ$2/12*(12-MONTH(AE126)+1),0),IF(AG126&gt;=$AH$6,$AJ$6,IF(AG126&gt;=$AH$5,$AJ$5,IF(AG126&gt;=$AH$4,$AJ$4,IF(AG126&gt;=$AH$3,$AJ$3,IF(AG126&gt;=$AH$2,$AJ$2,"Check"))))))))</f>
        <v>7</v>
      </c>
      <c r="AK126" s="41">
        <v>43374</v>
      </c>
      <c r="AL126" s="271"/>
      <c r="AM126" s="148">
        <v>44</v>
      </c>
      <c r="AN126" s="176"/>
      <c r="AO126" s="148"/>
      <c r="AP126" s="176"/>
      <c r="AQ126" s="176"/>
      <c r="AR126" s="176"/>
      <c r="AS126" s="176"/>
      <c r="AT126" s="176"/>
      <c r="AU126" s="176"/>
      <c r="AV126" s="176"/>
      <c r="AW126" s="176"/>
      <c r="AX126" s="176"/>
      <c r="AY126" s="176"/>
      <c r="AZ126" s="176"/>
      <c r="BA126" s="176"/>
      <c r="BB126" s="176"/>
      <c r="BC126" s="176"/>
      <c r="BD126" s="181"/>
      <c r="BE126" s="181"/>
      <c r="BF126" s="145"/>
      <c r="BG126" s="145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1"/>
      <c r="BU126" s="95"/>
      <c r="BV126" s="114"/>
      <c r="BW126" s="113"/>
      <c r="BX126" s="113"/>
      <c r="CA126" s="246"/>
    </row>
    <row r="127" spans="1:79" s="39" customFormat="1" ht="25.5">
      <c r="A127" s="335">
        <f t="shared" si="12"/>
        <v>114</v>
      </c>
      <c r="B127" s="545" t="s">
        <v>2646</v>
      </c>
      <c r="C127" s="49">
        <v>200104</v>
      </c>
      <c r="D127" s="20" t="s">
        <v>247</v>
      </c>
      <c r="E127" s="50" t="s">
        <v>1391</v>
      </c>
      <c r="F127" s="109" t="s">
        <v>336</v>
      </c>
      <c r="G127" s="34" t="s">
        <v>2759</v>
      </c>
      <c r="H127" s="184" t="s">
        <v>444</v>
      </c>
      <c r="I127" s="184"/>
      <c r="J127" s="109"/>
      <c r="K127" s="101">
        <v>2129900079103</v>
      </c>
      <c r="L127" s="129">
        <v>35960</v>
      </c>
      <c r="M127" s="175">
        <f t="shared" ca="1" si="18"/>
        <v>22</v>
      </c>
      <c r="N127" s="367"/>
      <c r="O127" s="20" t="s">
        <v>30</v>
      </c>
      <c r="P127" s="14" t="s">
        <v>344</v>
      </c>
      <c r="Q127" s="14"/>
      <c r="R127" s="14"/>
      <c r="S127" s="14"/>
      <c r="T127" s="14" t="s">
        <v>10</v>
      </c>
      <c r="U127" s="9" t="s">
        <v>6</v>
      </c>
      <c r="V127" s="36" t="s">
        <v>17</v>
      </c>
      <c r="W127" s="49"/>
      <c r="X127" s="49"/>
      <c r="Y127" s="49"/>
      <c r="Z127" s="49"/>
      <c r="AA127" s="49"/>
      <c r="AB127" s="222"/>
      <c r="AC127" s="133">
        <v>42079</v>
      </c>
      <c r="AD127" s="32">
        <v>41843</v>
      </c>
      <c r="AE127" s="311">
        <v>42079</v>
      </c>
      <c r="AF127" s="37">
        <f t="shared" ca="1" si="16"/>
        <v>1775</v>
      </c>
      <c r="AG127" s="37">
        <f t="shared" ca="1" si="21"/>
        <v>5</v>
      </c>
      <c r="AH127" s="37">
        <f t="shared" ca="1" si="22"/>
        <v>10</v>
      </c>
      <c r="AI127" s="61">
        <f t="shared" ca="1" si="20"/>
        <v>4.8630136986301373</v>
      </c>
      <c r="AJ127" s="46">
        <f ca="1">IF(AE127="","",IF(AI127&lt;$AH$2,0,IF(YEAR(AE127)=$AH$1-1,ROUND($AJ$2/12*(12-MONTH(AE127)+1),0),IF(AG127&gt;=$AH$6,$AJ$6,IF(AG127&gt;=$AH$5,$AJ$5,IF(AG127&gt;=$AH$4,$AJ$4,IF(AG127&gt;=$AH$3,$AJ$3,IF(AG127&gt;=$AH$2,$AJ$2,"Check"))))))))</f>
        <v>12</v>
      </c>
      <c r="AK127" s="41">
        <v>43370</v>
      </c>
      <c r="AL127" s="270"/>
      <c r="AM127" s="41"/>
      <c r="AN127" s="176"/>
      <c r="AO127" s="41"/>
      <c r="AP127" s="176"/>
      <c r="AQ127" s="176"/>
      <c r="AR127" s="176"/>
      <c r="AS127" s="176"/>
      <c r="AT127" s="176"/>
      <c r="AU127" s="176"/>
      <c r="AV127" s="176"/>
      <c r="AW127" s="176">
        <v>3</v>
      </c>
      <c r="AX127" s="176"/>
      <c r="AY127" s="176"/>
      <c r="AZ127" s="176"/>
      <c r="BA127" s="176"/>
      <c r="BB127" s="176"/>
      <c r="BC127" s="176">
        <v>3</v>
      </c>
      <c r="BD127" s="181"/>
      <c r="BE127" s="181"/>
      <c r="BF127" s="41"/>
      <c r="BG127" s="41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11">
        <v>42811</v>
      </c>
      <c r="BU127" s="95"/>
      <c r="BV127" s="114">
        <v>6</v>
      </c>
      <c r="BW127" s="113">
        <v>7</v>
      </c>
      <c r="BX127" s="113">
        <v>10</v>
      </c>
      <c r="BZ127" s="248" t="s">
        <v>803</v>
      </c>
      <c r="CA127" s="246">
        <v>0</v>
      </c>
    </row>
    <row r="128" spans="1:79" s="39" customFormat="1" ht="25.5">
      <c r="A128" s="335">
        <f t="shared" si="12"/>
        <v>115</v>
      </c>
      <c r="B128" s="436" t="s">
        <v>2647</v>
      </c>
      <c r="C128" s="20"/>
      <c r="D128" s="20" t="s">
        <v>249</v>
      </c>
      <c r="E128" s="14" t="s">
        <v>420</v>
      </c>
      <c r="F128" s="34" t="s">
        <v>421</v>
      </c>
      <c r="G128" s="34" t="s">
        <v>549</v>
      </c>
      <c r="H128" s="184" t="s">
        <v>460</v>
      </c>
      <c r="I128" s="1" t="s">
        <v>435</v>
      </c>
      <c r="J128" s="109" t="s">
        <v>550</v>
      </c>
      <c r="K128" s="101">
        <v>1309900870242</v>
      </c>
      <c r="L128" s="127">
        <v>33963</v>
      </c>
      <c r="M128" s="175">
        <f t="shared" ca="1" si="18"/>
        <v>28</v>
      </c>
      <c r="N128" s="367"/>
      <c r="O128" s="20" t="s">
        <v>31</v>
      </c>
      <c r="P128" s="27" t="s">
        <v>52</v>
      </c>
      <c r="Q128" s="27"/>
      <c r="R128" s="14"/>
      <c r="S128" s="14"/>
      <c r="T128" s="27" t="s">
        <v>49</v>
      </c>
      <c r="U128" s="9" t="s">
        <v>6</v>
      </c>
      <c r="V128" s="3" t="s">
        <v>16</v>
      </c>
      <c r="W128" s="374"/>
      <c r="X128" s="374"/>
      <c r="Y128" s="374"/>
      <c r="Z128" s="374"/>
      <c r="AA128" s="374"/>
      <c r="AB128" s="222"/>
      <c r="AC128" s="132">
        <v>42675</v>
      </c>
      <c r="AD128" s="135">
        <f t="shared" ref="AD128:AD150" si="23">AC128+120</f>
        <v>42795</v>
      </c>
      <c r="AE128" s="32">
        <v>42675</v>
      </c>
      <c r="AF128" s="37">
        <f t="shared" ca="1" si="16"/>
        <v>1179</v>
      </c>
      <c r="AG128" s="37">
        <f t="shared" ca="1" si="21"/>
        <v>4</v>
      </c>
      <c r="AH128" s="37">
        <f t="shared" ca="1" si="22"/>
        <v>2</v>
      </c>
      <c r="AI128" s="61">
        <f t="shared" ca="1" si="20"/>
        <v>3.2301369863013698</v>
      </c>
      <c r="AJ128" s="46"/>
      <c r="AK128" s="41">
        <v>43374</v>
      </c>
      <c r="AL128" s="270"/>
      <c r="AM128" s="41"/>
      <c r="AN128" s="176"/>
      <c r="AO128" s="186" t="s">
        <v>422</v>
      </c>
      <c r="AP128" s="176"/>
      <c r="AQ128" s="176"/>
      <c r="AR128" s="176"/>
      <c r="AS128" s="176"/>
      <c r="AT128" s="176">
        <v>3</v>
      </c>
      <c r="AU128" s="176"/>
      <c r="AV128" s="176"/>
      <c r="AW128" s="176"/>
      <c r="AX128" s="176"/>
      <c r="AY128" s="176"/>
      <c r="AZ128" s="176"/>
      <c r="BA128" s="176"/>
      <c r="BB128" s="176"/>
      <c r="BC128" s="176"/>
      <c r="BD128" s="181"/>
      <c r="BE128" s="181"/>
      <c r="BF128" s="41"/>
      <c r="BG128" s="41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11">
        <v>42811</v>
      </c>
      <c r="BU128" s="95"/>
      <c r="BV128" s="113"/>
      <c r="BW128" s="113"/>
      <c r="BX128" s="113">
        <v>7</v>
      </c>
      <c r="BZ128" s="247" t="s">
        <v>803</v>
      </c>
      <c r="CA128" s="245">
        <v>0</v>
      </c>
    </row>
    <row r="129" spans="1:79" s="39" customFormat="1" ht="25.5">
      <c r="A129" s="335">
        <f t="shared" si="12"/>
        <v>116</v>
      </c>
      <c r="B129" s="436" t="s">
        <v>2648</v>
      </c>
      <c r="C129" s="20">
        <v>900018</v>
      </c>
      <c r="D129" s="20" t="s">
        <v>249</v>
      </c>
      <c r="E129" s="14" t="s">
        <v>235</v>
      </c>
      <c r="F129" s="34" t="s">
        <v>327</v>
      </c>
      <c r="G129" s="34" t="s">
        <v>2760</v>
      </c>
      <c r="H129" s="33" t="s">
        <v>488</v>
      </c>
      <c r="I129" s="33"/>
      <c r="J129" s="34"/>
      <c r="K129" s="100">
        <v>1120600140528</v>
      </c>
      <c r="L129" s="127">
        <v>33018</v>
      </c>
      <c r="M129" s="175">
        <f t="shared" ca="1" si="18"/>
        <v>30</v>
      </c>
      <c r="N129" s="365"/>
      <c r="O129" s="20" t="s">
        <v>31</v>
      </c>
      <c r="P129" s="2" t="s">
        <v>85</v>
      </c>
      <c r="Q129" s="2"/>
      <c r="R129" s="14"/>
      <c r="S129" s="14"/>
      <c r="T129" s="2" t="s">
        <v>8</v>
      </c>
      <c r="U129" s="9" t="s">
        <v>6</v>
      </c>
      <c r="V129" s="3" t="s">
        <v>16</v>
      </c>
      <c r="W129" s="8"/>
      <c r="X129" s="8"/>
      <c r="Y129" s="8"/>
      <c r="Z129" s="8"/>
      <c r="AA129" s="8"/>
      <c r="AB129" s="136"/>
      <c r="AC129" s="132">
        <v>41564</v>
      </c>
      <c r="AD129" s="135">
        <f t="shared" si="23"/>
        <v>41684</v>
      </c>
      <c r="AE129" s="329">
        <v>41564</v>
      </c>
      <c r="AF129" s="37">
        <f t="shared" ca="1" si="16"/>
        <v>2290</v>
      </c>
      <c r="AG129" s="37">
        <f t="shared" ca="1" si="21"/>
        <v>7</v>
      </c>
      <c r="AH129" s="37">
        <f t="shared" ca="1" si="22"/>
        <v>3</v>
      </c>
      <c r="AI129" s="61">
        <f t="shared" ca="1" si="20"/>
        <v>6.2739726027397262</v>
      </c>
      <c r="AJ129" s="46">
        <f ca="1">IF(AE129="","",IF(AI129&lt;$AH$2,0,IF(YEAR(AE129)=$AH$1-1,ROUND($AJ$2/12*(12-MONTH(AE129)+1),0),IF(AG129&gt;=$AH$6,$AJ$6,IF(AG129&gt;=$AH$5,$AJ$5,IF(AG129&gt;=$AH$4,$AJ$4,IF(AG129&gt;=$AH$3,$AJ$3,IF(AG129&gt;=$AH$2,$AJ$2,"Check"))))))))</f>
        <v>12</v>
      </c>
      <c r="AK129" s="41">
        <v>43382</v>
      </c>
      <c r="AL129" s="271"/>
      <c r="AM129" s="148"/>
      <c r="AN129" s="176"/>
      <c r="AO129" s="148"/>
      <c r="AP129" s="176"/>
      <c r="AQ129" s="176"/>
      <c r="AR129" s="176"/>
      <c r="AS129" s="176"/>
      <c r="AT129" s="176"/>
      <c r="AU129" s="176"/>
      <c r="AV129" s="176"/>
      <c r="AW129" s="176"/>
      <c r="AX129" s="176"/>
      <c r="AY129" s="176"/>
      <c r="AZ129" s="176"/>
      <c r="BA129" s="176"/>
      <c r="BB129" s="176"/>
      <c r="BC129" s="176"/>
      <c r="BD129" s="181"/>
      <c r="BE129" s="232"/>
      <c r="BF129" s="145"/>
      <c r="BG129" s="145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1"/>
      <c r="BU129" s="95"/>
      <c r="BV129" s="114"/>
      <c r="BW129" s="113"/>
      <c r="BX129" s="113"/>
      <c r="BZ129" s="247"/>
      <c r="CA129" s="246"/>
    </row>
    <row r="130" spans="1:79" s="39" customFormat="1" ht="25.5">
      <c r="A130" s="335">
        <f t="shared" si="12"/>
        <v>117</v>
      </c>
      <c r="B130" s="545" t="s">
        <v>2649</v>
      </c>
      <c r="C130" s="49"/>
      <c r="D130" s="49" t="s">
        <v>1528</v>
      </c>
      <c r="E130" s="50" t="s">
        <v>1533</v>
      </c>
      <c r="F130" s="109" t="s">
        <v>1534</v>
      </c>
      <c r="G130" s="34" t="s">
        <v>1535</v>
      </c>
      <c r="H130" s="184" t="s">
        <v>1536</v>
      </c>
      <c r="I130" s="184" t="s">
        <v>871</v>
      </c>
      <c r="J130" s="109" t="s">
        <v>1537</v>
      </c>
      <c r="K130" s="101">
        <v>1100500275014</v>
      </c>
      <c r="L130" s="127">
        <v>32366</v>
      </c>
      <c r="M130" s="175">
        <f t="shared" ca="1" si="18"/>
        <v>32</v>
      </c>
      <c r="N130" s="367">
        <v>3014255865</v>
      </c>
      <c r="O130" s="20" t="s">
        <v>31</v>
      </c>
      <c r="P130" s="14" t="s">
        <v>343</v>
      </c>
      <c r="Q130" s="14"/>
      <c r="R130" s="14">
        <f t="shared" ref="R130:R138" si="24">AK130-AC130</f>
        <v>-43272</v>
      </c>
      <c r="S130" s="14"/>
      <c r="T130" s="14" t="s">
        <v>10</v>
      </c>
      <c r="U130" s="9" t="s">
        <v>6</v>
      </c>
      <c r="V130" s="36" t="s">
        <v>17</v>
      </c>
      <c r="W130" s="49"/>
      <c r="X130" s="49"/>
      <c r="Y130" s="49"/>
      <c r="Z130" s="49"/>
      <c r="AA130" s="49"/>
      <c r="AB130" s="222"/>
      <c r="AC130" s="132">
        <v>43272</v>
      </c>
      <c r="AD130" s="358">
        <f t="shared" si="23"/>
        <v>43392</v>
      </c>
      <c r="AE130" s="32">
        <v>43272</v>
      </c>
      <c r="AF130" s="37">
        <f t="shared" ca="1" si="16"/>
        <v>582</v>
      </c>
      <c r="AG130" s="37">
        <f t="shared" ca="1" si="21"/>
        <v>2</v>
      </c>
      <c r="AH130" s="37">
        <f t="shared" ca="1" si="22"/>
        <v>7</v>
      </c>
      <c r="AI130" s="61">
        <f t="shared" ca="1" si="20"/>
        <v>1.5945205479452054</v>
      </c>
      <c r="AJ130" s="46"/>
      <c r="AK130" s="41"/>
      <c r="AL130" s="271"/>
      <c r="AM130" s="148">
        <v>41</v>
      </c>
      <c r="AN130" s="176"/>
      <c r="AO130" s="148"/>
      <c r="AP130" s="176"/>
      <c r="AQ130" s="176"/>
      <c r="AR130" s="176"/>
      <c r="AS130" s="176"/>
      <c r="AT130" s="176"/>
      <c r="AU130" s="176"/>
      <c r="AV130" s="176"/>
      <c r="AW130" s="176"/>
      <c r="AX130" s="176"/>
      <c r="AY130" s="176"/>
      <c r="AZ130" s="176"/>
      <c r="BA130" s="176"/>
      <c r="BB130" s="176"/>
      <c r="BC130" s="176"/>
      <c r="BD130" s="181"/>
      <c r="BE130" s="181"/>
      <c r="BF130" s="145"/>
      <c r="BG130" s="145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1"/>
      <c r="BU130" s="95"/>
      <c r="BV130" s="114"/>
      <c r="BW130" s="113"/>
      <c r="BX130" s="113"/>
      <c r="CA130" s="246"/>
    </row>
    <row r="131" spans="1:79" s="39" customFormat="1" ht="24" customHeight="1">
      <c r="A131" s="335">
        <f t="shared" si="12"/>
        <v>118</v>
      </c>
      <c r="B131" s="545" t="s">
        <v>2650</v>
      </c>
      <c r="C131" s="20"/>
      <c r="D131" s="49" t="s">
        <v>249</v>
      </c>
      <c r="E131" s="50" t="s">
        <v>1400</v>
      </c>
      <c r="F131" s="109" t="s">
        <v>1401</v>
      </c>
      <c r="G131" s="34" t="s">
        <v>1402</v>
      </c>
      <c r="H131" s="184" t="s">
        <v>627</v>
      </c>
      <c r="I131" s="184" t="s">
        <v>871</v>
      </c>
      <c r="J131" s="109" t="s">
        <v>1432</v>
      </c>
      <c r="K131" s="101">
        <v>1730600085734</v>
      </c>
      <c r="L131" s="127">
        <v>33306</v>
      </c>
      <c r="M131" s="175">
        <f t="shared" ca="1" si="18"/>
        <v>29</v>
      </c>
      <c r="N131" s="367">
        <v>3342481172</v>
      </c>
      <c r="O131" s="20" t="s">
        <v>31</v>
      </c>
      <c r="P131" s="47" t="s">
        <v>343</v>
      </c>
      <c r="Q131" s="47"/>
      <c r="R131" s="14">
        <f t="shared" si="24"/>
        <v>131</v>
      </c>
      <c r="S131" s="14"/>
      <c r="T131" s="14" t="s">
        <v>10</v>
      </c>
      <c r="U131" s="9" t="s">
        <v>6</v>
      </c>
      <c r="V131" s="36" t="s">
        <v>17</v>
      </c>
      <c r="W131" s="49"/>
      <c r="X131" s="49"/>
      <c r="Y131" s="49"/>
      <c r="Z131" s="49"/>
      <c r="AA131" s="49"/>
      <c r="AB131" s="222"/>
      <c r="AC131" s="132">
        <v>43250</v>
      </c>
      <c r="AD131" s="140">
        <f t="shared" si="23"/>
        <v>43370</v>
      </c>
      <c r="AE131" s="32">
        <v>43250</v>
      </c>
      <c r="AF131" s="37">
        <f t="shared" ca="1" si="16"/>
        <v>604</v>
      </c>
      <c r="AG131" s="37">
        <f t="shared" ca="1" si="21"/>
        <v>2</v>
      </c>
      <c r="AH131" s="37">
        <f t="shared" ca="1" si="22"/>
        <v>7</v>
      </c>
      <c r="AI131" s="61">
        <f t="shared" ca="1" si="20"/>
        <v>1.6547945205479453</v>
      </c>
      <c r="AJ131" s="46"/>
      <c r="AK131" s="41">
        <v>43381</v>
      </c>
      <c r="AL131" s="271"/>
      <c r="AM131" s="148"/>
      <c r="AN131" s="176"/>
      <c r="AO131" s="148"/>
      <c r="AP131" s="176"/>
      <c r="AQ131" s="176"/>
      <c r="AR131" s="176"/>
      <c r="AS131" s="176"/>
      <c r="AT131" s="176"/>
      <c r="AU131" s="176"/>
      <c r="AV131" s="176"/>
      <c r="AW131" s="176"/>
      <c r="AX131" s="176"/>
      <c r="AY131" s="176"/>
      <c r="AZ131" s="176"/>
      <c r="BA131" s="176"/>
      <c r="BB131" s="176"/>
      <c r="BC131" s="176"/>
      <c r="BD131" s="181"/>
      <c r="BE131" s="181"/>
      <c r="BF131" s="145"/>
      <c r="BG131" s="145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1"/>
      <c r="BU131" s="95"/>
      <c r="BV131" s="114"/>
      <c r="BW131" s="113"/>
      <c r="BX131" s="113"/>
      <c r="CA131" s="246"/>
    </row>
    <row r="132" spans="1:79" s="39" customFormat="1" ht="25.5">
      <c r="A132" s="335">
        <f t="shared" si="12"/>
        <v>119</v>
      </c>
      <c r="B132" s="556" t="s">
        <v>2651</v>
      </c>
      <c r="C132" s="20"/>
      <c r="D132" s="20" t="s">
        <v>249</v>
      </c>
      <c r="E132" s="14" t="s">
        <v>1809</v>
      </c>
      <c r="F132" s="34" t="s">
        <v>1810</v>
      </c>
      <c r="G132" s="34" t="s">
        <v>2761</v>
      </c>
      <c r="H132" s="33" t="s">
        <v>452</v>
      </c>
      <c r="I132" s="33" t="s">
        <v>435</v>
      </c>
      <c r="J132" s="34" t="s">
        <v>1811</v>
      </c>
      <c r="K132" s="100">
        <v>1129700038685</v>
      </c>
      <c r="L132" s="127">
        <v>34336</v>
      </c>
      <c r="M132" s="175">
        <f t="shared" ca="1" si="18"/>
        <v>26</v>
      </c>
      <c r="N132" s="367">
        <v>4078278801</v>
      </c>
      <c r="O132" s="20" t="s">
        <v>31</v>
      </c>
      <c r="P132" s="34" t="s">
        <v>1812</v>
      </c>
      <c r="Q132" s="34"/>
      <c r="R132" s="14">
        <f t="shared" si="24"/>
        <v>7</v>
      </c>
      <c r="S132" s="14"/>
      <c r="T132" s="14" t="s">
        <v>1133</v>
      </c>
      <c r="U132" s="9" t="s">
        <v>6</v>
      </c>
      <c r="V132" s="36" t="s">
        <v>17</v>
      </c>
      <c r="W132" s="49"/>
      <c r="X132" s="49"/>
      <c r="Y132" s="49"/>
      <c r="Z132" s="49"/>
      <c r="AA132" s="49"/>
      <c r="AB132" s="222"/>
      <c r="AC132" s="132">
        <v>43382</v>
      </c>
      <c r="AD132" s="135">
        <f t="shared" si="23"/>
        <v>43502</v>
      </c>
      <c r="AE132" s="32">
        <v>43382</v>
      </c>
      <c r="AF132" s="37">
        <f t="shared" ca="1" si="16"/>
        <v>472</v>
      </c>
      <c r="AG132" s="37">
        <f t="shared" ca="1" si="21"/>
        <v>2</v>
      </c>
      <c r="AH132" s="37">
        <f t="shared" ca="1" si="22"/>
        <v>3</v>
      </c>
      <c r="AI132" s="61">
        <f t="shared" ca="1" si="20"/>
        <v>1.2931506849315069</v>
      </c>
      <c r="AJ132" s="46">
        <f ca="1">IF(AE132="","",IF(AI132&lt;$AH$2,0,IF(YEAR(AE132)=$AH$1-1,ROUND($AJ$2/12*(12-MONTH(AE132)+1),0),IF(AG132&gt;=$AH$6,$AJ$6,IF(AG132&gt;=$AH$5,$AJ$5,IF(AG132&gt;=$AH$4,$AJ$4,IF(AG132&gt;=$AH$3,$AJ$3,IF(AG132&gt;=$AH$2,$AJ$2,"Check"))))))))</f>
        <v>7</v>
      </c>
      <c r="AK132" s="41">
        <v>43389</v>
      </c>
      <c r="AL132" s="271"/>
      <c r="AM132" s="359">
        <v>37</v>
      </c>
      <c r="AN132" s="176"/>
      <c r="AO132" s="148"/>
      <c r="AP132" s="176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  <c r="BA132" s="176"/>
      <c r="BB132" s="176"/>
      <c r="BC132" s="176"/>
      <c r="BD132" s="181"/>
      <c r="BE132" s="181"/>
      <c r="BF132" s="145"/>
      <c r="BG132" s="145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1"/>
      <c r="BU132" s="95"/>
      <c r="BV132" s="114"/>
      <c r="BW132" s="113"/>
      <c r="BX132" s="113"/>
      <c r="CA132" s="246"/>
    </row>
    <row r="133" spans="1:79" s="39" customFormat="1" ht="25.5">
      <c r="A133" s="335">
        <f t="shared" si="12"/>
        <v>120</v>
      </c>
      <c r="B133" s="557" t="s">
        <v>2652</v>
      </c>
      <c r="C133" s="49"/>
      <c r="D133" s="49" t="s">
        <v>247</v>
      </c>
      <c r="E133" s="50" t="s">
        <v>1818</v>
      </c>
      <c r="F133" s="109" t="s">
        <v>1819</v>
      </c>
      <c r="G133" s="34" t="s">
        <v>1820</v>
      </c>
      <c r="H133" s="184" t="s">
        <v>1821</v>
      </c>
      <c r="I133" s="184" t="s">
        <v>600</v>
      </c>
      <c r="J133" s="109" t="s">
        <v>1822</v>
      </c>
      <c r="K133" s="101">
        <v>3139900052416</v>
      </c>
      <c r="L133" s="127">
        <v>28773</v>
      </c>
      <c r="M133" s="175">
        <f t="shared" ca="1" si="18"/>
        <v>42</v>
      </c>
      <c r="N133" s="367">
        <v>3502421302</v>
      </c>
      <c r="O133" s="20" t="s">
        <v>30</v>
      </c>
      <c r="P133" s="14" t="s">
        <v>1151</v>
      </c>
      <c r="Q133" s="14"/>
      <c r="R133" s="14">
        <f t="shared" si="24"/>
        <v>17</v>
      </c>
      <c r="S133" s="14"/>
      <c r="T133" s="14" t="s">
        <v>8</v>
      </c>
      <c r="U133" s="9" t="s">
        <v>6</v>
      </c>
      <c r="V133" s="36" t="s">
        <v>17</v>
      </c>
      <c r="W133" s="49"/>
      <c r="X133" s="49"/>
      <c r="Y133" s="49"/>
      <c r="Z133" s="49"/>
      <c r="AA133" s="49"/>
      <c r="AB133" s="222"/>
      <c r="AC133" s="132">
        <v>43389</v>
      </c>
      <c r="AD133" s="140">
        <f t="shared" si="23"/>
        <v>43509</v>
      </c>
      <c r="AE133" s="32">
        <v>43389</v>
      </c>
      <c r="AF133" s="37">
        <f t="shared" ca="1" si="16"/>
        <v>465</v>
      </c>
      <c r="AG133" s="37">
        <f t="shared" ca="1" si="21"/>
        <v>2</v>
      </c>
      <c r="AH133" s="37">
        <f t="shared" ca="1" si="22"/>
        <v>3</v>
      </c>
      <c r="AI133" s="61">
        <f t="shared" ca="1" si="20"/>
        <v>1.273972602739726</v>
      </c>
      <c r="AJ133" s="46"/>
      <c r="AK133" s="41">
        <v>43406</v>
      </c>
      <c r="AL133" s="271"/>
      <c r="AM133" s="359">
        <v>40</v>
      </c>
      <c r="AN133" s="176"/>
      <c r="AO133" s="148"/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76"/>
      <c r="BD133" s="181"/>
      <c r="BE133" s="181"/>
      <c r="BF133" s="145"/>
      <c r="BG133" s="145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1"/>
      <c r="BU133" s="95"/>
      <c r="BV133" s="114"/>
      <c r="BW133" s="113"/>
      <c r="BX133" s="113"/>
      <c r="CA133" s="246"/>
    </row>
    <row r="134" spans="1:79" s="39" customFormat="1" ht="25.5">
      <c r="A134" s="335">
        <f t="shared" si="12"/>
        <v>121</v>
      </c>
      <c r="B134" s="555" t="s">
        <v>2653</v>
      </c>
      <c r="C134" s="49"/>
      <c r="D134" s="49" t="s">
        <v>249</v>
      </c>
      <c r="E134" s="50" t="s">
        <v>1836</v>
      </c>
      <c r="F134" s="109" t="s">
        <v>1833</v>
      </c>
      <c r="G134" s="34" t="s">
        <v>2762</v>
      </c>
      <c r="H134" s="184" t="s">
        <v>583</v>
      </c>
      <c r="I134" s="184" t="s">
        <v>435</v>
      </c>
      <c r="J134" s="109" t="s">
        <v>1834</v>
      </c>
      <c r="K134" s="101">
        <v>1440800222061</v>
      </c>
      <c r="L134" s="127">
        <v>35013</v>
      </c>
      <c r="M134" s="175">
        <f t="shared" ca="1" si="18"/>
        <v>25</v>
      </c>
      <c r="N134" s="367"/>
      <c r="O134" s="20" t="s">
        <v>31</v>
      </c>
      <c r="P134" s="14" t="s">
        <v>679</v>
      </c>
      <c r="Q134" s="14"/>
      <c r="R134" s="14">
        <f t="shared" si="24"/>
        <v>4</v>
      </c>
      <c r="S134" s="14"/>
      <c r="T134" s="14" t="s">
        <v>10</v>
      </c>
      <c r="U134" s="9" t="s">
        <v>6</v>
      </c>
      <c r="V134" s="36" t="s">
        <v>17</v>
      </c>
      <c r="W134" s="49"/>
      <c r="X134" s="49"/>
      <c r="Y134" s="49"/>
      <c r="Z134" s="49"/>
      <c r="AA134" s="49"/>
      <c r="AB134" s="222"/>
      <c r="AC134" s="132">
        <v>43406</v>
      </c>
      <c r="AD134" s="140">
        <f t="shared" si="23"/>
        <v>43526</v>
      </c>
      <c r="AE134" s="32">
        <v>43406</v>
      </c>
      <c r="AF134" s="37">
        <f t="shared" ca="1" si="16"/>
        <v>448</v>
      </c>
      <c r="AG134" s="37">
        <f t="shared" ca="1" si="21"/>
        <v>2</v>
      </c>
      <c r="AH134" s="37">
        <f t="shared" ca="1" si="22"/>
        <v>2</v>
      </c>
      <c r="AI134" s="61">
        <f t="shared" ca="1" si="20"/>
        <v>1.2273972602739727</v>
      </c>
      <c r="AJ134" s="46">
        <f ca="1">IF(AE134="","",IF(AI134&lt;$AH$2,0,IF(YEAR(AE134)=$AH$1-1,ROUND($AJ$2/12*(12-MONTH(AE134)+1),0),IF(AG134&gt;=$AH$6,$AJ$6,IF(AG134&gt;=$AH$5,$AJ$5,IF(AG134&gt;=$AH$4,$AJ$4,IF(AG134&gt;=$AH$3,$AJ$3,IF(AG134&gt;=$AH$2,$AJ$2,"Check"))))))))</f>
        <v>7</v>
      </c>
      <c r="AK134" s="41">
        <v>43410</v>
      </c>
      <c r="AL134" s="271"/>
      <c r="AM134" s="148"/>
      <c r="AN134" s="176"/>
      <c r="AO134" s="148"/>
      <c r="AP134" s="176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76"/>
      <c r="BD134" s="181"/>
      <c r="BE134" s="181"/>
      <c r="BF134" s="145"/>
      <c r="BG134" s="145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1"/>
      <c r="BU134" s="95"/>
      <c r="BV134" s="114"/>
      <c r="BW134" s="113"/>
      <c r="BX134" s="113"/>
      <c r="CA134" s="246"/>
    </row>
    <row r="135" spans="1:79" s="39" customFormat="1" ht="25.5">
      <c r="A135" s="335">
        <f t="shared" si="12"/>
        <v>122</v>
      </c>
      <c r="B135" s="555" t="s">
        <v>2654</v>
      </c>
      <c r="C135" s="139" t="s">
        <v>1433</v>
      </c>
      <c r="D135" s="49" t="s">
        <v>247</v>
      </c>
      <c r="E135" s="50" t="s">
        <v>1655</v>
      </c>
      <c r="F135" s="109" t="s">
        <v>1716</v>
      </c>
      <c r="G135" s="34" t="s">
        <v>1717</v>
      </c>
      <c r="H135" s="49" t="s">
        <v>1655</v>
      </c>
      <c r="I135" s="184" t="s">
        <v>1679</v>
      </c>
      <c r="J135" s="109" t="s">
        <v>1701</v>
      </c>
      <c r="K135" s="101" t="s">
        <v>1633</v>
      </c>
      <c r="L135" s="127">
        <v>29678</v>
      </c>
      <c r="M135" s="175">
        <f t="shared" ca="1" si="18"/>
        <v>39</v>
      </c>
      <c r="N135" s="367"/>
      <c r="O135" s="20" t="s">
        <v>30</v>
      </c>
      <c r="P135" s="14" t="s">
        <v>343</v>
      </c>
      <c r="Q135" s="14"/>
      <c r="R135" s="14">
        <f t="shared" si="24"/>
        <v>81</v>
      </c>
      <c r="S135" s="14"/>
      <c r="T135" s="14" t="s">
        <v>10</v>
      </c>
      <c r="U135" s="9" t="s">
        <v>6</v>
      </c>
      <c r="V135" s="36" t="s">
        <v>17</v>
      </c>
      <c r="W135" s="49"/>
      <c r="X135" s="49"/>
      <c r="Y135" s="49"/>
      <c r="Z135" s="49"/>
      <c r="AA135" s="49"/>
      <c r="AB135" s="222"/>
      <c r="AC135" s="132">
        <v>43329</v>
      </c>
      <c r="AD135" s="140">
        <f t="shared" si="23"/>
        <v>43449</v>
      </c>
      <c r="AE135" s="32">
        <v>43329</v>
      </c>
      <c r="AF135" s="37">
        <f t="shared" ca="1" si="16"/>
        <v>525</v>
      </c>
      <c r="AG135" s="37">
        <f t="shared" ca="1" si="21"/>
        <v>2</v>
      </c>
      <c r="AH135" s="37">
        <f t="shared" ca="1" si="22"/>
        <v>5</v>
      </c>
      <c r="AI135" s="61">
        <f t="shared" ca="1" si="20"/>
        <v>1.4383561643835616</v>
      </c>
      <c r="AJ135" s="46">
        <v>0</v>
      </c>
      <c r="AK135" s="41">
        <v>43410</v>
      </c>
      <c r="AL135" s="271"/>
      <c r="AM135" s="148">
        <v>39</v>
      </c>
      <c r="AN135" s="176"/>
      <c r="AO135" s="148"/>
      <c r="AP135" s="176"/>
      <c r="AQ135" s="176"/>
      <c r="AR135" s="176">
        <v>3</v>
      </c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76"/>
      <c r="BD135" s="181"/>
      <c r="BE135" s="181"/>
      <c r="BF135" s="145"/>
      <c r="BG135" s="145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1"/>
      <c r="BU135" s="95"/>
      <c r="BV135" s="114"/>
      <c r="BW135" s="113"/>
      <c r="BX135" s="113"/>
      <c r="CA135" s="246"/>
    </row>
    <row r="136" spans="1:79" s="39" customFormat="1" ht="25.5">
      <c r="A136" s="335">
        <f t="shared" si="12"/>
        <v>123</v>
      </c>
      <c r="B136" s="436" t="s">
        <v>2655</v>
      </c>
      <c r="C136" s="323"/>
      <c r="D136" s="20" t="s">
        <v>249</v>
      </c>
      <c r="E136" s="14" t="s">
        <v>923</v>
      </c>
      <c r="F136" s="34" t="s">
        <v>924</v>
      </c>
      <c r="G136" s="34" t="s">
        <v>925</v>
      </c>
      <c r="H136" s="33" t="s">
        <v>476</v>
      </c>
      <c r="I136" s="33" t="s">
        <v>435</v>
      </c>
      <c r="J136" s="34" t="s">
        <v>934</v>
      </c>
      <c r="K136" s="100">
        <v>3309901025054</v>
      </c>
      <c r="L136" s="127">
        <v>30308</v>
      </c>
      <c r="M136" s="175">
        <f t="shared" ca="1" si="18"/>
        <v>38</v>
      </c>
      <c r="N136" s="365">
        <v>4088531281</v>
      </c>
      <c r="O136" s="20" t="s">
        <v>31</v>
      </c>
      <c r="P136" s="2" t="s">
        <v>935</v>
      </c>
      <c r="Q136" s="2"/>
      <c r="R136" s="14">
        <f t="shared" si="24"/>
        <v>-43146</v>
      </c>
      <c r="S136" s="14"/>
      <c r="T136" s="2" t="s">
        <v>936</v>
      </c>
      <c r="U136" s="9" t="s">
        <v>6</v>
      </c>
      <c r="V136" s="3" t="s">
        <v>16</v>
      </c>
      <c r="W136" s="8"/>
      <c r="X136" s="8"/>
      <c r="Y136" s="8"/>
      <c r="Z136" s="8"/>
      <c r="AA136" s="8"/>
      <c r="AB136" s="136"/>
      <c r="AC136" s="132">
        <v>43146</v>
      </c>
      <c r="AD136" s="135">
        <f t="shared" si="23"/>
        <v>43266</v>
      </c>
      <c r="AE136" s="329">
        <v>43146</v>
      </c>
      <c r="AF136" s="37">
        <f t="shared" ca="1" si="16"/>
        <v>708</v>
      </c>
      <c r="AG136" s="37">
        <f t="shared" ca="1" si="21"/>
        <v>2</v>
      </c>
      <c r="AH136" s="37">
        <f t="shared" ca="1" si="22"/>
        <v>11</v>
      </c>
      <c r="AI136" s="61">
        <f t="shared" ca="1" si="20"/>
        <v>1.9397260273972603</v>
      </c>
      <c r="AJ136" s="46">
        <f ca="1">IF(AE136="","",IF(AI136&lt;$AH$2,0,IF(YEAR(AE136)=$AH$1-1,ROUND($AJ$2/12*(12-MONTH(AE136)+1),0),IF(AG136&gt;=$AH$6,$AJ$6,IF(AG136&gt;=$AH$5,$AJ$5,IF(AG136&gt;=$AH$4,$AJ$4,IF(AG136&gt;=$AH$3,$AJ$3,IF(AG136&gt;=$AH$2,$AJ$2,"Check"))))))))</f>
        <v>7</v>
      </c>
      <c r="AK136" s="41"/>
      <c r="AL136" s="271"/>
      <c r="AM136" s="148"/>
      <c r="AN136" s="176"/>
      <c r="AO136" s="148"/>
      <c r="AP136" s="176"/>
      <c r="AQ136" s="176"/>
      <c r="AR136" s="176">
        <v>3</v>
      </c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76"/>
      <c r="BD136" s="181"/>
      <c r="BE136" s="232"/>
      <c r="BF136" s="145"/>
      <c r="BG136" s="145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1"/>
      <c r="BU136" s="95"/>
      <c r="BV136" s="114"/>
      <c r="BW136" s="113"/>
      <c r="BX136" s="113"/>
      <c r="BZ136" s="247"/>
      <c r="CA136" s="246"/>
    </row>
    <row r="137" spans="1:79" s="39" customFormat="1" ht="25.5">
      <c r="A137" s="335">
        <f t="shared" si="12"/>
        <v>124</v>
      </c>
      <c r="B137" s="545" t="s">
        <v>2656</v>
      </c>
      <c r="C137" s="49"/>
      <c r="D137" s="49" t="s">
        <v>249</v>
      </c>
      <c r="E137" s="50" t="s">
        <v>1587</v>
      </c>
      <c r="F137" s="109" t="s">
        <v>1588</v>
      </c>
      <c r="G137" s="34" t="s">
        <v>1589</v>
      </c>
      <c r="H137" s="184" t="s">
        <v>482</v>
      </c>
      <c r="I137" s="184" t="s">
        <v>871</v>
      </c>
      <c r="J137" s="109" t="s">
        <v>1590</v>
      </c>
      <c r="K137" s="101">
        <v>1139600030640</v>
      </c>
      <c r="L137" s="127">
        <v>35770</v>
      </c>
      <c r="M137" s="200">
        <f t="shared" ca="1" si="18"/>
        <v>23</v>
      </c>
      <c r="N137" s="367">
        <v>3642381797</v>
      </c>
      <c r="O137" s="20" t="s">
        <v>31</v>
      </c>
      <c r="P137" s="14" t="s">
        <v>679</v>
      </c>
      <c r="Q137" s="14"/>
      <c r="R137" s="14">
        <f t="shared" si="24"/>
        <v>120</v>
      </c>
      <c r="S137" s="14"/>
      <c r="T137" s="14" t="s">
        <v>10</v>
      </c>
      <c r="U137" s="9" t="s">
        <v>6</v>
      </c>
      <c r="V137" s="36" t="s">
        <v>17</v>
      </c>
      <c r="W137" s="49"/>
      <c r="X137" s="49"/>
      <c r="Y137" s="49"/>
      <c r="Z137" s="49"/>
      <c r="AA137" s="49"/>
      <c r="AB137" s="372"/>
      <c r="AC137" s="132">
        <v>43304</v>
      </c>
      <c r="AD137" s="140">
        <f t="shared" si="23"/>
        <v>43424</v>
      </c>
      <c r="AE137" s="32">
        <v>43304</v>
      </c>
      <c r="AF137" s="37">
        <f t="shared" ref="AF137:AF168" ca="1" si="25">IF(AC137="","",TODAY()-AE137)</f>
        <v>550</v>
      </c>
      <c r="AG137" s="37">
        <f t="shared" ca="1" si="21"/>
        <v>2</v>
      </c>
      <c r="AH137" s="37">
        <f t="shared" ca="1" si="22"/>
        <v>6</v>
      </c>
      <c r="AI137" s="61">
        <f t="shared" ca="1" si="20"/>
        <v>1.5068493150684932</v>
      </c>
      <c r="AJ137" s="46"/>
      <c r="AK137" s="41">
        <v>43424</v>
      </c>
      <c r="AL137" s="271"/>
      <c r="AM137" s="148"/>
      <c r="AN137" s="176"/>
      <c r="AO137" s="148"/>
      <c r="AP137" s="176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76"/>
      <c r="BD137" s="181"/>
      <c r="BE137" s="181"/>
      <c r="BF137" s="145"/>
      <c r="BG137" s="145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1"/>
      <c r="BU137" s="95"/>
      <c r="BV137" s="114"/>
      <c r="BW137" s="113"/>
      <c r="BX137" s="113"/>
      <c r="CA137" s="246"/>
    </row>
    <row r="138" spans="1:79" s="39" customFormat="1" ht="25.5">
      <c r="A138" s="335">
        <f t="shared" si="12"/>
        <v>125</v>
      </c>
      <c r="B138" s="545" t="s">
        <v>2657</v>
      </c>
      <c r="C138" s="49"/>
      <c r="D138" s="49" t="s">
        <v>247</v>
      </c>
      <c r="E138" s="50" t="s">
        <v>1600</v>
      </c>
      <c r="F138" s="109" t="s">
        <v>280</v>
      </c>
      <c r="G138" s="34" t="s">
        <v>1601</v>
      </c>
      <c r="H138" s="184" t="s">
        <v>1602</v>
      </c>
      <c r="I138" s="184" t="s">
        <v>600</v>
      </c>
      <c r="J138" s="109" t="s">
        <v>1603</v>
      </c>
      <c r="K138" s="101">
        <v>1411100128411</v>
      </c>
      <c r="L138" s="127">
        <v>32212</v>
      </c>
      <c r="M138" s="200">
        <f t="shared" ca="1" si="18"/>
        <v>32</v>
      </c>
      <c r="N138" s="367">
        <v>4091935775</v>
      </c>
      <c r="O138" s="20" t="s">
        <v>30</v>
      </c>
      <c r="P138" s="14" t="s">
        <v>343</v>
      </c>
      <c r="Q138" s="14"/>
      <c r="R138" s="14">
        <f t="shared" si="24"/>
        <v>111</v>
      </c>
      <c r="S138" s="14"/>
      <c r="T138" s="14" t="s">
        <v>10</v>
      </c>
      <c r="U138" s="9" t="s">
        <v>6</v>
      </c>
      <c r="V138" s="36" t="s">
        <v>17</v>
      </c>
      <c r="W138" s="49"/>
      <c r="X138" s="49"/>
      <c r="Y138" s="49"/>
      <c r="Z138" s="49"/>
      <c r="AA138" s="49"/>
      <c r="AB138" s="372"/>
      <c r="AC138" s="338">
        <v>43313</v>
      </c>
      <c r="AD138" s="140">
        <f t="shared" si="23"/>
        <v>43433</v>
      </c>
      <c r="AE138" s="32">
        <v>43313</v>
      </c>
      <c r="AF138" s="37">
        <f t="shared" ca="1" si="25"/>
        <v>541</v>
      </c>
      <c r="AG138" s="37">
        <f t="shared" ca="1" si="21"/>
        <v>2</v>
      </c>
      <c r="AH138" s="37">
        <f t="shared" ca="1" si="22"/>
        <v>5</v>
      </c>
      <c r="AI138" s="61">
        <f t="shared" ca="1" si="20"/>
        <v>1.4821917808219178</v>
      </c>
      <c r="AJ138" s="46"/>
      <c r="AK138" s="41">
        <v>43424</v>
      </c>
      <c r="AL138" s="271"/>
      <c r="AM138" s="234">
        <v>43</v>
      </c>
      <c r="AN138" s="176"/>
      <c r="AO138" s="148"/>
      <c r="AP138" s="176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76"/>
      <c r="BD138" s="181"/>
      <c r="BE138" s="181"/>
      <c r="BF138" s="145"/>
      <c r="BG138" s="145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1"/>
      <c r="BU138" s="95"/>
      <c r="BV138" s="114"/>
      <c r="BW138" s="113"/>
      <c r="BX138" s="113"/>
      <c r="CA138" s="246"/>
    </row>
    <row r="139" spans="1:79" s="39" customFormat="1" ht="25.5">
      <c r="A139" s="335">
        <f t="shared" si="12"/>
        <v>126</v>
      </c>
      <c r="B139" s="545" t="s">
        <v>2658</v>
      </c>
      <c r="C139" s="49"/>
      <c r="D139" s="49" t="s">
        <v>249</v>
      </c>
      <c r="E139" s="50" t="s">
        <v>613</v>
      </c>
      <c r="F139" s="109" t="s">
        <v>614</v>
      </c>
      <c r="G139" s="34" t="s">
        <v>615</v>
      </c>
      <c r="H139" s="184" t="s">
        <v>598</v>
      </c>
      <c r="I139" s="184" t="s">
        <v>435</v>
      </c>
      <c r="J139" s="109" t="s">
        <v>616</v>
      </c>
      <c r="K139" s="101">
        <v>1310300088651</v>
      </c>
      <c r="L139" s="127">
        <v>31698</v>
      </c>
      <c r="M139" s="175">
        <f t="shared" ca="1" si="18"/>
        <v>34</v>
      </c>
      <c r="N139" s="367">
        <v>3054311100</v>
      </c>
      <c r="O139" s="20" t="s">
        <v>31</v>
      </c>
      <c r="P139" s="14" t="s">
        <v>622</v>
      </c>
      <c r="Q139" s="14"/>
      <c r="R139" s="14"/>
      <c r="S139" s="14"/>
      <c r="T139" s="14" t="s">
        <v>10</v>
      </c>
      <c r="U139" s="9" t="s">
        <v>6</v>
      </c>
      <c r="V139" s="36" t="s">
        <v>17</v>
      </c>
      <c r="W139" s="49"/>
      <c r="X139" s="49"/>
      <c r="Y139" s="49"/>
      <c r="Z139" s="49"/>
      <c r="AA139" s="49"/>
      <c r="AB139" s="222"/>
      <c r="AC139" s="132">
        <v>42857</v>
      </c>
      <c r="AD139" s="140">
        <f t="shared" si="23"/>
        <v>42977</v>
      </c>
      <c r="AE139" s="32">
        <v>42857</v>
      </c>
      <c r="AF139" s="18">
        <f t="shared" ca="1" si="25"/>
        <v>997</v>
      </c>
      <c r="AG139" s="37">
        <f t="shared" ca="1" si="21"/>
        <v>3</v>
      </c>
      <c r="AH139" s="37">
        <f t="shared" ca="1" si="22"/>
        <v>8</v>
      </c>
      <c r="AI139" s="61">
        <f t="shared" ca="1" si="20"/>
        <v>2.7315068493150685</v>
      </c>
      <c r="AJ139" s="45" t="str">
        <f t="shared" ref="AJ139:AJ179" ca="1" si="26">IF(AI139&lt;$AH$2,"-",IF(AI139&lt;$AH$3,"7",IF(AI139&lt;=$AH$4,"10",IF(AI139&lt;=$AH$5,"12",IF(AI139&lt;=$AH$6,"15","15")))))</f>
        <v>7</v>
      </c>
      <c r="AK139" s="41">
        <v>43471</v>
      </c>
      <c r="AL139" s="271"/>
      <c r="AM139" s="148"/>
      <c r="AN139" s="176"/>
      <c r="AO139" s="148">
        <v>4</v>
      </c>
      <c r="AP139" s="176"/>
      <c r="AQ139" s="176"/>
      <c r="AR139" s="176">
        <v>3</v>
      </c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76"/>
      <c r="BD139" s="181">
        <v>42881</v>
      </c>
      <c r="BE139" s="181"/>
      <c r="BF139" s="145"/>
      <c r="BG139" s="145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1"/>
      <c r="BU139" s="95"/>
      <c r="BV139" s="114"/>
      <c r="BW139" s="113"/>
      <c r="BX139" s="113">
        <v>5</v>
      </c>
      <c r="BZ139" s="248" t="s">
        <v>803</v>
      </c>
      <c r="CA139" s="246">
        <v>0</v>
      </c>
    </row>
    <row r="140" spans="1:79" s="39" customFormat="1" ht="26.25">
      <c r="A140" s="335">
        <f t="shared" si="12"/>
        <v>127</v>
      </c>
      <c r="B140" s="545" t="s">
        <v>2659</v>
      </c>
      <c r="C140" s="49"/>
      <c r="D140" s="49" t="s">
        <v>247</v>
      </c>
      <c r="E140" s="50" t="s">
        <v>1818</v>
      </c>
      <c r="F140" s="109" t="s">
        <v>1905</v>
      </c>
      <c r="G140" s="34" t="s">
        <v>1906</v>
      </c>
      <c r="H140" s="184" t="s">
        <v>1907</v>
      </c>
      <c r="I140" s="184" t="s">
        <v>600</v>
      </c>
      <c r="J140" s="109" t="s">
        <v>1908</v>
      </c>
      <c r="K140" s="373">
        <v>1330400043195</v>
      </c>
      <c r="L140" s="127">
        <v>31097</v>
      </c>
      <c r="M140" s="175">
        <f t="shared" ca="1" si="18"/>
        <v>35</v>
      </c>
      <c r="N140" s="367"/>
      <c r="O140" s="20" t="s">
        <v>30</v>
      </c>
      <c r="P140" s="14" t="s">
        <v>343</v>
      </c>
      <c r="Q140" s="14"/>
      <c r="R140" s="14">
        <f>AK140-AC140</f>
        <v>29</v>
      </c>
      <c r="S140" s="14"/>
      <c r="T140" s="14" t="s">
        <v>10</v>
      </c>
      <c r="U140" s="9" t="s">
        <v>6</v>
      </c>
      <c r="V140" s="36" t="s">
        <v>17</v>
      </c>
      <c r="W140" s="49"/>
      <c r="X140" s="49"/>
      <c r="Y140" s="49"/>
      <c r="Z140" s="49"/>
      <c r="AA140" s="49"/>
      <c r="AB140" s="222"/>
      <c r="AC140" s="132">
        <v>43430</v>
      </c>
      <c r="AD140" s="140">
        <f t="shared" si="23"/>
        <v>43550</v>
      </c>
      <c r="AE140" s="32">
        <v>43430</v>
      </c>
      <c r="AF140" s="18">
        <f t="shared" ca="1" si="25"/>
        <v>424</v>
      </c>
      <c r="AG140" s="37"/>
      <c r="AH140" s="37"/>
      <c r="AI140" s="61">
        <f t="shared" ca="1" si="20"/>
        <v>1.1616438356164382</v>
      </c>
      <c r="AJ140" s="45" t="str">
        <f t="shared" ca="1" si="26"/>
        <v>7</v>
      </c>
      <c r="AK140" s="41">
        <v>43459</v>
      </c>
      <c r="AL140" s="271"/>
      <c r="AM140" s="148"/>
      <c r="AN140" s="176"/>
      <c r="AO140" s="148"/>
      <c r="AP140" s="176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76"/>
      <c r="BD140" s="181"/>
      <c r="BE140" s="181"/>
      <c r="BF140" s="145"/>
      <c r="BG140" s="145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1"/>
      <c r="BU140" s="95"/>
      <c r="BV140" s="114"/>
      <c r="BW140" s="113"/>
      <c r="BX140" s="113"/>
      <c r="CA140" s="246"/>
    </row>
    <row r="141" spans="1:79" s="39" customFormat="1" ht="25.5">
      <c r="A141" s="335">
        <f t="shared" si="12"/>
        <v>128</v>
      </c>
      <c r="B141" s="436" t="s">
        <v>2660</v>
      </c>
      <c r="C141" s="49"/>
      <c r="D141" s="49" t="s">
        <v>249</v>
      </c>
      <c r="E141" s="50" t="s">
        <v>697</v>
      </c>
      <c r="F141" s="109" t="s">
        <v>1301</v>
      </c>
      <c r="G141" s="34" t="s">
        <v>1302</v>
      </c>
      <c r="H141" s="184" t="s">
        <v>464</v>
      </c>
      <c r="I141" s="184" t="s">
        <v>871</v>
      </c>
      <c r="J141" s="109" t="s">
        <v>1303</v>
      </c>
      <c r="K141" s="101">
        <v>1100201232313</v>
      </c>
      <c r="L141" s="127">
        <v>35212</v>
      </c>
      <c r="M141" s="175">
        <f t="shared" ca="1" si="18"/>
        <v>24</v>
      </c>
      <c r="N141" s="367">
        <v>4076574714</v>
      </c>
      <c r="O141" s="20" t="s">
        <v>31</v>
      </c>
      <c r="P141" s="14" t="s">
        <v>343</v>
      </c>
      <c r="Q141" s="14"/>
      <c r="R141" s="14">
        <f>AK141-AC141</f>
        <v>237</v>
      </c>
      <c r="S141" s="14"/>
      <c r="T141" s="14" t="s">
        <v>10</v>
      </c>
      <c r="U141" s="9" t="s">
        <v>6</v>
      </c>
      <c r="V141" s="36" t="s">
        <v>17</v>
      </c>
      <c r="W141" s="49"/>
      <c r="X141" s="49"/>
      <c r="Y141" s="49"/>
      <c r="Z141" s="49"/>
      <c r="AA141" s="49"/>
      <c r="AB141" s="222"/>
      <c r="AC141" s="132">
        <v>43222</v>
      </c>
      <c r="AD141" s="140">
        <f t="shared" si="23"/>
        <v>43342</v>
      </c>
      <c r="AE141" s="32">
        <v>43222</v>
      </c>
      <c r="AF141" s="18">
        <f t="shared" ca="1" si="25"/>
        <v>632</v>
      </c>
      <c r="AG141" s="37">
        <f t="shared" ref="AG141:AG155" ca="1" si="27">YEAR(TODAY())-YEAR(AE141)</f>
        <v>2</v>
      </c>
      <c r="AH141" s="37">
        <f t="shared" ref="AH141:AH155" ca="1" si="28">DATEDIF(AC141,TODAY(),"YM")</f>
        <v>8</v>
      </c>
      <c r="AI141" s="61">
        <f t="shared" ca="1" si="20"/>
        <v>1.7315068493150685</v>
      </c>
      <c r="AJ141" s="45" t="str">
        <f t="shared" ca="1" si="26"/>
        <v>7</v>
      </c>
      <c r="AK141" s="41">
        <v>43459</v>
      </c>
      <c r="AL141" s="271"/>
      <c r="AM141" s="148"/>
      <c r="AN141" s="176"/>
      <c r="AO141" s="148"/>
      <c r="AP141" s="176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76"/>
      <c r="BD141" s="181"/>
      <c r="BE141" s="181"/>
      <c r="BF141" s="145"/>
      <c r="BG141" s="145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1"/>
      <c r="BU141" s="95"/>
      <c r="BV141" s="114"/>
      <c r="BW141" s="113"/>
      <c r="BX141" s="113"/>
      <c r="CA141" s="246"/>
    </row>
    <row r="142" spans="1:79" s="39" customFormat="1" ht="25.5">
      <c r="A142" s="335">
        <f t="shared" si="12"/>
        <v>129</v>
      </c>
      <c r="B142" s="545" t="s">
        <v>2661</v>
      </c>
      <c r="C142" s="49"/>
      <c r="D142" s="49" t="s">
        <v>247</v>
      </c>
      <c r="E142" s="50" t="s">
        <v>1595</v>
      </c>
      <c r="F142" s="109" t="s">
        <v>1596</v>
      </c>
      <c r="G142" s="34" t="s">
        <v>1597</v>
      </c>
      <c r="H142" s="184" t="s">
        <v>1598</v>
      </c>
      <c r="I142" s="184" t="s">
        <v>600</v>
      </c>
      <c r="J142" s="109" t="s">
        <v>1599</v>
      </c>
      <c r="K142" s="101">
        <v>1101402105964</v>
      </c>
      <c r="L142" s="127">
        <v>35164</v>
      </c>
      <c r="M142" s="200">
        <f t="shared" ca="1" si="18"/>
        <v>24</v>
      </c>
      <c r="N142" s="367">
        <v>4290112857</v>
      </c>
      <c r="O142" s="20" t="s">
        <v>30</v>
      </c>
      <c r="P142" s="14" t="s">
        <v>911</v>
      </c>
      <c r="Q142" s="14"/>
      <c r="R142" s="14">
        <f>AK142-AC142</f>
        <v>198</v>
      </c>
      <c r="S142" s="14"/>
      <c r="T142" s="14" t="s">
        <v>10</v>
      </c>
      <c r="U142" s="9" t="s">
        <v>6</v>
      </c>
      <c r="V142" s="36" t="s">
        <v>17</v>
      </c>
      <c r="W142" s="49"/>
      <c r="X142" s="49"/>
      <c r="Y142" s="49"/>
      <c r="Z142" s="49"/>
      <c r="AA142" s="49"/>
      <c r="AB142" s="371" t="s">
        <v>1835</v>
      </c>
      <c r="AC142" s="132">
        <v>43304</v>
      </c>
      <c r="AD142" s="140">
        <f t="shared" si="23"/>
        <v>43424</v>
      </c>
      <c r="AE142" s="32">
        <v>43304</v>
      </c>
      <c r="AF142" s="18">
        <f t="shared" ca="1" si="25"/>
        <v>550</v>
      </c>
      <c r="AG142" s="37">
        <f t="shared" ca="1" si="27"/>
        <v>2</v>
      </c>
      <c r="AH142" s="37">
        <f t="shared" ca="1" si="28"/>
        <v>6</v>
      </c>
      <c r="AI142" s="61">
        <f t="shared" ca="1" si="20"/>
        <v>1.5068493150684932</v>
      </c>
      <c r="AJ142" s="45" t="str">
        <f t="shared" ca="1" si="26"/>
        <v>7</v>
      </c>
      <c r="AK142" s="41">
        <v>43502</v>
      </c>
      <c r="AL142" s="271"/>
      <c r="AM142" s="148"/>
      <c r="AN142" s="176"/>
      <c r="AO142" s="148"/>
      <c r="AP142" s="176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81"/>
      <c r="BE142" s="181"/>
      <c r="BF142" s="145"/>
      <c r="BG142" s="145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1"/>
      <c r="BU142" s="95"/>
      <c r="BV142" s="114"/>
      <c r="BW142" s="113"/>
      <c r="BX142" s="113"/>
      <c r="CA142" s="246"/>
    </row>
    <row r="143" spans="1:79" s="39" customFormat="1" ht="25.5">
      <c r="A143" s="335">
        <f t="shared" ref="A143:A206" si="29">+A142+1</f>
        <v>130</v>
      </c>
      <c r="B143" s="436" t="s">
        <v>2662</v>
      </c>
      <c r="C143" s="20"/>
      <c r="D143" s="49" t="s">
        <v>249</v>
      </c>
      <c r="E143" s="14" t="s">
        <v>839</v>
      </c>
      <c r="F143" s="34" t="s">
        <v>840</v>
      </c>
      <c r="G143" s="34" t="s">
        <v>841</v>
      </c>
      <c r="H143" s="33" t="s">
        <v>466</v>
      </c>
      <c r="I143" s="33" t="s">
        <v>435</v>
      </c>
      <c r="J143" s="34" t="s">
        <v>842</v>
      </c>
      <c r="K143" s="100">
        <v>2640100025944</v>
      </c>
      <c r="L143" s="127">
        <v>35050</v>
      </c>
      <c r="M143" s="175">
        <f t="shared" ca="1" si="18"/>
        <v>25</v>
      </c>
      <c r="N143" s="365">
        <v>3602972368</v>
      </c>
      <c r="O143" s="20" t="s">
        <v>31</v>
      </c>
      <c r="P143" s="14" t="s">
        <v>343</v>
      </c>
      <c r="Q143" s="14"/>
      <c r="R143" s="14">
        <f>AK143-AC143</f>
        <v>363</v>
      </c>
      <c r="S143" s="14"/>
      <c r="T143" s="14" t="s">
        <v>10</v>
      </c>
      <c r="U143" s="9" t="s">
        <v>6</v>
      </c>
      <c r="V143" s="36" t="s">
        <v>17</v>
      </c>
      <c r="W143" s="20"/>
      <c r="X143" s="20"/>
      <c r="Y143" s="20"/>
      <c r="Z143" s="20"/>
      <c r="AA143" s="20"/>
      <c r="AB143" s="136"/>
      <c r="AC143" s="132">
        <v>43140</v>
      </c>
      <c r="AD143" s="135">
        <f t="shared" si="23"/>
        <v>43260</v>
      </c>
      <c r="AE143" s="32">
        <v>43140</v>
      </c>
      <c r="AF143" s="18">
        <f t="shared" ca="1" si="25"/>
        <v>714</v>
      </c>
      <c r="AG143" s="37">
        <f t="shared" ca="1" si="27"/>
        <v>2</v>
      </c>
      <c r="AH143" s="37">
        <f t="shared" ca="1" si="28"/>
        <v>11</v>
      </c>
      <c r="AI143" s="61">
        <f t="shared" ca="1" si="20"/>
        <v>1.9561643835616438</v>
      </c>
      <c r="AJ143" s="45" t="str">
        <f t="shared" ca="1" si="26"/>
        <v>7</v>
      </c>
      <c r="AK143" s="41">
        <v>43503</v>
      </c>
      <c r="AL143" s="271"/>
      <c r="AM143" s="148">
        <v>40</v>
      </c>
      <c r="AN143" s="176"/>
      <c r="AO143" s="148"/>
      <c r="AP143" s="176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76"/>
      <c r="BD143" s="181"/>
      <c r="BE143" s="181" t="s">
        <v>851</v>
      </c>
      <c r="BF143" s="145"/>
      <c r="BG143" s="145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1"/>
      <c r="BU143" s="95"/>
      <c r="BV143" s="114"/>
      <c r="BW143" s="113"/>
      <c r="BX143" s="113"/>
      <c r="CA143" s="246"/>
    </row>
    <row r="144" spans="1:79" s="39" customFormat="1" ht="25.5">
      <c r="A144" s="335">
        <f t="shared" si="29"/>
        <v>131</v>
      </c>
      <c r="B144" s="436" t="s">
        <v>2663</v>
      </c>
      <c r="C144" s="20"/>
      <c r="D144" s="49" t="s">
        <v>249</v>
      </c>
      <c r="E144" s="50" t="s">
        <v>711</v>
      </c>
      <c r="F144" s="109" t="s">
        <v>712</v>
      </c>
      <c r="G144" s="34" t="s">
        <v>713</v>
      </c>
      <c r="H144" s="184" t="s">
        <v>467</v>
      </c>
      <c r="I144" s="184" t="s">
        <v>435</v>
      </c>
      <c r="J144" s="109" t="s">
        <v>714</v>
      </c>
      <c r="K144" s="101">
        <v>1440700120879</v>
      </c>
      <c r="L144" s="127">
        <v>34830</v>
      </c>
      <c r="M144" s="175">
        <f t="shared" ca="1" si="18"/>
        <v>25</v>
      </c>
      <c r="N144" s="367">
        <v>4084824103</v>
      </c>
      <c r="O144" s="20" t="s">
        <v>31</v>
      </c>
      <c r="P144" s="14" t="s">
        <v>504</v>
      </c>
      <c r="Q144" s="14"/>
      <c r="R144" s="14"/>
      <c r="S144" s="14"/>
      <c r="T144" s="14" t="s">
        <v>10</v>
      </c>
      <c r="U144" s="9" t="s">
        <v>6</v>
      </c>
      <c r="V144" s="36" t="s">
        <v>17</v>
      </c>
      <c r="W144" s="49"/>
      <c r="X144" s="49"/>
      <c r="Y144" s="49"/>
      <c r="Z144" s="49"/>
      <c r="AA144" s="49"/>
      <c r="AB144" s="222"/>
      <c r="AC144" s="132">
        <v>43014</v>
      </c>
      <c r="AD144" s="135">
        <f t="shared" si="23"/>
        <v>43134</v>
      </c>
      <c r="AE144" s="32">
        <v>43014</v>
      </c>
      <c r="AF144" s="18">
        <f t="shared" ca="1" si="25"/>
        <v>840</v>
      </c>
      <c r="AG144" s="37">
        <f t="shared" ca="1" si="27"/>
        <v>3</v>
      </c>
      <c r="AH144" s="37">
        <f t="shared" ca="1" si="28"/>
        <v>3</v>
      </c>
      <c r="AI144" s="61">
        <f t="shared" ca="1" si="20"/>
        <v>2.3013698630136985</v>
      </c>
      <c r="AJ144" s="45" t="str">
        <f t="shared" ca="1" si="26"/>
        <v>7</v>
      </c>
      <c r="AK144" s="41">
        <v>43475</v>
      </c>
      <c r="AL144" s="271"/>
      <c r="AM144" s="148"/>
      <c r="AN144" s="176"/>
      <c r="AO144" s="186">
        <v>5</v>
      </c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>
        <v>3</v>
      </c>
      <c r="AZ144" s="176"/>
      <c r="BA144" s="176"/>
      <c r="BB144" s="176"/>
      <c r="BC144" s="176"/>
      <c r="BD144" s="181">
        <v>43033</v>
      </c>
      <c r="BE144" s="232" t="s">
        <v>850</v>
      </c>
      <c r="BF144" s="145"/>
      <c r="BG144" s="145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1"/>
      <c r="BU144" s="95"/>
      <c r="BV144" s="114"/>
      <c r="BW144" s="113"/>
      <c r="BX144" s="113">
        <v>2</v>
      </c>
      <c r="BZ144" s="248" t="s">
        <v>803</v>
      </c>
      <c r="CA144" s="246"/>
    </row>
    <row r="145" spans="1:79" s="39" customFormat="1" ht="26.25">
      <c r="A145" s="335">
        <f t="shared" si="29"/>
        <v>132</v>
      </c>
      <c r="B145" s="436" t="s">
        <v>2664</v>
      </c>
      <c r="C145" s="20">
        <v>900018</v>
      </c>
      <c r="D145" s="20" t="s">
        <v>249</v>
      </c>
      <c r="E145" s="14" t="s">
        <v>235</v>
      </c>
      <c r="F145" s="34" t="s">
        <v>327</v>
      </c>
      <c r="G145" s="34" t="s">
        <v>2760</v>
      </c>
      <c r="H145" s="33" t="s">
        <v>488</v>
      </c>
      <c r="I145" s="33"/>
      <c r="J145" s="34"/>
      <c r="K145" s="100">
        <v>1120600140528</v>
      </c>
      <c r="L145" s="127">
        <v>33018</v>
      </c>
      <c r="M145" s="175">
        <f t="shared" ca="1" si="18"/>
        <v>30</v>
      </c>
      <c r="N145" s="365"/>
      <c r="O145" s="20" t="s">
        <v>31</v>
      </c>
      <c r="P145" s="56" t="s">
        <v>62</v>
      </c>
      <c r="Q145" s="56"/>
      <c r="R145" s="14"/>
      <c r="S145" s="14"/>
      <c r="T145" s="14" t="s">
        <v>10</v>
      </c>
      <c r="U145" s="9" t="s">
        <v>6</v>
      </c>
      <c r="V145" s="3" t="s">
        <v>16</v>
      </c>
      <c r="W145" s="8"/>
      <c r="X145" s="8"/>
      <c r="Y145" s="8"/>
      <c r="Z145" s="8"/>
      <c r="AA145" s="8"/>
      <c r="AB145" s="136">
        <v>43101</v>
      </c>
      <c r="AC145" s="132">
        <v>41442</v>
      </c>
      <c r="AD145" s="203">
        <f t="shared" si="23"/>
        <v>41562</v>
      </c>
      <c r="AE145" s="32">
        <v>41442</v>
      </c>
      <c r="AF145" s="18">
        <f t="shared" ca="1" si="25"/>
        <v>2412</v>
      </c>
      <c r="AG145" s="37">
        <f t="shared" ca="1" si="27"/>
        <v>7</v>
      </c>
      <c r="AH145" s="37">
        <f t="shared" ca="1" si="28"/>
        <v>7</v>
      </c>
      <c r="AI145" s="61">
        <f t="shared" ca="1" si="20"/>
        <v>6.6082191780821917</v>
      </c>
      <c r="AJ145" s="45" t="str">
        <f t="shared" ca="1" si="26"/>
        <v>12</v>
      </c>
      <c r="AK145" s="41"/>
      <c r="AL145" s="270"/>
      <c r="AM145" s="41"/>
      <c r="AN145" s="176"/>
      <c r="AO145" s="41"/>
      <c r="AP145" s="176"/>
      <c r="AQ145" s="176"/>
      <c r="AR145" s="176"/>
      <c r="AS145" s="176"/>
      <c r="AT145" s="176"/>
      <c r="AU145" s="176"/>
      <c r="AV145" s="176"/>
      <c r="AW145" s="176"/>
      <c r="AX145" s="176"/>
      <c r="AY145" s="176">
        <v>3</v>
      </c>
      <c r="AZ145" s="176"/>
      <c r="BA145" s="176"/>
      <c r="BB145" s="176"/>
      <c r="BC145" s="176"/>
      <c r="BD145" s="181"/>
      <c r="BE145" s="232"/>
      <c r="BF145" s="145"/>
      <c r="BG145" s="145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1"/>
      <c r="BU145" s="95"/>
      <c r="BV145" s="114"/>
      <c r="BW145" s="113"/>
      <c r="BX145" s="113"/>
      <c r="BZ145" s="247"/>
      <c r="CA145" s="246"/>
    </row>
    <row r="146" spans="1:79" s="39" customFormat="1" ht="25.5">
      <c r="A146" s="335">
        <f t="shared" si="29"/>
        <v>133</v>
      </c>
      <c r="B146" s="436" t="s">
        <v>2665</v>
      </c>
      <c r="C146" s="323"/>
      <c r="D146" s="20" t="s">
        <v>249</v>
      </c>
      <c r="E146" s="14" t="s">
        <v>539</v>
      </c>
      <c r="F146" s="34" t="s">
        <v>540</v>
      </c>
      <c r="G146" s="34" t="s">
        <v>2763</v>
      </c>
      <c r="H146" s="33" t="s">
        <v>541</v>
      </c>
      <c r="I146" s="33" t="s">
        <v>435</v>
      </c>
      <c r="J146" s="34" t="s">
        <v>542</v>
      </c>
      <c r="K146" s="100">
        <v>1430200195497</v>
      </c>
      <c r="L146" s="127">
        <v>34492</v>
      </c>
      <c r="M146" s="175">
        <f t="shared" ca="1" si="18"/>
        <v>26</v>
      </c>
      <c r="N146" s="365"/>
      <c r="O146" s="20" t="s">
        <v>31</v>
      </c>
      <c r="P146" s="29" t="s">
        <v>642</v>
      </c>
      <c r="Q146" s="29"/>
      <c r="R146" s="14"/>
      <c r="S146" s="14"/>
      <c r="T146" s="2" t="s">
        <v>353</v>
      </c>
      <c r="U146" s="9" t="s">
        <v>6</v>
      </c>
      <c r="V146" s="3" t="s">
        <v>16</v>
      </c>
      <c r="W146" s="8"/>
      <c r="X146" s="8"/>
      <c r="Y146" s="8"/>
      <c r="Z146" s="8"/>
      <c r="AA146" s="8"/>
      <c r="AB146" s="136"/>
      <c r="AC146" s="132">
        <v>42905</v>
      </c>
      <c r="AD146" s="135">
        <f t="shared" si="23"/>
        <v>43025</v>
      </c>
      <c r="AE146" s="32">
        <v>42905</v>
      </c>
      <c r="AF146" s="18">
        <f t="shared" ca="1" si="25"/>
        <v>949</v>
      </c>
      <c r="AG146" s="37">
        <f t="shared" ca="1" si="27"/>
        <v>3</v>
      </c>
      <c r="AH146" s="37">
        <f t="shared" ca="1" si="28"/>
        <v>7</v>
      </c>
      <c r="AI146" s="61">
        <f t="shared" ca="1" si="20"/>
        <v>2.6</v>
      </c>
      <c r="AJ146" s="45" t="str">
        <f t="shared" ca="1" si="26"/>
        <v>7</v>
      </c>
      <c r="AK146" s="41"/>
      <c r="AL146" s="271"/>
      <c r="AM146" s="148"/>
      <c r="AN146" s="176"/>
      <c r="AO146" s="186">
        <v>5</v>
      </c>
      <c r="AP146" s="176"/>
      <c r="AQ146" s="176"/>
      <c r="AR146" s="176"/>
      <c r="AS146" s="176">
        <v>3</v>
      </c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76"/>
      <c r="BD146" s="181"/>
      <c r="BE146" s="181"/>
      <c r="BF146" s="145"/>
      <c r="BG146" s="145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1"/>
      <c r="BU146" s="95"/>
      <c r="BV146" s="114"/>
      <c r="BW146" s="113"/>
      <c r="BX146" s="113"/>
      <c r="BZ146" s="248" t="s">
        <v>803</v>
      </c>
      <c r="CA146" s="246">
        <v>0</v>
      </c>
    </row>
    <row r="147" spans="1:79" s="39" customFormat="1" ht="26.25" customHeight="1">
      <c r="A147" s="335">
        <f t="shared" si="29"/>
        <v>134</v>
      </c>
      <c r="B147" s="436" t="s">
        <v>2666</v>
      </c>
      <c r="C147" s="49"/>
      <c r="D147" s="49" t="s">
        <v>249</v>
      </c>
      <c r="E147" s="14" t="s">
        <v>571</v>
      </c>
      <c r="F147" s="34" t="s">
        <v>572</v>
      </c>
      <c r="G147" s="34" t="s">
        <v>573</v>
      </c>
      <c r="H147" s="33" t="s">
        <v>575</v>
      </c>
      <c r="I147" s="1" t="s">
        <v>435</v>
      </c>
      <c r="J147" s="34" t="s">
        <v>574</v>
      </c>
      <c r="K147" s="100">
        <v>1309901120808</v>
      </c>
      <c r="L147" s="127">
        <v>34733</v>
      </c>
      <c r="M147" s="175">
        <f t="shared" ref="M147:M178" ca="1" si="30">(YEAR(NOW())-YEAR(L147))</f>
        <v>25</v>
      </c>
      <c r="N147" s="365"/>
      <c r="O147" s="20" t="s">
        <v>31</v>
      </c>
      <c r="P147" s="2" t="s">
        <v>352</v>
      </c>
      <c r="Q147" s="2"/>
      <c r="R147" s="14"/>
      <c r="S147" s="14"/>
      <c r="T147" s="2" t="s">
        <v>353</v>
      </c>
      <c r="U147" s="9" t="s">
        <v>6</v>
      </c>
      <c r="V147" s="3" t="s">
        <v>16</v>
      </c>
      <c r="W147" s="8"/>
      <c r="X147" s="8"/>
      <c r="Y147" s="8"/>
      <c r="Z147" s="8"/>
      <c r="AA147" s="8"/>
      <c r="AB147" s="221"/>
      <c r="AC147" s="132">
        <v>42842</v>
      </c>
      <c r="AD147" s="140">
        <f t="shared" si="23"/>
        <v>42962</v>
      </c>
      <c r="AE147" s="32">
        <v>42842</v>
      </c>
      <c r="AF147" s="18">
        <f t="shared" ca="1" si="25"/>
        <v>1012</v>
      </c>
      <c r="AG147" s="37">
        <f t="shared" ca="1" si="27"/>
        <v>3</v>
      </c>
      <c r="AH147" s="37">
        <f t="shared" ca="1" si="28"/>
        <v>9</v>
      </c>
      <c r="AI147" s="60">
        <f t="shared" ca="1" si="20"/>
        <v>2.7726027397260276</v>
      </c>
      <c r="AJ147" s="45" t="str">
        <f t="shared" ca="1" si="26"/>
        <v>7</v>
      </c>
      <c r="AK147" s="41"/>
      <c r="AL147" s="270"/>
      <c r="AM147" s="41"/>
      <c r="AN147" s="176"/>
      <c r="AO147" s="235">
        <v>38</v>
      </c>
      <c r="AP147" s="176"/>
      <c r="AQ147" s="176"/>
      <c r="AR147" s="176">
        <v>3</v>
      </c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76"/>
      <c r="BD147" s="181">
        <v>42842</v>
      </c>
      <c r="BE147" s="181"/>
      <c r="BF147" s="41"/>
      <c r="BG147" s="41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95"/>
      <c r="BV147" s="113"/>
      <c r="BW147" s="113"/>
      <c r="BX147" s="113"/>
      <c r="BZ147" s="248" t="s">
        <v>803</v>
      </c>
      <c r="CA147" s="246">
        <v>0</v>
      </c>
    </row>
    <row r="148" spans="1:79" s="26" customFormat="1" ht="25.5">
      <c r="A148" s="335">
        <f t="shared" si="29"/>
        <v>135</v>
      </c>
      <c r="B148" s="432" t="s">
        <v>2667</v>
      </c>
      <c r="C148" s="1"/>
      <c r="D148" s="1" t="s">
        <v>247</v>
      </c>
      <c r="E148" s="2" t="s">
        <v>186</v>
      </c>
      <c r="F148" s="2" t="s">
        <v>285</v>
      </c>
      <c r="G148" s="34" t="s">
        <v>2764</v>
      </c>
      <c r="H148" s="1"/>
      <c r="I148" s="1"/>
      <c r="J148" s="2"/>
      <c r="K148" s="97">
        <v>5570400069349</v>
      </c>
      <c r="L148" s="123">
        <v>30504</v>
      </c>
      <c r="M148" s="175">
        <f t="shared" ca="1" si="30"/>
        <v>37</v>
      </c>
      <c r="N148" s="362"/>
      <c r="O148" s="1" t="s">
        <v>30</v>
      </c>
      <c r="P148" s="2" t="s">
        <v>47</v>
      </c>
      <c r="Q148" s="2"/>
      <c r="R148" s="2"/>
      <c r="S148" s="2"/>
      <c r="T148" s="2" t="s">
        <v>48</v>
      </c>
      <c r="U148" s="9" t="s">
        <v>6</v>
      </c>
      <c r="V148" s="3" t="s">
        <v>16</v>
      </c>
      <c r="W148" s="8"/>
      <c r="X148" s="8"/>
      <c r="Y148" s="8"/>
      <c r="Z148" s="8"/>
      <c r="AA148" s="8"/>
      <c r="AB148" s="221"/>
      <c r="AC148" s="131">
        <v>41169</v>
      </c>
      <c r="AD148" s="135">
        <f t="shared" si="23"/>
        <v>41289</v>
      </c>
      <c r="AE148" s="244">
        <v>41169</v>
      </c>
      <c r="AF148" s="18">
        <f t="shared" ca="1" si="25"/>
        <v>2685</v>
      </c>
      <c r="AG148" s="62">
        <f t="shared" ca="1" si="27"/>
        <v>8</v>
      </c>
      <c r="AH148" s="57">
        <f t="shared" ca="1" si="28"/>
        <v>4</v>
      </c>
      <c r="AI148" s="60">
        <f t="shared" ca="1" si="20"/>
        <v>7.3561643835616435</v>
      </c>
      <c r="AJ148" s="45" t="str">
        <f t="shared" ca="1" si="26"/>
        <v>12</v>
      </c>
      <c r="AK148" s="17"/>
      <c r="AL148" s="266"/>
      <c r="AM148" s="17"/>
      <c r="AN148" s="172"/>
      <c r="AO148" s="17"/>
      <c r="AP148" s="172"/>
      <c r="AQ148" s="172"/>
      <c r="AR148" s="172"/>
      <c r="AS148" s="172"/>
      <c r="AT148" s="172"/>
      <c r="AU148" s="172"/>
      <c r="AV148" s="172"/>
      <c r="AW148" s="172"/>
      <c r="AX148" s="172"/>
      <c r="AY148" s="172"/>
      <c r="AZ148" s="172"/>
      <c r="BA148" s="172"/>
      <c r="BB148" s="172"/>
      <c r="BC148" s="172"/>
      <c r="BD148" s="221"/>
      <c r="BE148" s="221"/>
      <c r="BF148" s="17"/>
      <c r="BG148" s="17"/>
      <c r="BH148" s="8"/>
      <c r="BI148" s="8"/>
      <c r="BJ148" s="8"/>
      <c r="BK148" s="8"/>
      <c r="BL148" s="8"/>
      <c r="BM148" s="3" t="s">
        <v>33</v>
      </c>
      <c r="BN148" s="11"/>
      <c r="BO148" s="2"/>
      <c r="BP148" s="3"/>
      <c r="BQ148" s="3"/>
      <c r="BR148" s="3"/>
      <c r="BS148" s="3"/>
      <c r="BT148" s="11">
        <v>42811</v>
      </c>
      <c r="BU148" s="94">
        <v>7</v>
      </c>
      <c r="BV148" s="115">
        <v>10</v>
      </c>
      <c r="BW148" s="112">
        <v>10</v>
      </c>
      <c r="BX148" s="112"/>
      <c r="BZ148" s="247" t="s">
        <v>803</v>
      </c>
      <c r="CA148" s="245">
        <v>4</v>
      </c>
    </row>
    <row r="149" spans="1:79" s="26" customFormat="1" ht="25.5">
      <c r="A149" s="335">
        <f t="shared" si="29"/>
        <v>136</v>
      </c>
      <c r="B149" s="432" t="s">
        <v>2668</v>
      </c>
      <c r="C149" s="1"/>
      <c r="D149" s="1" t="s">
        <v>249</v>
      </c>
      <c r="E149" s="2" t="s">
        <v>179</v>
      </c>
      <c r="F149" s="2" t="s">
        <v>279</v>
      </c>
      <c r="G149" s="34" t="s">
        <v>2765</v>
      </c>
      <c r="H149" s="1" t="s">
        <v>451</v>
      </c>
      <c r="I149" s="1" t="s">
        <v>435</v>
      </c>
      <c r="J149" s="2" t="s">
        <v>437</v>
      </c>
      <c r="K149" s="97">
        <v>5670500032471</v>
      </c>
      <c r="L149" s="123">
        <v>28041</v>
      </c>
      <c r="M149" s="175">
        <f t="shared" ca="1" si="30"/>
        <v>44</v>
      </c>
      <c r="N149" s="362">
        <v>3012809422</v>
      </c>
      <c r="O149" s="1" t="s">
        <v>31</v>
      </c>
      <c r="P149" s="26" t="s">
        <v>54</v>
      </c>
      <c r="R149" s="2"/>
      <c r="S149" s="2"/>
      <c r="T149" s="27" t="s">
        <v>51</v>
      </c>
      <c r="U149" s="9" t="s">
        <v>6</v>
      </c>
      <c r="V149" s="3" t="s">
        <v>16</v>
      </c>
      <c r="W149" s="8"/>
      <c r="X149" s="8"/>
      <c r="Y149" s="8"/>
      <c r="Z149" s="8"/>
      <c r="AA149" s="8"/>
      <c r="AB149" s="221"/>
      <c r="AC149" s="131">
        <v>41031</v>
      </c>
      <c r="AD149" s="135">
        <f t="shared" si="23"/>
        <v>41151</v>
      </c>
      <c r="AE149" s="244">
        <v>41031</v>
      </c>
      <c r="AF149" s="18">
        <f t="shared" ca="1" si="25"/>
        <v>2823</v>
      </c>
      <c r="AG149" s="62">
        <f t="shared" ca="1" si="27"/>
        <v>8</v>
      </c>
      <c r="AH149" s="57">
        <f t="shared" ca="1" si="28"/>
        <v>8</v>
      </c>
      <c r="AI149" s="60">
        <f t="shared" ca="1" si="20"/>
        <v>7.7342465753424658</v>
      </c>
      <c r="AJ149" s="45" t="str">
        <f t="shared" ca="1" si="26"/>
        <v>12</v>
      </c>
      <c r="AK149" s="17"/>
      <c r="AL149" s="266"/>
      <c r="AM149" s="17"/>
      <c r="AN149" s="172"/>
      <c r="AO149" s="17"/>
      <c r="AP149" s="172"/>
      <c r="AQ149" s="172"/>
      <c r="AR149" s="172"/>
      <c r="AS149" s="172"/>
      <c r="AT149" s="172"/>
      <c r="AU149" s="172"/>
      <c r="AV149" s="172"/>
      <c r="AW149" s="172"/>
      <c r="AX149" s="172"/>
      <c r="AY149" s="172"/>
      <c r="AZ149" s="172"/>
      <c r="BA149" s="172"/>
      <c r="BB149" s="172"/>
      <c r="BC149" s="172"/>
      <c r="BD149" s="221"/>
      <c r="BE149" s="221"/>
      <c r="BF149" s="17"/>
      <c r="BG149" s="17"/>
      <c r="BH149" s="8"/>
      <c r="BI149" s="8"/>
      <c r="BJ149" s="8"/>
      <c r="BK149" s="8"/>
      <c r="BL149" s="8"/>
      <c r="BM149" s="3" t="s">
        <v>33</v>
      </c>
      <c r="BN149" s="11"/>
      <c r="BO149" s="13"/>
      <c r="BP149" s="12"/>
      <c r="BQ149" s="12"/>
      <c r="BR149" s="12"/>
      <c r="BS149" s="12"/>
      <c r="BT149" s="11">
        <v>42811</v>
      </c>
      <c r="BU149" s="94">
        <v>10</v>
      </c>
      <c r="BV149" s="112">
        <v>10</v>
      </c>
      <c r="BW149" s="112">
        <v>12</v>
      </c>
      <c r="BX149" s="112"/>
      <c r="BZ149" s="248" t="s">
        <v>803</v>
      </c>
      <c r="CA149" s="245">
        <v>0</v>
      </c>
    </row>
    <row r="150" spans="1:79" s="39" customFormat="1" ht="25.5">
      <c r="A150" s="335">
        <f t="shared" si="29"/>
        <v>137</v>
      </c>
      <c r="B150" s="545" t="s">
        <v>2669</v>
      </c>
      <c r="C150" s="49"/>
      <c r="D150" s="49" t="s">
        <v>247</v>
      </c>
      <c r="E150" s="50" t="s">
        <v>1161</v>
      </c>
      <c r="F150" s="109" t="s">
        <v>1231</v>
      </c>
      <c r="G150" s="34" t="s">
        <v>1203</v>
      </c>
      <c r="H150" s="184" t="s">
        <v>942</v>
      </c>
      <c r="I150" s="184" t="s">
        <v>438</v>
      </c>
      <c r="J150" s="109" t="s">
        <v>1162</v>
      </c>
      <c r="K150" s="101">
        <v>1340900292801</v>
      </c>
      <c r="L150" s="127">
        <v>36239</v>
      </c>
      <c r="M150" s="175">
        <f t="shared" ca="1" si="30"/>
        <v>21</v>
      </c>
      <c r="N150" s="367">
        <v>4090313302</v>
      </c>
      <c r="O150" s="20" t="s">
        <v>30</v>
      </c>
      <c r="P150" s="14" t="s">
        <v>1573</v>
      </c>
      <c r="Q150" s="14"/>
      <c r="R150" s="14">
        <f>AK150-AC150</f>
        <v>357</v>
      </c>
      <c r="S150" s="14"/>
      <c r="T150" s="14" t="s">
        <v>1574</v>
      </c>
      <c r="U150" s="9" t="s">
        <v>6</v>
      </c>
      <c r="V150" s="36" t="s">
        <v>17</v>
      </c>
      <c r="W150" s="49"/>
      <c r="X150" s="49"/>
      <c r="Y150" s="49"/>
      <c r="Z150" s="49"/>
      <c r="AA150" s="49"/>
      <c r="AB150" s="222"/>
      <c r="AC150" s="132">
        <v>43185</v>
      </c>
      <c r="AD150" s="135">
        <f t="shared" si="23"/>
        <v>43305</v>
      </c>
      <c r="AE150" s="32">
        <v>43185</v>
      </c>
      <c r="AF150" s="18">
        <f t="shared" ca="1" si="25"/>
        <v>669</v>
      </c>
      <c r="AG150" s="37">
        <f t="shared" ca="1" si="27"/>
        <v>2</v>
      </c>
      <c r="AH150" s="37">
        <f t="shared" ca="1" si="28"/>
        <v>9</v>
      </c>
      <c r="AI150" s="61">
        <f t="shared" ca="1" si="20"/>
        <v>1.832876712328767</v>
      </c>
      <c r="AJ150" s="45" t="str">
        <f t="shared" ca="1" si="26"/>
        <v>7</v>
      </c>
      <c r="AK150" s="41">
        <v>43542</v>
      </c>
      <c r="AL150" s="271"/>
      <c r="AM150" s="148">
        <v>45</v>
      </c>
      <c r="AN150" s="176"/>
      <c r="AO150" s="148"/>
      <c r="AP150" s="176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76"/>
      <c r="BD150" s="181"/>
      <c r="BE150" s="181"/>
      <c r="BF150" s="145"/>
      <c r="BG150" s="145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1"/>
      <c r="BU150" s="95"/>
      <c r="BV150" s="114"/>
      <c r="BW150" s="113"/>
      <c r="BX150" s="113"/>
      <c r="CA150" s="246"/>
    </row>
    <row r="151" spans="1:79" s="39" customFormat="1" ht="25.5">
      <c r="A151" s="335">
        <f t="shared" si="29"/>
        <v>138</v>
      </c>
      <c r="B151" s="436" t="s">
        <v>2670</v>
      </c>
      <c r="C151" s="20">
        <v>200102</v>
      </c>
      <c r="D151" s="20" t="s">
        <v>249</v>
      </c>
      <c r="E151" s="14" t="s">
        <v>253</v>
      </c>
      <c r="F151" s="34" t="s">
        <v>335</v>
      </c>
      <c r="G151" s="34" t="s">
        <v>2766</v>
      </c>
      <c r="H151" s="33" t="s">
        <v>457</v>
      </c>
      <c r="I151" s="33"/>
      <c r="J151" s="34"/>
      <c r="K151" s="100">
        <v>1129900360025</v>
      </c>
      <c r="L151" s="127">
        <v>35201</v>
      </c>
      <c r="M151" s="175">
        <f t="shared" ca="1" si="30"/>
        <v>24</v>
      </c>
      <c r="N151" s="365"/>
      <c r="O151" s="20" t="s">
        <v>31</v>
      </c>
      <c r="P151" s="14" t="s">
        <v>1379</v>
      </c>
      <c r="Q151" s="14"/>
      <c r="R151" s="14"/>
      <c r="S151" s="14"/>
      <c r="T151" s="14" t="s">
        <v>10</v>
      </c>
      <c r="U151" s="9" t="s">
        <v>6</v>
      </c>
      <c r="V151" s="36" t="s">
        <v>17</v>
      </c>
      <c r="W151" s="20"/>
      <c r="X151" s="20"/>
      <c r="Y151" s="20"/>
      <c r="Z151" s="20"/>
      <c r="AA151" s="20"/>
      <c r="AB151" s="136"/>
      <c r="AC151" s="132">
        <v>42017</v>
      </c>
      <c r="AD151" s="32">
        <v>41842</v>
      </c>
      <c r="AE151" s="32">
        <v>42017</v>
      </c>
      <c r="AF151" s="18">
        <f t="shared" ca="1" si="25"/>
        <v>1837</v>
      </c>
      <c r="AG151" s="37">
        <f t="shared" ca="1" si="27"/>
        <v>5</v>
      </c>
      <c r="AH151" s="37">
        <f t="shared" ca="1" si="28"/>
        <v>0</v>
      </c>
      <c r="AI151" s="61">
        <f t="shared" ca="1" si="20"/>
        <v>5.0328767123287674</v>
      </c>
      <c r="AJ151" s="45" t="str">
        <f t="shared" ca="1" si="26"/>
        <v>12</v>
      </c>
      <c r="AK151" s="41">
        <v>43500</v>
      </c>
      <c r="AL151" s="270"/>
      <c r="AM151" s="41"/>
      <c r="AN151" s="176"/>
      <c r="AO151" s="41"/>
      <c r="AP151" s="176"/>
      <c r="AQ151" s="176"/>
      <c r="AR151" s="176"/>
      <c r="AS151" s="176"/>
      <c r="AT151" s="176"/>
      <c r="AU151" s="176"/>
      <c r="AV151" s="176"/>
      <c r="AW151" s="176"/>
      <c r="AX151" s="176">
        <v>3</v>
      </c>
      <c r="AY151" s="176"/>
      <c r="AZ151" s="176"/>
      <c r="BA151" s="176"/>
      <c r="BB151" s="176"/>
      <c r="BC151" s="176"/>
      <c r="BD151" s="181"/>
      <c r="BE151" s="181"/>
      <c r="BF151" s="41"/>
      <c r="BG151" s="41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11">
        <v>42811</v>
      </c>
      <c r="BU151" s="95"/>
      <c r="BV151" s="114">
        <v>7</v>
      </c>
      <c r="BW151" s="113">
        <v>7</v>
      </c>
      <c r="BX151" s="113">
        <v>10</v>
      </c>
      <c r="BY151" s="39" t="s">
        <v>499</v>
      </c>
      <c r="BZ151" s="248" t="s">
        <v>803</v>
      </c>
      <c r="CA151" s="246">
        <v>0</v>
      </c>
    </row>
    <row r="152" spans="1:79" s="39" customFormat="1" ht="25.5">
      <c r="A152" s="335">
        <f t="shared" si="29"/>
        <v>139</v>
      </c>
      <c r="B152" s="545" t="s">
        <v>2671</v>
      </c>
      <c r="C152" s="49"/>
      <c r="D152" s="49" t="s">
        <v>247</v>
      </c>
      <c r="E152" s="50" t="s">
        <v>1854</v>
      </c>
      <c r="F152" s="109" t="s">
        <v>1855</v>
      </c>
      <c r="G152" s="34" t="s">
        <v>1856</v>
      </c>
      <c r="H152" s="184" t="s">
        <v>1857</v>
      </c>
      <c r="I152" s="184" t="s">
        <v>600</v>
      </c>
      <c r="J152" s="109" t="s">
        <v>1858</v>
      </c>
      <c r="K152" s="101">
        <v>1130600099935</v>
      </c>
      <c r="L152" s="127">
        <v>35781</v>
      </c>
      <c r="M152" s="175">
        <f t="shared" ca="1" si="30"/>
        <v>23</v>
      </c>
      <c r="N152" s="367"/>
      <c r="O152" s="20" t="s">
        <v>30</v>
      </c>
      <c r="P152" s="14" t="s">
        <v>1859</v>
      </c>
      <c r="Q152" s="14"/>
      <c r="R152" s="14">
        <f t="shared" ref="R152:R159" si="31">AK152-AC152</f>
        <v>106</v>
      </c>
      <c r="S152" s="14"/>
      <c r="T152" s="14" t="s">
        <v>8</v>
      </c>
      <c r="U152" s="9" t="s">
        <v>6</v>
      </c>
      <c r="V152" s="36" t="s">
        <v>17</v>
      </c>
      <c r="W152" s="49"/>
      <c r="X152" s="49"/>
      <c r="Y152" s="49"/>
      <c r="Z152" s="49"/>
      <c r="AA152" s="49"/>
      <c r="AB152" s="222"/>
      <c r="AC152" s="132">
        <v>43423</v>
      </c>
      <c r="AD152" s="140">
        <f t="shared" ref="AD152:AD159" si="32">AC152+120</f>
        <v>43543</v>
      </c>
      <c r="AE152" s="32">
        <v>43423</v>
      </c>
      <c r="AF152" s="18">
        <f t="shared" ca="1" si="25"/>
        <v>431</v>
      </c>
      <c r="AG152" s="37">
        <f t="shared" ca="1" si="27"/>
        <v>2</v>
      </c>
      <c r="AH152" s="37">
        <f t="shared" ca="1" si="28"/>
        <v>2</v>
      </c>
      <c r="AI152" s="61">
        <f t="shared" ca="1" si="20"/>
        <v>1.1808219178082191</v>
      </c>
      <c r="AJ152" s="45" t="str">
        <f t="shared" ca="1" si="26"/>
        <v>7</v>
      </c>
      <c r="AK152" s="41">
        <v>43529</v>
      </c>
      <c r="AL152" s="271"/>
      <c r="AM152" s="148">
        <v>26</v>
      </c>
      <c r="AN152" s="176"/>
      <c r="AO152" s="148"/>
      <c r="AP152" s="176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  <c r="BA152" s="176"/>
      <c r="BB152" s="176"/>
      <c r="BC152" s="176"/>
      <c r="BD152" s="181"/>
      <c r="BE152" s="181"/>
      <c r="BF152" s="145"/>
      <c r="BG152" s="145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1"/>
      <c r="BU152" s="95"/>
      <c r="BV152" s="114"/>
      <c r="BW152" s="113"/>
      <c r="BX152" s="113"/>
      <c r="CA152" s="246"/>
    </row>
    <row r="153" spans="1:79" s="39" customFormat="1" ht="25.5">
      <c r="A153" s="335">
        <f t="shared" si="29"/>
        <v>140</v>
      </c>
      <c r="B153" s="545" t="s">
        <v>2672</v>
      </c>
      <c r="C153" s="49"/>
      <c r="D153" s="49" t="s">
        <v>247</v>
      </c>
      <c r="E153" s="50" t="s">
        <v>1823</v>
      </c>
      <c r="F153" s="109" t="s">
        <v>1824</v>
      </c>
      <c r="G153" s="34" t="s">
        <v>1826</v>
      </c>
      <c r="H153" s="184" t="s">
        <v>466</v>
      </c>
      <c r="I153" s="184" t="s">
        <v>600</v>
      </c>
      <c r="J153" s="109" t="s">
        <v>1825</v>
      </c>
      <c r="K153" s="101">
        <v>3310400294763</v>
      </c>
      <c r="L153" s="127">
        <v>29345</v>
      </c>
      <c r="M153" s="175">
        <f t="shared" ca="1" si="30"/>
        <v>40</v>
      </c>
      <c r="N153" s="367">
        <v>3292346333</v>
      </c>
      <c r="O153" s="20" t="s">
        <v>30</v>
      </c>
      <c r="P153" s="14" t="s">
        <v>679</v>
      </c>
      <c r="Q153" s="14"/>
      <c r="R153" s="14">
        <f t="shared" si="31"/>
        <v>138</v>
      </c>
      <c r="S153" s="14"/>
      <c r="T153" s="14" t="s">
        <v>10</v>
      </c>
      <c r="U153" s="9" t="s">
        <v>6</v>
      </c>
      <c r="V153" s="36" t="s">
        <v>17</v>
      </c>
      <c r="W153" s="49"/>
      <c r="X153" s="49"/>
      <c r="Y153" s="49"/>
      <c r="Z153" s="49"/>
      <c r="AA153" s="49"/>
      <c r="AB153" s="222"/>
      <c r="AC153" s="132">
        <v>43391</v>
      </c>
      <c r="AD153" s="140">
        <f t="shared" si="32"/>
        <v>43511</v>
      </c>
      <c r="AE153" s="32">
        <v>43391</v>
      </c>
      <c r="AF153" s="18">
        <f t="shared" ca="1" si="25"/>
        <v>463</v>
      </c>
      <c r="AG153" s="37">
        <f t="shared" ca="1" si="27"/>
        <v>2</v>
      </c>
      <c r="AH153" s="37">
        <f t="shared" ca="1" si="28"/>
        <v>3</v>
      </c>
      <c r="AI153" s="61">
        <f t="shared" ca="1" si="20"/>
        <v>1.2684931506849315</v>
      </c>
      <c r="AJ153" s="45" t="str">
        <f t="shared" ca="1" si="26"/>
        <v>7</v>
      </c>
      <c r="AK153" s="41">
        <v>43529</v>
      </c>
      <c r="AL153" s="271"/>
      <c r="AM153" s="148"/>
      <c r="AN153" s="176"/>
      <c r="AO153" s="148"/>
      <c r="AP153" s="176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76"/>
      <c r="BD153" s="181"/>
      <c r="BE153" s="181"/>
      <c r="BF153" s="145"/>
      <c r="BG153" s="145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1"/>
      <c r="BU153" s="95"/>
      <c r="BV153" s="114"/>
      <c r="BW153" s="113"/>
      <c r="BX153" s="113"/>
      <c r="CA153" s="246"/>
    </row>
    <row r="154" spans="1:79" s="39" customFormat="1" ht="25.5">
      <c r="A154" s="335">
        <f t="shared" si="29"/>
        <v>141</v>
      </c>
      <c r="B154" s="545" t="s">
        <v>2673</v>
      </c>
      <c r="C154" s="139" t="s">
        <v>1433</v>
      </c>
      <c r="D154" s="49" t="s">
        <v>247</v>
      </c>
      <c r="E154" s="50" t="s">
        <v>1657</v>
      </c>
      <c r="F154" s="109" t="s">
        <v>1736</v>
      </c>
      <c r="G154" s="34" t="s">
        <v>1745</v>
      </c>
      <c r="H154" s="49" t="s">
        <v>1657</v>
      </c>
      <c r="I154" s="184" t="s">
        <v>1679</v>
      </c>
      <c r="J154" s="109" t="s">
        <v>1700</v>
      </c>
      <c r="K154" s="101" t="s">
        <v>1635</v>
      </c>
      <c r="L154" s="127">
        <v>30103</v>
      </c>
      <c r="M154" s="175">
        <f t="shared" ca="1" si="30"/>
        <v>38</v>
      </c>
      <c r="N154" s="367">
        <v>3342490888</v>
      </c>
      <c r="O154" s="20" t="s">
        <v>30</v>
      </c>
      <c r="P154" s="14" t="s">
        <v>343</v>
      </c>
      <c r="Q154" s="14"/>
      <c r="R154" s="14">
        <f t="shared" si="31"/>
        <v>200</v>
      </c>
      <c r="S154" s="14"/>
      <c r="T154" s="14" t="s">
        <v>10</v>
      </c>
      <c r="U154" s="9" t="s">
        <v>6</v>
      </c>
      <c r="V154" s="36" t="s">
        <v>17</v>
      </c>
      <c r="W154" s="375">
        <v>43451</v>
      </c>
      <c r="X154" s="375">
        <v>43460</v>
      </c>
      <c r="Y154" s="300" t="s">
        <v>1939</v>
      </c>
      <c r="Z154" s="377">
        <v>43486</v>
      </c>
      <c r="AA154" s="49"/>
      <c r="AB154" s="371" t="s">
        <v>1835</v>
      </c>
      <c r="AC154" s="132">
        <v>43329</v>
      </c>
      <c r="AD154" s="140">
        <f t="shared" si="32"/>
        <v>43449</v>
      </c>
      <c r="AE154" s="32">
        <v>43329</v>
      </c>
      <c r="AF154" s="18">
        <f t="shared" ca="1" si="25"/>
        <v>525</v>
      </c>
      <c r="AG154" s="37">
        <f t="shared" ca="1" si="27"/>
        <v>2</v>
      </c>
      <c r="AH154" s="37">
        <f t="shared" ca="1" si="28"/>
        <v>5</v>
      </c>
      <c r="AI154" s="61">
        <f t="shared" ca="1" si="20"/>
        <v>1.4383561643835616</v>
      </c>
      <c r="AJ154" s="45" t="str">
        <f t="shared" ca="1" si="26"/>
        <v>7</v>
      </c>
      <c r="AK154" s="41">
        <v>43529</v>
      </c>
      <c r="AL154" s="271"/>
      <c r="AM154" s="234">
        <v>40</v>
      </c>
      <c r="AN154" s="176"/>
      <c r="AO154" s="148"/>
      <c r="AP154" s="176"/>
      <c r="AQ154" s="176"/>
      <c r="AR154" s="176">
        <v>3</v>
      </c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76"/>
      <c r="BD154" s="181"/>
      <c r="BE154" s="181"/>
      <c r="BF154" s="145"/>
      <c r="BG154" s="145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1"/>
      <c r="BU154" s="95"/>
      <c r="BV154" s="114"/>
      <c r="BW154" s="113"/>
      <c r="BX154" s="113"/>
      <c r="CA154" s="246"/>
    </row>
    <row r="155" spans="1:79" s="39" customFormat="1" ht="25.5">
      <c r="A155" s="335">
        <f t="shared" si="29"/>
        <v>142</v>
      </c>
      <c r="B155" s="545" t="s">
        <v>2674</v>
      </c>
      <c r="C155" s="139" t="s">
        <v>1433</v>
      </c>
      <c r="D155" s="49" t="s">
        <v>248</v>
      </c>
      <c r="E155" s="50" t="s">
        <v>464</v>
      </c>
      <c r="F155" s="109" t="s">
        <v>1705</v>
      </c>
      <c r="G155" s="34" t="s">
        <v>1713</v>
      </c>
      <c r="H155" s="184" t="s">
        <v>1672</v>
      </c>
      <c r="I155" s="184" t="s">
        <v>641</v>
      </c>
      <c r="J155" s="109" t="s">
        <v>1687</v>
      </c>
      <c r="K155" s="101" t="s">
        <v>1648</v>
      </c>
      <c r="L155" s="127">
        <v>36576</v>
      </c>
      <c r="M155" s="175">
        <f t="shared" ca="1" si="30"/>
        <v>20</v>
      </c>
      <c r="N155" s="367">
        <v>3342491020</v>
      </c>
      <c r="O155" s="20" t="s">
        <v>31</v>
      </c>
      <c r="P155" s="14" t="s">
        <v>343</v>
      </c>
      <c r="Q155" s="14"/>
      <c r="R155" s="14">
        <f t="shared" si="31"/>
        <v>183</v>
      </c>
      <c r="S155" s="14"/>
      <c r="T155" s="14" t="s">
        <v>10</v>
      </c>
      <c r="U155" s="9" t="s">
        <v>6</v>
      </c>
      <c r="V155" s="36" t="s">
        <v>17</v>
      </c>
      <c r="W155" s="375">
        <v>43451</v>
      </c>
      <c r="X155" s="375">
        <v>43460</v>
      </c>
      <c r="Y155" s="49" t="s">
        <v>1938</v>
      </c>
      <c r="Z155" s="49"/>
      <c r="AA155" s="49"/>
      <c r="AB155" s="371" t="s">
        <v>1835</v>
      </c>
      <c r="AC155" s="132">
        <v>43329</v>
      </c>
      <c r="AD155" s="140">
        <f t="shared" si="32"/>
        <v>43449</v>
      </c>
      <c r="AE155" s="32">
        <v>43329</v>
      </c>
      <c r="AF155" s="18">
        <f t="shared" ca="1" si="25"/>
        <v>525</v>
      </c>
      <c r="AG155" s="37">
        <f t="shared" ca="1" si="27"/>
        <v>2</v>
      </c>
      <c r="AH155" s="37">
        <f t="shared" ca="1" si="28"/>
        <v>5</v>
      </c>
      <c r="AI155" s="61">
        <f t="shared" ca="1" si="20"/>
        <v>1.4383561643835616</v>
      </c>
      <c r="AJ155" s="45" t="str">
        <f t="shared" ca="1" si="26"/>
        <v>7</v>
      </c>
      <c r="AK155" s="41">
        <v>43512</v>
      </c>
      <c r="AL155" s="271"/>
      <c r="AM155" s="234">
        <v>37</v>
      </c>
      <c r="AN155" s="176"/>
      <c r="AO155" s="148"/>
      <c r="AP155" s="176"/>
      <c r="AQ155" s="176">
        <v>3</v>
      </c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76"/>
      <c r="BD155" s="181"/>
      <c r="BE155" s="181"/>
      <c r="BF155" s="145"/>
      <c r="BG155" s="145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1"/>
      <c r="BU155" s="95"/>
      <c r="BV155" s="114"/>
      <c r="BW155" s="113"/>
      <c r="BX155" s="113"/>
      <c r="CA155" s="246"/>
    </row>
    <row r="156" spans="1:79" s="39" customFormat="1" ht="26.25">
      <c r="A156" s="335">
        <f t="shared" si="29"/>
        <v>143</v>
      </c>
      <c r="B156" s="545" t="s">
        <v>2675</v>
      </c>
      <c r="C156" s="139" t="s">
        <v>1433</v>
      </c>
      <c r="D156" s="49" t="s">
        <v>247</v>
      </c>
      <c r="E156" s="50" t="s">
        <v>1916</v>
      </c>
      <c r="F156" s="109" t="s">
        <v>1917</v>
      </c>
      <c r="G156" s="34" t="s">
        <v>1927</v>
      </c>
      <c r="H156" s="184" t="s">
        <v>1916</v>
      </c>
      <c r="I156" s="184" t="s">
        <v>600</v>
      </c>
      <c r="J156" s="109" t="s">
        <v>1883</v>
      </c>
      <c r="K156" s="373" t="s">
        <v>1884</v>
      </c>
      <c r="L156" s="127">
        <v>35977</v>
      </c>
      <c r="M156" s="175">
        <f t="shared" ca="1" si="30"/>
        <v>22</v>
      </c>
      <c r="N156" s="367"/>
      <c r="O156" s="20" t="s">
        <v>30</v>
      </c>
      <c r="P156" s="14" t="s">
        <v>343</v>
      </c>
      <c r="Q156" s="14"/>
      <c r="R156" s="14">
        <f t="shared" si="31"/>
        <v>79</v>
      </c>
      <c r="S156" s="14"/>
      <c r="T156" s="14" t="s">
        <v>10</v>
      </c>
      <c r="U156" s="9" t="s">
        <v>6</v>
      </c>
      <c r="V156" s="36" t="s">
        <v>17</v>
      </c>
      <c r="W156" s="49"/>
      <c r="X156" s="49"/>
      <c r="Y156" s="49"/>
      <c r="Z156" s="49"/>
      <c r="AA156" s="49"/>
      <c r="AB156" s="222"/>
      <c r="AC156" s="132">
        <v>43430</v>
      </c>
      <c r="AD156" s="140">
        <f t="shared" si="32"/>
        <v>43550</v>
      </c>
      <c r="AE156" s="32">
        <v>43430</v>
      </c>
      <c r="AF156" s="18">
        <f t="shared" ca="1" si="25"/>
        <v>424</v>
      </c>
      <c r="AG156" s="37"/>
      <c r="AH156" s="37"/>
      <c r="AI156" s="61">
        <f t="shared" ca="1" si="20"/>
        <v>1.1616438356164382</v>
      </c>
      <c r="AJ156" s="45" t="str">
        <f t="shared" ca="1" si="26"/>
        <v>7</v>
      </c>
      <c r="AK156" s="41">
        <v>43509</v>
      </c>
      <c r="AL156" s="271"/>
      <c r="AM156" s="148"/>
      <c r="AN156" s="176"/>
      <c r="AO156" s="148"/>
      <c r="AP156" s="176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76"/>
      <c r="BD156" s="181"/>
      <c r="BE156" s="181"/>
      <c r="BF156" s="145"/>
      <c r="BG156" s="145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1"/>
      <c r="BU156" s="95"/>
      <c r="BV156" s="114"/>
      <c r="BW156" s="113"/>
      <c r="BX156" s="113"/>
      <c r="CA156" s="246"/>
    </row>
    <row r="157" spans="1:79" s="39" customFormat="1" ht="26.25">
      <c r="A157" s="335">
        <f t="shared" si="29"/>
        <v>144</v>
      </c>
      <c r="B157" s="545" t="s">
        <v>2676</v>
      </c>
      <c r="C157" s="139" t="s">
        <v>1433</v>
      </c>
      <c r="D157" s="49" t="s">
        <v>248</v>
      </c>
      <c r="E157" s="50" t="s">
        <v>1887</v>
      </c>
      <c r="F157" s="109" t="s">
        <v>1888</v>
      </c>
      <c r="G157" s="34" t="s">
        <v>1928</v>
      </c>
      <c r="H157" s="184" t="s">
        <v>1286</v>
      </c>
      <c r="I157" s="184" t="s">
        <v>641</v>
      </c>
      <c r="J157" s="109" t="s">
        <v>1885</v>
      </c>
      <c r="K157" s="373" t="s">
        <v>1886</v>
      </c>
      <c r="L157" s="127">
        <v>32578</v>
      </c>
      <c r="M157" s="175">
        <f t="shared" ca="1" si="30"/>
        <v>31</v>
      </c>
      <c r="N157" s="367"/>
      <c r="O157" s="20" t="s">
        <v>31</v>
      </c>
      <c r="P157" s="14" t="s">
        <v>343</v>
      </c>
      <c r="Q157" s="14"/>
      <c r="R157" s="14">
        <f t="shared" si="31"/>
        <v>79</v>
      </c>
      <c r="S157" s="14"/>
      <c r="T157" s="14" t="s">
        <v>10</v>
      </c>
      <c r="U157" s="9" t="s">
        <v>6</v>
      </c>
      <c r="V157" s="36" t="s">
        <v>17</v>
      </c>
      <c r="W157" s="49"/>
      <c r="X157" s="49"/>
      <c r="Y157" s="49"/>
      <c r="Z157" s="49"/>
      <c r="AA157" s="49"/>
      <c r="AB157" s="222"/>
      <c r="AC157" s="132">
        <v>43430</v>
      </c>
      <c r="AD157" s="140">
        <f t="shared" si="32"/>
        <v>43550</v>
      </c>
      <c r="AE157" s="32">
        <v>43430</v>
      </c>
      <c r="AF157" s="18">
        <f t="shared" ca="1" si="25"/>
        <v>424</v>
      </c>
      <c r="AG157" s="37"/>
      <c r="AH157" s="37"/>
      <c r="AI157" s="61">
        <f t="shared" ref="AI157:AI188" ca="1" si="33">IF(AF157="","",AF157/365)</f>
        <v>1.1616438356164382</v>
      </c>
      <c r="AJ157" s="45" t="str">
        <f t="shared" ca="1" si="26"/>
        <v>7</v>
      </c>
      <c r="AK157" s="41">
        <v>43509</v>
      </c>
      <c r="AL157" s="271"/>
      <c r="AM157" s="148"/>
      <c r="AN157" s="176"/>
      <c r="AO157" s="148"/>
      <c r="AP157" s="176"/>
      <c r="AQ157" s="176"/>
      <c r="AR157" s="176"/>
      <c r="AS157" s="176"/>
      <c r="AT157" s="176"/>
      <c r="AU157" s="176"/>
      <c r="AV157" s="176"/>
      <c r="AW157" s="176"/>
      <c r="AX157" s="176"/>
      <c r="AY157" s="176"/>
      <c r="AZ157" s="176"/>
      <c r="BA157" s="176"/>
      <c r="BB157" s="176"/>
      <c r="BC157" s="176"/>
      <c r="BD157" s="181"/>
      <c r="BE157" s="181"/>
      <c r="BF157" s="145"/>
      <c r="BG157" s="145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1"/>
      <c r="BU157" s="95"/>
      <c r="BV157" s="114"/>
      <c r="BW157" s="113"/>
      <c r="BX157" s="113"/>
      <c r="CA157" s="246"/>
    </row>
    <row r="158" spans="1:79" s="26" customFormat="1" ht="25.5">
      <c r="A158" s="335">
        <f t="shared" si="29"/>
        <v>145</v>
      </c>
      <c r="B158" s="433" t="s">
        <v>2677</v>
      </c>
      <c r="C158" s="8"/>
      <c r="D158" s="1" t="s">
        <v>249</v>
      </c>
      <c r="E158" s="2" t="s">
        <v>201</v>
      </c>
      <c r="F158" s="2" t="s">
        <v>301</v>
      </c>
      <c r="G158" s="34" t="s">
        <v>2767</v>
      </c>
      <c r="H158" s="1"/>
      <c r="I158" s="1"/>
      <c r="J158" s="2"/>
      <c r="K158" s="97">
        <v>1101800005218</v>
      </c>
      <c r="L158" s="123">
        <v>30715</v>
      </c>
      <c r="M158" s="175">
        <f t="shared" ca="1" si="30"/>
        <v>36</v>
      </c>
      <c r="N158" s="362"/>
      <c r="O158" s="1" t="s">
        <v>31</v>
      </c>
      <c r="P158" s="22" t="s">
        <v>59</v>
      </c>
      <c r="Q158" s="22"/>
      <c r="R158" s="10">
        <f t="shared" si="31"/>
        <v>2422</v>
      </c>
      <c r="S158" s="10"/>
      <c r="T158" s="10" t="s">
        <v>10</v>
      </c>
      <c r="U158" s="9" t="s">
        <v>6</v>
      </c>
      <c r="V158" s="3" t="s">
        <v>16</v>
      </c>
      <c r="W158" s="8"/>
      <c r="X158" s="8"/>
      <c r="Y158" s="8"/>
      <c r="Z158" s="8"/>
      <c r="AA158" s="8"/>
      <c r="AB158" s="221" t="s">
        <v>57</v>
      </c>
      <c r="AC158" s="131">
        <v>41078</v>
      </c>
      <c r="AD158" s="135">
        <f t="shared" si="32"/>
        <v>41198</v>
      </c>
      <c r="AE158" s="244">
        <v>41078</v>
      </c>
      <c r="AF158" s="18">
        <f t="shared" ca="1" si="25"/>
        <v>2776</v>
      </c>
      <c r="AG158" s="62">
        <f t="shared" ref="AG158:AG179" ca="1" si="34">YEAR(TODAY())-YEAR(AE158)</f>
        <v>8</v>
      </c>
      <c r="AH158" s="57">
        <f t="shared" ref="AH158:AH179" ca="1" si="35">DATEDIF(AC158,TODAY(),"YM")</f>
        <v>7</v>
      </c>
      <c r="AI158" s="60">
        <f t="shared" ca="1" si="33"/>
        <v>7.6054794520547944</v>
      </c>
      <c r="AJ158" s="45" t="str">
        <f t="shared" ca="1" si="26"/>
        <v>12</v>
      </c>
      <c r="AK158" s="25">
        <v>43500</v>
      </c>
      <c r="AL158" s="268"/>
      <c r="AM158" s="25"/>
      <c r="AN158" s="336">
        <v>38</v>
      </c>
      <c r="AO158" s="25"/>
      <c r="AP158" s="174"/>
      <c r="AQ158" s="174">
        <v>3</v>
      </c>
      <c r="AR158" s="174"/>
      <c r="AS158" s="174"/>
      <c r="AT158" s="174"/>
      <c r="AU158" s="174"/>
      <c r="AV158" s="174"/>
      <c r="AW158" s="174"/>
      <c r="AX158" s="174"/>
      <c r="AY158" s="174"/>
      <c r="AZ158" s="174"/>
      <c r="BA158" s="174"/>
      <c r="BB158" s="174"/>
      <c r="BC158" s="174"/>
      <c r="BD158" s="227"/>
      <c r="BE158" s="227"/>
      <c r="BF158" s="25"/>
      <c r="BG158" s="25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11">
        <v>42811</v>
      </c>
      <c r="BU158" s="94">
        <v>10</v>
      </c>
      <c r="BV158" s="112">
        <v>10</v>
      </c>
      <c r="BW158" s="112">
        <v>12</v>
      </c>
      <c r="BX158" s="112"/>
      <c r="BZ158" s="248" t="s">
        <v>803</v>
      </c>
      <c r="CA158" s="245">
        <v>0</v>
      </c>
    </row>
    <row r="159" spans="1:79" s="39" customFormat="1" ht="25.5">
      <c r="A159" s="335">
        <f t="shared" si="29"/>
        <v>146</v>
      </c>
      <c r="B159" s="545" t="s">
        <v>2678</v>
      </c>
      <c r="C159" s="135"/>
      <c r="D159" s="49" t="s">
        <v>249</v>
      </c>
      <c r="E159" s="50" t="s">
        <v>363</v>
      </c>
      <c r="F159" s="109" t="s">
        <v>364</v>
      </c>
      <c r="G159" s="34" t="s">
        <v>2768</v>
      </c>
      <c r="H159" s="184" t="s">
        <v>449</v>
      </c>
      <c r="I159" s="184"/>
      <c r="J159" s="109"/>
      <c r="K159" s="101">
        <v>1129700083010</v>
      </c>
      <c r="L159" s="127">
        <v>34944</v>
      </c>
      <c r="M159" s="175">
        <f t="shared" ca="1" si="30"/>
        <v>25</v>
      </c>
      <c r="N159" s="367"/>
      <c r="O159" s="20" t="s">
        <v>31</v>
      </c>
      <c r="P159" s="14" t="s">
        <v>343</v>
      </c>
      <c r="Q159" s="14"/>
      <c r="R159" s="14">
        <f t="shared" si="31"/>
        <v>944</v>
      </c>
      <c r="S159" s="14"/>
      <c r="T159" s="14" t="s">
        <v>10</v>
      </c>
      <c r="U159" s="9" t="s">
        <v>6</v>
      </c>
      <c r="V159" s="36" t="s">
        <v>17</v>
      </c>
      <c r="W159" s="49"/>
      <c r="X159" s="49"/>
      <c r="Y159" s="49"/>
      <c r="Z159" s="49"/>
      <c r="AA159" s="49"/>
      <c r="AB159" s="222"/>
      <c r="AC159" s="132">
        <v>42601</v>
      </c>
      <c r="AD159" s="140">
        <f t="shared" si="32"/>
        <v>42721</v>
      </c>
      <c r="AE159" s="32">
        <v>42601</v>
      </c>
      <c r="AF159" s="18">
        <f t="shared" ca="1" si="25"/>
        <v>1253</v>
      </c>
      <c r="AG159" s="37">
        <f t="shared" ca="1" si="34"/>
        <v>4</v>
      </c>
      <c r="AH159" s="37">
        <f t="shared" ca="1" si="35"/>
        <v>5</v>
      </c>
      <c r="AI159" s="61">
        <f t="shared" ca="1" si="33"/>
        <v>3.4328767123287673</v>
      </c>
      <c r="AJ159" s="45" t="str">
        <f t="shared" ca="1" si="26"/>
        <v>10</v>
      </c>
      <c r="AK159" s="41">
        <v>43545</v>
      </c>
      <c r="AL159" s="271"/>
      <c r="AM159" s="148"/>
      <c r="AN159" s="176"/>
      <c r="AO159" s="148"/>
      <c r="AP159" s="176"/>
      <c r="AQ159" s="176">
        <v>3</v>
      </c>
      <c r="AR159" s="176"/>
      <c r="AS159" s="176"/>
      <c r="AT159" s="176"/>
      <c r="AU159" s="176"/>
      <c r="AV159" s="176"/>
      <c r="AW159" s="176"/>
      <c r="AX159" s="176"/>
      <c r="AY159" s="176"/>
      <c r="AZ159" s="176"/>
      <c r="BA159" s="176"/>
      <c r="BB159" s="176"/>
      <c r="BC159" s="176"/>
      <c r="BD159" s="181"/>
      <c r="BE159" s="181"/>
      <c r="BF159" s="145"/>
      <c r="BG159" s="145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1">
        <v>42811</v>
      </c>
      <c r="BU159" s="95"/>
      <c r="BV159" s="114"/>
      <c r="BW159" s="113">
        <v>3</v>
      </c>
      <c r="BX159" s="113">
        <v>7</v>
      </c>
      <c r="BZ159" s="248" t="s">
        <v>803</v>
      </c>
      <c r="CA159" s="246">
        <v>0</v>
      </c>
    </row>
    <row r="160" spans="1:79" s="39" customFormat="1" ht="25.5">
      <c r="A160" s="335">
        <f t="shared" si="29"/>
        <v>147</v>
      </c>
      <c r="B160" s="436" t="s">
        <v>2679</v>
      </c>
      <c r="C160" s="20"/>
      <c r="D160" s="20" t="s">
        <v>247</v>
      </c>
      <c r="E160" s="14" t="s">
        <v>217</v>
      </c>
      <c r="F160" s="34" t="s">
        <v>259</v>
      </c>
      <c r="G160" s="34" t="s">
        <v>2769</v>
      </c>
      <c r="H160" s="33" t="s">
        <v>472</v>
      </c>
      <c r="I160" s="33"/>
      <c r="J160" s="34"/>
      <c r="K160" s="100">
        <v>1129700046211</v>
      </c>
      <c r="L160" s="127">
        <v>34461</v>
      </c>
      <c r="M160" s="175">
        <f t="shared" ca="1" si="30"/>
        <v>26</v>
      </c>
      <c r="N160" s="365"/>
      <c r="O160" s="20" t="s">
        <v>30</v>
      </c>
      <c r="P160" s="40" t="s">
        <v>61</v>
      </c>
      <c r="Q160" s="40"/>
      <c r="R160" s="42" t="s">
        <v>42</v>
      </c>
      <c r="S160" s="14"/>
      <c r="T160" s="14" t="s">
        <v>10</v>
      </c>
      <c r="U160" s="9" t="s">
        <v>6</v>
      </c>
      <c r="V160" s="36" t="s">
        <v>17</v>
      </c>
      <c r="W160" s="20"/>
      <c r="X160" s="20"/>
      <c r="Y160" s="20"/>
      <c r="Z160" s="20"/>
      <c r="AA160" s="20"/>
      <c r="AB160" s="136"/>
      <c r="AC160" s="132">
        <v>40939</v>
      </c>
      <c r="AD160" s="32">
        <v>41060</v>
      </c>
      <c r="AE160" s="32">
        <v>40939</v>
      </c>
      <c r="AF160" s="18">
        <f t="shared" ca="1" si="25"/>
        <v>2915</v>
      </c>
      <c r="AG160" s="37">
        <f t="shared" ca="1" si="34"/>
        <v>8</v>
      </c>
      <c r="AH160" s="37">
        <f t="shared" ca="1" si="35"/>
        <v>11</v>
      </c>
      <c r="AI160" s="61">
        <f t="shared" ca="1" si="33"/>
        <v>7.9863013698630141</v>
      </c>
      <c r="AJ160" s="45" t="str">
        <f t="shared" ca="1" si="26"/>
        <v>12</v>
      </c>
      <c r="AK160" s="41">
        <v>43547</v>
      </c>
      <c r="AL160" s="270"/>
      <c r="AM160" s="41"/>
      <c r="AN160" s="176">
        <v>36</v>
      </c>
      <c r="AO160" s="41"/>
      <c r="AP160" s="176"/>
      <c r="AQ160" s="176"/>
      <c r="AR160" s="176"/>
      <c r="AS160" s="176"/>
      <c r="AT160" s="176"/>
      <c r="AU160" s="176"/>
      <c r="AV160" s="176"/>
      <c r="AW160" s="176">
        <v>3</v>
      </c>
      <c r="AX160" s="176"/>
      <c r="AY160" s="176"/>
      <c r="AZ160" s="176"/>
      <c r="BA160" s="176"/>
      <c r="BB160" s="176"/>
      <c r="BC160" s="176">
        <v>3</v>
      </c>
      <c r="BD160" s="181"/>
      <c r="BE160" s="181"/>
      <c r="BF160" s="17">
        <v>41518</v>
      </c>
      <c r="BG160" s="17">
        <v>42618</v>
      </c>
      <c r="BH160" s="33" t="s">
        <v>34</v>
      </c>
      <c r="BI160" s="36"/>
      <c r="BJ160" s="33" t="s">
        <v>34</v>
      </c>
      <c r="BK160" s="33" t="s">
        <v>34</v>
      </c>
      <c r="BL160" s="33" t="s">
        <v>34</v>
      </c>
      <c r="BM160" s="36" t="s">
        <v>33</v>
      </c>
      <c r="BN160" s="36"/>
      <c r="BO160" s="36"/>
      <c r="BP160" s="36"/>
      <c r="BQ160" s="36"/>
      <c r="BR160" s="36"/>
      <c r="BS160" s="36"/>
      <c r="BT160" s="11">
        <v>42811</v>
      </c>
      <c r="BU160" s="95">
        <v>10</v>
      </c>
      <c r="BV160" s="113">
        <v>10</v>
      </c>
      <c r="BW160" s="113">
        <v>12</v>
      </c>
      <c r="BX160" s="113">
        <v>12</v>
      </c>
      <c r="BZ160" s="247" t="s">
        <v>803</v>
      </c>
      <c r="CA160" s="246"/>
    </row>
    <row r="161" spans="1:79" s="39" customFormat="1" ht="21.75" customHeight="1">
      <c r="A161" s="335">
        <f t="shared" si="29"/>
        <v>148</v>
      </c>
      <c r="B161" s="545" t="s">
        <v>2680</v>
      </c>
      <c r="C161" s="135"/>
      <c r="D161" s="49" t="s">
        <v>247</v>
      </c>
      <c r="E161" s="50" t="s">
        <v>376</v>
      </c>
      <c r="F161" s="109" t="s">
        <v>377</v>
      </c>
      <c r="G161" s="34" t="s">
        <v>2770</v>
      </c>
      <c r="H161" s="184" t="s">
        <v>454</v>
      </c>
      <c r="I161" s="184"/>
      <c r="J161" s="109"/>
      <c r="K161" s="356">
        <v>1650400142506</v>
      </c>
      <c r="L161" s="127">
        <v>34485</v>
      </c>
      <c r="M161" s="175">
        <f t="shared" ca="1" si="30"/>
        <v>26</v>
      </c>
      <c r="N161" s="367"/>
      <c r="O161" s="20" t="s">
        <v>30</v>
      </c>
      <c r="P161" s="14" t="s">
        <v>343</v>
      </c>
      <c r="Q161" s="14"/>
      <c r="R161" s="14"/>
      <c r="S161" s="14"/>
      <c r="T161" s="14" t="s">
        <v>10</v>
      </c>
      <c r="U161" s="9" t="s">
        <v>6</v>
      </c>
      <c r="V161" s="36" t="s">
        <v>17</v>
      </c>
      <c r="W161" s="49"/>
      <c r="X161" s="49"/>
      <c r="Y161" s="49"/>
      <c r="Z161" s="49"/>
      <c r="AA161" s="49"/>
      <c r="AB161" s="222"/>
      <c r="AC161" s="132">
        <v>42626</v>
      </c>
      <c r="AD161" s="140">
        <f t="shared" ref="AD161:AD171" si="36">AC161+120</f>
        <v>42746</v>
      </c>
      <c r="AE161" s="32">
        <v>42626</v>
      </c>
      <c r="AF161" s="18">
        <f t="shared" ca="1" si="25"/>
        <v>1228</v>
      </c>
      <c r="AG161" s="37">
        <f t="shared" ca="1" si="34"/>
        <v>4</v>
      </c>
      <c r="AH161" s="37">
        <f t="shared" ca="1" si="35"/>
        <v>4</v>
      </c>
      <c r="AI161" s="61">
        <f t="shared" ca="1" si="33"/>
        <v>3.3643835616438356</v>
      </c>
      <c r="AJ161" s="45" t="str">
        <f t="shared" ca="1" si="26"/>
        <v>10</v>
      </c>
      <c r="AK161" s="41">
        <v>43547</v>
      </c>
      <c r="AL161" s="271"/>
      <c r="AM161" s="148"/>
      <c r="AN161" s="176"/>
      <c r="AO161" s="148"/>
      <c r="AP161" s="176"/>
      <c r="AQ161" s="176"/>
      <c r="AR161" s="176"/>
      <c r="AS161" s="176"/>
      <c r="AT161" s="176"/>
      <c r="AU161" s="176"/>
      <c r="AV161" s="176"/>
      <c r="AW161" s="176">
        <v>3</v>
      </c>
      <c r="AX161" s="176"/>
      <c r="AY161" s="176"/>
      <c r="AZ161" s="176"/>
      <c r="BA161" s="176"/>
      <c r="BB161" s="176"/>
      <c r="BC161" s="176">
        <v>3</v>
      </c>
      <c r="BD161" s="181"/>
      <c r="BE161" s="181"/>
      <c r="BF161" s="145"/>
      <c r="BG161" s="145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1">
        <v>42811</v>
      </c>
      <c r="BU161" s="95"/>
      <c r="BV161" s="114"/>
      <c r="BW161" s="113">
        <v>2</v>
      </c>
      <c r="BX161" s="113">
        <v>7</v>
      </c>
      <c r="BZ161" s="248" t="s">
        <v>803</v>
      </c>
      <c r="CA161" s="246">
        <v>2</v>
      </c>
    </row>
    <row r="162" spans="1:79" s="39" customFormat="1" ht="25.5">
      <c r="A162" s="335">
        <f t="shared" si="29"/>
        <v>149</v>
      </c>
      <c r="B162" s="545" t="s">
        <v>2681</v>
      </c>
      <c r="D162" s="49" t="s">
        <v>249</v>
      </c>
      <c r="E162" s="50" t="s">
        <v>345</v>
      </c>
      <c r="F162" s="109" t="s">
        <v>1478</v>
      </c>
      <c r="G162" s="34" t="s">
        <v>1480</v>
      </c>
      <c r="H162" s="184" t="s">
        <v>447</v>
      </c>
      <c r="I162" s="184" t="s">
        <v>871</v>
      </c>
      <c r="J162" s="109" t="s">
        <v>1479</v>
      </c>
      <c r="K162" s="101">
        <v>1103000144126</v>
      </c>
      <c r="L162" s="127">
        <v>36364</v>
      </c>
      <c r="M162" s="175">
        <f t="shared" ca="1" si="30"/>
        <v>21</v>
      </c>
      <c r="N162" s="367">
        <v>4087944423</v>
      </c>
      <c r="O162" s="20" t="s">
        <v>31</v>
      </c>
      <c r="P162" s="14" t="s">
        <v>343</v>
      </c>
      <c r="Q162" s="14"/>
      <c r="R162" s="14">
        <f t="shared" ref="R162:R167" si="37">AK162-AC162</f>
        <v>247</v>
      </c>
      <c r="S162" s="14"/>
      <c r="T162" s="14" t="s">
        <v>10</v>
      </c>
      <c r="U162" s="9" t="s">
        <v>6</v>
      </c>
      <c r="V162" s="36" t="s">
        <v>17</v>
      </c>
      <c r="W162" s="49"/>
      <c r="X162" s="49"/>
      <c r="Y162" s="49"/>
      <c r="Z162" s="49"/>
      <c r="AA162" s="49"/>
      <c r="AB162" s="371" t="s">
        <v>1835</v>
      </c>
      <c r="AC162" s="132">
        <v>43262</v>
      </c>
      <c r="AD162" s="140">
        <f t="shared" si="36"/>
        <v>43382</v>
      </c>
      <c r="AE162" s="32">
        <v>43253</v>
      </c>
      <c r="AF162" s="18">
        <f t="shared" ca="1" si="25"/>
        <v>601</v>
      </c>
      <c r="AG162" s="37">
        <f t="shared" ca="1" si="34"/>
        <v>2</v>
      </c>
      <c r="AH162" s="37">
        <f t="shared" ca="1" si="35"/>
        <v>7</v>
      </c>
      <c r="AI162" s="61">
        <f t="shared" ca="1" si="33"/>
        <v>1.6465753424657534</v>
      </c>
      <c r="AJ162" s="45" t="str">
        <f t="shared" ca="1" si="26"/>
        <v>7</v>
      </c>
      <c r="AK162" s="41">
        <v>43509</v>
      </c>
      <c r="AL162" s="271"/>
      <c r="AM162" s="148"/>
      <c r="AN162" s="176"/>
      <c r="AO162" s="148"/>
      <c r="AP162" s="176"/>
      <c r="AQ162" s="176"/>
      <c r="AR162" s="176"/>
      <c r="AS162" s="176"/>
      <c r="AT162" s="176"/>
      <c r="AU162" s="176"/>
      <c r="AV162" s="176"/>
      <c r="AW162" s="176"/>
      <c r="AX162" s="176"/>
      <c r="AY162" s="176"/>
      <c r="AZ162" s="176"/>
      <c r="BA162" s="176"/>
      <c r="BB162" s="176"/>
      <c r="BC162" s="176"/>
      <c r="BD162" s="181"/>
      <c r="BE162" s="181"/>
      <c r="BF162" s="145"/>
      <c r="BG162" s="145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1"/>
      <c r="BU162" s="95"/>
      <c r="BV162" s="114"/>
      <c r="BW162" s="113"/>
      <c r="BX162" s="113"/>
      <c r="CA162" s="246"/>
    </row>
    <row r="163" spans="1:79" s="39" customFormat="1" ht="25.5">
      <c r="A163" s="335">
        <f t="shared" si="29"/>
        <v>150</v>
      </c>
      <c r="B163" s="545" t="s">
        <v>2682</v>
      </c>
      <c r="C163" s="49"/>
      <c r="D163" s="49" t="s">
        <v>249</v>
      </c>
      <c r="E163" s="50" t="s">
        <v>1485</v>
      </c>
      <c r="F163" s="109" t="s">
        <v>1486</v>
      </c>
      <c r="G163" s="34" t="s">
        <v>1487</v>
      </c>
      <c r="H163" s="184" t="s">
        <v>491</v>
      </c>
      <c r="I163" s="184" t="s">
        <v>871</v>
      </c>
      <c r="J163" s="109" t="s">
        <v>1488</v>
      </c>
      <c r="K163" s="101">
        <v>3140400072151</v>
      </c>
      <c r="L163" s="127">
        <v>30143</v>
      </c>
      <c r="M163" s="175">
        <f t="shared" ca="1" si="30"/>
        <v>38</v>
      </c>
      <c r="N163" s="367">
        <v>4090524408</v>
      </c>
      <c r="O163" s="20" t="s">
        <v>31</v>
      </c>
      <c r="P163" s="14" t="s">
        <v>343</v>
      </c>
      <c r="Q163" s="14"/>
      <c r="R163" s="14">
        <f t="shared" si="37"/>
        <v>206</v>
      </c>
      <c r="S163" s="14"/>
      <c r="T163" s="14" t="s">
        <v>10</v>
      </c>
      <c r="U163" s="9" t="s">
        <v>6</v>
      </c>
      <c r="V163" s="36" t="s">
        <v>17</v>
      </c>
      <c r="W163" s="49"/>
      <c r="X163" s="49"/>
      <c r="Y163" s="49"/>
      <c r="Z163" s="49"/>
      <c r="AA163" s="49"/>
      <c r="AB163" s="371" t="s">
        <v>1835</v>
      </c>
      <c r="AC163" s="132">
        <v>43264</v>
      </c>
      <c r="AD163" s="140">
        <f t="shared" si="36"/>
        <v>43384</v>
      </c>
      <c r="AE163" s="32">
        <v>43264</v>
      </c>
      <c r="AF163" s="18">
        <f t="shared" ca="1" si="25"/>
        <v>590</v>
      </c>
      <c r="AG163" s="37">
        <f t="shared" ca="1" si="34"/>
        <v>2</v>
      </c>
      <c r="AH163" s="37">
        <f t="shared" ca="1" si="35"/>
        <v>7</v>
      </c>
      <c r="AI163" s="61">
        <f t="shared" ca="1" si="33"/>
        <v>1.6164383561643836</v>
      </c>
      <c r="AJ163" s="45" t="str">
        <f t="shared" ca="1" si="26"/>
        <v>7</v>
      </c>
      <c r="AK163" s="41">
        <v>43470</v>
      </c>
      <c r="AL163" s="271"/>
      <c r="AM163" s="148"/>
      <c r="AN163" s="176"/>
      <c r="AO163" s="148"/>
      <c r="AP163" s="176"/>
      <c r="AQ163" s="176"/>
      <c r="AR163" s="176"/>
      <c r="AS163" s="176"/>
      <c r="AT163" s="176"/>
      <c r="AU163" s="176"/>
      <c r="AV163" s="176"/>
      <c r="AW163" s="176"/>
      <c r="AX163" s="176"/>
      <c r="AY163" s="176"/>
      <c r="AZ163" s="176"/>
      <c r="BA163" s="176"/>
      <c r="BB163" s="176"/>
      <c r="BC163" s="176"/>
      <c r="BD163" s="181"/>
      <c r="BE163" s="181"/>
      <c r="BF163" s="145"/>
      <c r="BG163" s="145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1"/>
      <c r="BU163" s="95"/>
      <c r="BV163" s="114"/>
      <c r="BW163" s="113"/>
      <c r="BX163" s="113"/>
      <c r="CA163" s="246"/>
    </row>
    <row r="164" spans="1:79" s="39" customFormat="1" ht="25.5">
      <c r="A164" s="335">
        <f t="shared" si="29"/>
        <v>151</v>
      </c>
      <c r="B164" s="436" t="s">
        <v>2683</v>
      </c>
      <c r="C164" s="20"/>
      <c r="D164" s="20" t="s">
        <v>248</v>
      </c>
      <c r="E164" s="14" t="s">
        <v>873</v>
      </c>
      <c r="F164" s="34" t="s">
        <v>791</v>
      </c>
      <c r="G164" s="34" t="s">
        <v>874</v>
      </c>
      <c r="H164" s="33" t="s">
        <v>783</v>
      </c>
      <c r="I164" s="33" t="s">
        <v>641</v>
      </c>
      <c r="J164" s="34" t="s">
        <v>875</v>
      </c>
      <c r="K164" s="100">
        <v>3130700353473</v>
      </c>
      <c r="L164" s="127">
        <v>26830</v>
      </c>
      <c r="M164" s="175">
        <f t="shared" ca="1" si="30"/>
        <v>47</v>
      </c>
      <c r="N164" s="365">
        <v>3722614094</v>
      </c>
      <c r="O164" s="20" t="s">
        <v>31</v>
      </c>
      <c r="P164" s="34" t="s">
        <v>9</v>
      </c>
      <c r="Q164" s="34"/>
      <c r="R164" s="14">
        <f t="shared" si="37"/>
        <v>320</v>
      </c>
      <c r="S164" s="34"/>
      <c r="T164" s="39" t="s">
        <v>51</v>
      </c>
      <c r="U164" s="9" t="s">
        <v>6</v>
      </c>
      <c r="V164" s="36" t="s">
        <v>17</v>
      </c>
      <c r="W164" s="20"/>
      <c r="X164" s="20"/>
      <c r="Y164" s="20"/>
      <c r="Z164" s="20"/>
      <c r="AA164" s="20"/>
      <c r="AB164" s="136"/>
      <c r="AC164" s="132">
        <v>43150</v>
      </c>
      <c r="AD164" s="135">
        <f t="shared" si="36"/>
        <v>43270</v>
      </c>
      <c r="AE164" s="32">
        <v>43150</v>
      </c>
      <c r="AF164" s="18">
        <f t="shared" ca="1" si="25"/>
        <v>704</v>
      </c>
      <c r="AG164" s="37">
        <f t="shared" ca="1" si="34"/>
        <v>2</v>
      </c>
      <c r="AH164" s="37">
        <f t="shared" ca="1" si="35"/>
        <v>11</v>
      </c>
      <c r="AI164" s="61">
        <f t="shared" ca="1" si="33"/>
        <v>1.9287671232876713</v>
      </c>
      <c r="AJ164" s="45" t="str">
        <f t="shared" ca="1" si="26"/>
        <v>7</v>
      </c>
      <c r="AK164" s="41">
        <v>43470</v>
      </c>
      <c r="AL164" s="271"/>
      <c r="AM164" s="186">
        <v>38</v>
      </c>
      <c r="AN164" s="235">
        <v>41</v>
      </c>
      <c r="AO164" s="148"/>
      <c r="AP164" s="176"/>
      <c r="AQ164" s="176"/>
      <c r="AR164" s="176"/>
      <c r="AS164" s="176"/>
      <c r="AT164" s="176"/>
      <c r="AU164" s="176"/>
      <c r="AV164" s="176"/>
      <c r="AW164" s="176"/>
      <c r="AX164" s="176"/>
      <c r="AY164" s="176"/>
      <c r="AZ164" s="176"/>
      <c r="BA164" s="176"/>
      <c r="BB164" s="176"/>
      <c r="BC164" s="176"/>
      <c r="BD164" s="181"/>
      <c r="BE164" s="181" t="s">
        <v>790</v>
      </c>
      <c r="BF164" s="145"/>
      <c r="BG164" s="145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1"/>
      <c r="BU164" s="95"/>
      <c r="BV164" s="114"/>
      <c r="BW164" s="113"/>
      <c r="BX164" s="113"/>
      <c r="CA164" s="246"/>
    </row>
    <row r="165" spans="1:79" s="39" customFormat="1" ht="25.5">
      <c r="A165" s="335">
        <f t="shared" si="29"/>
        <v>152</v>
      </c>
      <c r="B165" s="545" t="s">
        <v>2684</v>
      </c>
      <c r="C165" s="49"/>
      <c r="D165" s="49" t="s">
        <v>249</v>
      </c>
      <c r="E165" s="50" t="s">
        <v>1801</v>
      </c>
      <c r="F165" s="109" t="s">
        <v>1802</v>
      </c>
      <c r="G165" s="34" t="s">
        <v>1803</v>
      </c>
      <c r="H165" s="184" t="s">
        <v>482</v>
      </c>
      <c r="I165" s="184" t="s">
        <v>435</v>
      </c>
      <c r="J165" s="109" t="s">
        <v>1804</v>
      </c>
      <c r="K165" s="101">
        <v>1810600063837</v>
      </c>
      <c r="L165" s="127">
        <v>35129</v>
      </c>
      <c r="M165" s="175">
        <f t="shared" ca="1" si="30"/>
        <v>24</v>
      </c>
      <c r="N165" s="367">
        <v>3342492076</v>
      </c>
      <c r="O165" s="20" t="s">
        <v>31</v>
      </c>
      <c r="P165" s="14" t="s">
        <v>679</v>
      </c>
      <c r="Q165" s="14"/>
      <c r="R165" s="14">
        <f t="shared" si="37"/>
        <v>147</v>
      </c>
      <c r="S165" s="14"/>
      <c r="T165" s="14" t="s">
        <v>10</v>
      </c>
      <c r="U165" s="9" t="s">
        <v>6</v>
      </c>
      <c r="V165" s="36" t="s">
        <v>17</v>
      </c>
      <c r="W165" s="375">
        <v>43486</v>
      </c>
      <c r="X165" s="375">
        <v>43489</v>
      </c>
      <c r="Y165" s="49" t="s">
        <v>1938</v>
      </c>
      <c r="Z165" s="49"/>
      <c r="AA165" s="49"/>
      <c r="AB165" s="222"/>
      <c r="AC165" s="132">
        <v>43382</v>
      </c>
      <c r="AD165" s="140">
        <f t="shared" si="36"/>
        <v>43502</v>
      </c>
      <c r="AE165" s="32">
        <v>43382</v>
      </c>
      <c r="AF165" s="18">
        <f t="shared" ca="1" si="25"/>
        <v>472</v>
      </c>
      <c r="AG165" s="37">
        <f t="shared" ca="1" si="34"/>
        <v>2</v>
      </c>
      <c r="AH165" s="37">
        <f t="shared" ca="1" si="35"/>
        <v>3</v>
      </c>
      <c r="AI165" s="61">
        <f t="shared" ca="1" si="33"/>
        <v>1.2931506849315069</v>
      </c>
      <c r="AJ165" s="45" t="str">
        <f t="shared" ca="1" si="26"/>
        <v>7</v>
      </c>
      <c r="AK165" s="41">
        <v>43529</v>
      </c>
      <c r="AL165" s="271"/>
      <c r="AM165" s="359">
        <v>40</v>
      </c>
      <c r="AN165" s="176"/>
      <c r="AO165" s="148"/>
      <c r="AP165" s="176"/>
      <c r="AQ165" s="176"/>
      <c r="AR165" s="176"/>
      <c r="AS165" s="176"/>
      <c r="AT165" s="176"/>
      <c r="AU165" s="176"/>
      <c r="AV165" s="176"/>
      <c r="AW165" s="176"/>
      <c r="AX165" s="176"/>
      <c r="AY165" s="176"/>
      <c r="AZ165" s="176"/>
      <c r="BA165" s="176"/>
      <c r="BB165" s="176"/>
      <c r="BC165" s="176"/>
      <c r="BD165" s="181"/>
      <c r="BE165" s="181"/>
      <c r="BF165" s="145"/>
      <c r="BG165" s="145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1"/>
      <c r="BU165" s="95"/>
      <c r="BV165" s="114"/>
      <c r="BW165" s="113"/>
      <c r="BX165" s="113"/>
      <c r="CA165" s="246"/>
    </row>
    <row r="166" spans="1:79" s="39" customFormat="1" ht="25.5">
      <c r="A166" s="335">
        <f t="shared" si="29"/>
        <v>153</v>
      </c>
      <c r="B166" s="436" t="s">
        <v>2685</v>
      </c>
      <c r="C166" s="357" t="s">
        <v>1788</v>
      </c>
      <c r="D166" s="20" t="s">
        <v>249</v>
      </c>
      <c r="E166" s="14" t="s">
        <v>1473</v>
      </c>
      <c r="F166" s="34" t="s">
        <v>1474</v>
      </c>
      <c r="G166" s="34" t="s">
        <v>1475</v>
      </c>
      <c r="H166" s="33" t="s">
        <v>1476</v>
      </c>
      <c r="I166" s="33" t="s">
        <v>435</v>
      </c>
      <c r="J166" s="34" t="s">
        <v>1477</v>
      </c>
      <c r="K166" s="100">
        <v>1329900601039</v>
      </c>
      <c r="L166" s="127">
        <v>34956</v>
      </c>
      <c r="M166" s="175">
        <f t="shared" ca="1" si="30"/>
        <v>25</v>
      </c>
      <c r="N166" s="365">
        <v>4250023909</v>
      </c>
      <c r="O166" s="20" t="s">
        <v>31</v>
      </c>
      <c r="P166" s="2" t="s">
        <v>85</v>
      </c>
      <c r="Q166" s="2"/>
      <c r="R166" s="14">
        <f t="shared" si="37"/>
        <v>240</v>
      </c>
      <c r="S166" s="14"/>
      <c r="T166" s="2" t="s">
        <v>353</v>
      </c>
      <c r="U166" s="9" t="s">
        <v>6</v>
      </c>
      <c r="V166" s="3" t="s">
        <v>16</v>
      </c>
      <c r="W166" s="8"/>
      <c r="X166" s="8"/>
      <c r="Y166" s="8"/>
      <c r="Z166" s="8"/>
      <c r="AA166" s="8"/>
      <c r="AB166" s="136"/>
      <c r="AC166" s="132">
        <v>43255</v>
      </c>
      <c r="AD166" s="135">
        <f t="shared" si="36"/>
        <v>43375</v>
      </c>
      <c r="AE166" s="32">
        <v>43255</v>
      </c>
      <c r="AF166" s="18">
        <f t="shared" ca="1" si="25"/>
        <v>599</v>
      </c>
      <c r="AG166" s="37">
        <f t="shared" ca="1" si="34"/>
        <v>2</v>
      </c>
      <c r="AH166" s="37">
        <f t="shared" ca="1" si="35"/>
        <v>7</v>
      </c>
      <c r="AI166" s="61">
        <f t="shared" ca="1" si="33"/>
        <v>1.6410958904109589</v>
      </c>
      <c r="AJ166" s="45" t="str">
        <f t="shared" ca="1" si="26"/>
        <v>7</v>
      </c>
      <c r="AK166" s="41">
        <v>43495</v>
      </c>
      <c r="AL166" s="271"/>
      <c r="AM166" s="148"/>
      <c r="AN166" s="176"/>
      <c r="AO166" s="148"/>
      <c r="AP166" s="176"/>
      <c r="AQ166" s="176"/>
      <c r="AR166" s="176"/>
      <c r="AS166" s="176"/>
      <c r="AT166" s="176"/>
      <c r="AU166" s="176"/>
      <c r="AV166" s="176"/>
      <c r="AW166" s="176">
        <v>5</v>
      </c>
      <c r="AX166" s="176"/>
      <c r="AY166" s="176"/>
      <c r="AZ166" s="176"/>
      <c r="BA166" s="176"/>
      <c r="BB166" s="176"/>
      <c r="BC166" s="176"/>
      <c r="BD166" s="181"/>
      <c r="BE166" s="232"/>
      <c r="BF166" s="145"/>
      <c r="BG166" s="145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1"/>
      <c r="BU166" s="95"/>
      <c r="BV166" s="114"/>
      <c r="BW166" s="113"/>
      <c r="BX166" s="113"/>
      <c r="BZ166" s="247"/>
      <c r="CA166" s="246"/>
    </row>
    <row r="167" spans="1:79" s="26" customFormat="1" ht="25.5">
      <c r="A167" s="335">
        <f t="shared" si="29"/>
        <v>154</v>
      </c>
      <c r="B167" s="433" t="s">
        <v>2686</v>
      </c>
      <c r="C167" s="8"/>
      <c r="D167" s="1" t="s">
        <v>247</v>
      </c>
      <c r="E167" s="10" t="s">
        <v>202</v>
      </c>
      <c r="F167" s="2" t="s">
        <v>302</v>
      </c>
      <c r="G167" s="34" t="s">
        <v>2771</v>
      </c>
      <c r="H167" s="1"/>
      <c r="I167" s="1"/>
      <c r="J167" s="2"/>
      <c r="K167" s="98">
        <v>3120400275191</v>
      </c>
      <c r="L167" s="125">
        <v>30493</v>
      </c>
      <c r="M167" s="175">
        <f t="shared" ca="1" si="30"/>
        <v>37</v>
      </c>
      <c r="N167" s="363"/>
      <c r="O167" s="8" t="s">
        <v>30</v>
      </c>
      <c r="P167" s="2" t="s">
        <v>79</v>
      </c>
      <c r="Q167" s="2"/>
      <c r="R167" s="2">
        <f t="shared" si="37"/>
        <v>3591</v>
      </c>
      <c r="S167" s="2"/>
      <c r="T167" s="2" t="s">
        <v>48</v>
      </c>
      <c r="U167" s="9" t="s">
        <v>6</v>
      </c>
      <c r="V167" s="3" t="s">
        <v>16</v>
      </c>
      <c r="W167" s="8"/>
      <c r="X167" s="8"/>
      <c r="Y167" s="8"/>
      <c r="Z167" s="8"/>
      <c r="AA167" s="8"/>
      <c r="AB167" s="221"/>
      <c r="AC167" s="131">
        <v>39995</v>
      </c>
      <c r="AD167" s="135">
        <f t="shared" si="36"/>
        <v>40115</v>
      </c>
      <c r="AE167" s="17">
        <v>39995</v>
      </c>
      <c r="AF167" s="18">
        <f t="shared" ca="1" si="25"/>
        <v>3859</v>
      </c>
      <c r="AG167" s="62">
        <f t="shared" ca="1" si="34"/>
        <v>11</v>
      </c>
      <c r="AH167" s="57">
        <f t="shared" ca="1" si="35"/>
        <v>6</v>
      </c>
      <c r="AI167" s="60">
        <f t="shared" ca="1" si="33"/>
        <v>10.572602739726028</v>
      </c>
      <c r="AJ167" s="45" t="str">
        <f t="shared" ca="1" si="26"/>
        <v>15</v>
      </c>
      <c r="AK167" s="25">
        <v>43586</v>
      </c>
      <c r="AL167" s="268"/>
      <c r="AM167" s="25"/>
      <c r="AN167" s="174"/>
      <c r="AO167" s="25"/>
      <c r="AP167" s="174"/>
      <c r="AQ167" s="174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4"/>
      <c r="BD167" s="227"/>
      <c r="BE167" s="227"/>
      <c r="BF167" s="25"/>
      <c r="BG167" s="25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11">
        <v>42811</v>
      </c>
      <c r="BU167" s="94">
        <v>12</v>
      </c>
      <c r="BV167" s="112">
        <v>12</v>
      </c>
      <c r="BW167" s="112">
        <v>12</v>
      </c>
      <c r="BX167" s="112"/>
      <c r="BZ167" s="248" t="s">
        <v>803</v>
      </c>
      <c r="CA167" s="245">
        <v>2</v>
      </c>
    </row>
    <row r="168" spans="1:79" s="26" customFormat="1" ht="25.5">
      <c r="A168" s="335">
        <f t="shared" si="29"/>
        <v>155</v>
      </c>
      <c r="B168" s="432" t="s">
        <v>2687</v>
      </c>
      <c r="C168" s="1"/>
      <c r="D168" s="1" t="s">
        <v>249</v>
      </c>
      <c r="E168" s="2" t="s">
        <v>171</v>
      </c>
      <c r="F168" s="2" t="s">
        <v>271</v>
      </c>
      <c r="G168" s="34" t="s">
        <v>2772</v>
      </c>
      <c r="H168" s="1"/>
      <c r="I168" s="1"/>
      <c r="J168" s="2"/>
      <c r="K168" s="97">
        <v>3540200139771</v>
      </c>
      <c r="L168" s="124">
        <v>24244</v>
      </c>
      <c r="M168" s="175">
        <f t="shared" ca="1" si="30"/>
        <v>54</v>
      </c>
      <c r="N168" s="362"/>
      <c r="O168" s="1" t="s">
        <v>31</v>
      </c>
      <c r="P168" s="2" t="s">
        <v>1989</v>
      </c>
      <c r="Q168" s="2"/>
      <c r="R168" s="2"/>
      <c r="S168" s="2"/>
      <c r="T168" s="27" t="s">
        <v>51</v>
      </c>
      <c r="U168" s="9" t="s">
        <v>6</v>
      </c>
      <c r="V168" s="3" t="s">
        <v>16</v>
      </c>
      <c r="W168" s="8"/>
      <c r="X168" s="8"/>
      <c r="Y168" s="8"/>
      <c r="Z168" s="8"/>
      <c r="AA168" s="8"/>
      <c r="AB168" s="221"/>
      <c r="AC168" s="131">
        <v>35582</v>
      </c>
      <c r="AD168" s="135">
        <f t="shared" si="36"/>
        <v>35702</v>
      </c>
      <c r="AE168" s="17">
        <v>35582</v>
      </c>
      <c r="AF168" s="18">
        <f t="shared" ca="1" si="25"/>
        <v>8272</v>
      </c>
      <c r="AG168" s="62">
        <f t="shared" ca="1" si="34"/>
        <v>23</v>
      </c>
      <c r="AH168" s="57">
        <f t="shared" ca="1" si="35"/>
        <v>7</v>
      </c>
      <c r="AI168" s="60">
        <f t="shared" ca="1" si="33"/>
        <v>22.663013698630138</v>
      </c>
      <c r="AJ168" s="45" t="str">
        <f t="shared" ca="1" si="26"/>
        <v>15</v>
      </c>
      <c r="AK168" s="25">
        <v>43586</v>
      </c>
      <c r="AL168" s="266"/>
      <c r="AM168" s="17"/>
      <c r="AN168" s="172"/>
      <c r="AO168" s="17"/>
      <c r="AP168" s="172"/>
      <c r="AQ168" s="172"/>
      <c r="AR168" s="172"/>
      <c r="AS168" s="172">
        <v>3</v>
      </c>
      <c r="AT168" s="172"/>
      <c r="AU168" s="172"/>
      <c r="AV168" s="172"/>
      <c r="AW168" s="172"/>
      <c r="AX168" s="172"/>
      <c r="AY168" s="172"/>
      <c r="AZ168" s="172"/>
      <c r="BA168" s="172"/>
      <c r="BB168" s="172"/>
      <c r="BC168" s="172"/>
      <c r="BD168" s="221"/>
      <c r="BE168" s="221"/>
      <c r="BF168" s="17"/>
      <c r="BG168" s="17"/>
      <c r="BH168" s="8" t="s">
        <v>34</v>
      </c>
      <c r="BI168" s="8" t="s">
        <v>34</v>
      </c>
      <c r="BJ168" s="8" t="s">
        <v>34</v>
      </c>
      <c r="BK168" s="8" t="s">
        <v>34</v>
      </c>
      <c r="BL168" s="8" t="s">
        <v>34</v>
      </c>
      <c r="BM168" s="11">
        <v>40301</v>
      </c>
      <c r="BN168" s="11">
        <v>40798</v>
      </c>
      <c r="BO168" s="3"/>
      <c r="BP168" s="3"/>
      <c r="BQ168" s="3"/>
      <c r="BR168" s="3"/>
      <c r="BS168" s="3"/>
      <c r="BT168" s="11">
        <v>42811</v>
      </c>
      <c r="BU168" s="94">
        <v>15</v>
      </c>
      <c r="BV168" s="112">
        <v>15</v>
      </c>
      <c r="BW168" s="112">
        <v>15</v>
      </c>
      <c r="BX168" s="112"/>
      <c r="BZ168" s="248" t="s">
        <v>803</v>
      </c>
      <c r="CA168" s="245">
        <v>0</v>
      </c>
    </row>
    <row r="169" spans="1:79" s="26" customFormat="1" ht="25.5">
      <c r="A169" s="335">
        <f t="shared" si="29"/>
        <v>156</v>
      </c>
      <c r="B169" s="432" t="s">
        <v>2688</v>
      </c>
      <c r="C169" s="1"/>
      <c r="D169" s="1" t="s">
        <v>247</v>
      </c>
      <c r="E169" s="2" t="s">
        <v>164</v>
      </c>
      <c r="F169" s="2" t="s">
        <v>266</v>
      </c>
      <c r="G169" s="34" t="s">
        <v>2773</v>
      </c>
      <c r="H169" s="1"/>
      <c r="I169" s="1"/>
      <c r="J169" s="2"/>
      <c r="K169" s="97">
        <v>3180300250871</v>
      </c>
      <c r="L169" s="123">
        <v>25035</v>
      </c>
      <c r="M169" s="175">
        <f t="shared" ca="1" si="30"/>
        <v>52</v>
      </c>
      <c r="N169" s="362"/>
      <c r="O169" s="1" t="s">
        <v>30</v>
      </c>
      <c r="P169" s="2" t="s">
        <v>1989</v>
      </c>
      <c r="Q169" s="2"/>
      <c r="R169" s="28" t="s">
        <v>42</v>
      </c>
      <c r="S169" s="28" t="s">
        <v>42</v>
      </c>
      <c r="T169" s="2" t="s">
        <v>10</v>
      </c>
      <c r="U169" s="9" t="s">
        <v>6</v>
      </c>
      <c r="V169" s="3" t="s">
        <v>16</v>
      </c>
      <c r="W169" s="8"/>
      <c r="X169" s="8"/>
      <c r="Y169" s="8"/>
      <c r="Z169" s="8"/>
      <c r="AA169" s="8"/>
      <c r="AB169" s="221"/>
      <c r="AC169" s="131">
        <v>35431</v>
      </c>
      <c r="AD169" s="135">
        <f t="shared" si="36"/>
        <v>35551</v>
      </c>
      <c r="AE169" s="187">
        <v>35431</v>
      </c>
      <c r="AF169" s="18">
        <f t="shared" ref="AF169:AF200" ca="1" si="38">IF(AC169="","",TODAY()-AE169)</f>
        <v>8423</v>
      </c>
      <c r="AG169" s="62">
        <f t="shared" ca="1" si="34"/>
        <v>23</v>
      </c>
      <c r="AH169" s="57">
        <f t="shared" ca="1" si="35"/>
        <v>0</v>
      </c>
      <c r="AI169" s="60">
        <f t="shared" ca="1" si="33"/>
        <v>23.076712328767123</v>
      </c>
      <c r="AJ169" s="45" t="str">
        <f t="shared" ca="1" si="26"/>
        <v>15</v>
      </c>
      <c r="AK169" s="19">
        <v>43592</v>
      </c>
      <c r="AL169" s="267"/>
      <c r="AM169" s="19"/>
      <c r="AN169" s="173"/>
      <c r="AO169" s="19"/>
      <c r="AP169" s="173"/>
      <c r="AQ169" s="173"/>
      <c r="AR169" s="173"/>
      <c r="AS169" s="173"/>
      <c r="AT169" s="173"/>
      <c r="AU169" s="173"/>
      <c r="AV169" s="173"/>
      <c r="AW169" s="173"/>
      <c r="AX169" s="173"/>
      <c r="AY169" s="173"/>
      <c r="AZ169" s="173"/>
      <c r="BA169" s="173"/>
      <c r="BB169" s="173"/>
      <c r="BC169" s="173"/>
      <c r="BD169" s="226"/>
      <c r="BE169" s="226"/>
      <c r="BF169" s="19"/>
      <c r="BG169" s="19"/>
      <c r="BH169" s="8" t="s">
        <v>34</v>
      </c>
      <c r="BI169" s="8" t="s">
        <v>34</v>
      </c>
      <c r="BJ169" s="8" t="s">
        <v>34</v>
      </c>
      <c r="BK169" s="8" t="s">
        <v>34</v>
      </c>
      <c r="BL169" s="8" t="s">
        <v>34</v>
      </c>
      <c r="BM169" s="11">
        <v>40301</v>
      </c>
      <c r="BN169" s="11">
        <v>40798</v>
      </c>
      <c r="BO169" s="1"/>
      <c r="BP169" s="1"/>
      <c r="BQ169" s="1"/>
      <c r="BR169" s="1"/>
      <c r="BS169" s="1"/>
      <c r="BT169" s="11">
        <v>42811</v>
      </c>
      <c r="BU169" s="94">
        <v>15</v>
      </c>
      <c r="BV169" s="112">
        <v>15</v>
      </c>
      <c r="BW169" s="112">
        <v>15</v>
      </c>
      <c r="BX169" s="112"/>
      <c r="BZ169" s="248" t="s">
        <v>803</v>
      </c>
      <c r="CA169" s="245">
        <v>4.5</v>
      </c>
    </row>
    <row r="170" spans="1:79" s="26" customFormat="1" ht="25.5">
      <c r="A170" s="335">
        <f t="shared" si="29"/>
        <v>157</v>
      </c>
      <c r="B170" s="433" t="s">
        <v>2689</v>
      </c>
      <c r="C170" s="8"/>
      <c r="D170" s="1" t="s">
        <v>249</v>
      </c>
      <c r="E170" s="10" t="s">
        <v>192</v>
      </c>
      <c r="F170" s="2" t="s">
        <v>292</v>
      </c>
      <c r="G170" s="34" t="s">
        <v>2774</v>
      </c>
      <c r="H170" s="1"/>
      <c r="I170" s="1"/>
      <c r="J170" s="2"/>
      <c r="K170" s="98">
        <v>2850400013940</v>
      </c>
      <c r="L170" s="125">
        <v>32942</v>
      </c>
      <c r="M170" s="175">
        <f t="shared" ca="1" si="30"/>
        <v>30</v>
      </c>
      <c r="N170" s="363"/>
      <c r="O170" s="8" t="s">
        <v>31</v>
      </c>
      <c r="P170" s="2" t="s">
        <v>47</v>
      </c>
      <c r="Q170" s="2"/>
      <c r="R170" s="2"/>
      <c r="S170" s="2"/>
      <c r="T170" s="2" t="s">
        <v>48</v>
      </c>
      <c r="U170" s="9" t="s">
        <v>6</v>
      </c>
      <c r="V170" s="3" t="s">
        <v>16</v>
      </c>
      <c r="W170" s="8"/>
      <c r="X170" s="8"/>
      <c r="Y170" s="8"/>
      <c r="Z170" s="8"/>
      <c r="AA170" s="8"/>
      <c r="AB170" s="221"/>
      <c r="AC170" s="131">
        <v>41401</v>
      </c>
      <c r="AD170" s="135">
        <f t="shared" si="36"/>
        <v>41521</v>
      </c>
      <c r="AE170" s="243">
        <v>41400</v>
      </c>
      <c r="AF170" s="18">
        <f t="shared" ca="1" si="38"/>
        <v>2454</v>
      </c>
      <c r="AG170" s="62">
        <f t="shared" ca="1" si="34"/>
        <v>7</v>
      </c>
      <c r="AH170" s="57">
        <f t="shared" ca="1" si="35"/>
        <v>8</v>
      </c>
      <c r="AI170" s="60">
        <f t="shared" ca="1" si="33"/>
        <v>6.7232876712328764</v>
      </c>
      <c r="AJ170" s="45" t="str">
        <f t="shared" ca="1" si="26"/>
        <v>12</v>
      </c>
      <c r="AK170" s="25">
        <v>43435</v>
      </c>
      <c r="AL170" s="268"/>
      <c r="AM170" s="25"/>
      <c r="AN170" s="174"/>
      <c r="AO170" s="25"/>
      <c r="AP170" s="174"/>
      <c r="AQ170" s="174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227"/>
      <c r="BE170" s="227"/>
      <c r="BF170" s="25"/>
      <c r="BG170" s="25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11">
        <v>42811</v>
      </c>
      <c r="BU170" s="94">
        <v>7</v>
      </c>
      <c r="BV170" s="112">
        <v>7</v>
      </c>
      <c r="BW170" s="112">
        <v>10</v>
      </c>
      <c r="BX170" s="112"/>
      <c r="BZ170" s="248" t="s">
        <v>803</v>
      </c>
      <c r="CA170" s="245">
        <v>0</v>
      </c>
    </row>
    <row r="171" spans="1:79" s="39" customFormat="1" ht="25.5">
      <c r="A171" s="335">
        <f t="shared" si="29"/>
        <v>158</v>
      </c>
      <c r="B171" s="436" t="s">
        <v>2690</v>
      </c>
      <c r="C171" s="323"/>
      <c r="D171" s="20" t="s">
        <v>249</v>
      </c>
      <c r="E171" s="14" t="s">
        <v>1793</v>
      </c>
      <c r="F171" s="34" t="s">
        <v>1794</v>
      </c>
      <c r="G171" s="34" t="s">
        <v>1795</v>
      </c>
      <c r="H171" s="33" t="s">
        <v>1796</v>
      </c>
      <c r="I171" s="33" t="s">
        <v>435</v>
      </c>
      <c r="J171" s="34" t="s">
        <v>1797</v>
      </c>
      <c r="K171" s="100">
        <v>1909900431286</v>
      </c>
      <c r="L171" s="127">
        <v>34583</v>
      </c>
      <c r="M171" s="175">
        <f t="shared" ca="1" si="30"/>
        <v>26</v>
      </c>
      <c r="N171" s="365">
        <v>4100184017</v>
      </c>
      <c r="O171" s="20" t="s">
        <v>31</v>
      </c>
      <c r="P171" s="27" t="s">
        <v>52</v>
      </c>
      <c r="Q171" s="27"/>
      <c r="R171" s="14">
        <f>AK171-AC171</f>
        <v>214</v>
      </c>
      <c r="S171" s="14"/>
      <c r="T171" s="27" t="s">
        <v>49</v>
      </c>
      <c r="U171" s="9" t="s">
        <v>6</v>
      </c>
      <c r="V171" s="3" t="s">
        <v>16</v>
      </c>
      <c r="W171" s="8"/>
      <c r="X171" s="8"/>
      <c r="Y171" s="8"/>
      <c r="Z171" s="8"/>
      <c r="AA171" s="8"/>
      <c r="AB171" s="136"/>
      <c r="AC171" s="132">
        <v>43374</v>
      </c>
      <c r="AD171" s="135">
        <f t="shared" si="36"/>
        <v>43494</v>
      </c>
      <c r="AE171" s="32">
        <v>43374</v>
      </c>
      <c r="AF171" s="18">
        <f t="shared" ca="1" si="38"/>
        <v>480</v>
      </c>
      <c r="AG171" s="37">
        <f t="shared" ca="1" si="34"/>
        <v>2</v>
      </c>
      <c r="AH171" s="37">
        <f t="shared" ca="1" si="35"/>
        <v>3</v>
      </c>
      <c r="AI171" s="61">
        <f t="shared" ca="1" si="33"/>
        <v>1.3150684931506849</v>
      </c>
      <c r="AJ171" s="45" t="str">
        <f t="shared" ca="1" si="26"/>
        <v>7</v>
      </c>
      <c r="AK171" s="41">
        <v>43588</v>
      </c>
      <c r="AL171" s="271"/>
      <c r="AM171" s="148">
        <v>36</v>
      </c>
      <c r="AN171" s="176"/>
      <c r="AO171" s="148"/>
      <c r="AP171" s="176"/>
      <c r="AQ171" s="176"/>
      <c r="AR171" s="176">
        <v>5</v>
      </c>
      <c r="AS171" s="176"/>
      <c r="AT171" s="176"/>
      <c r="AU171" s="176"/>
      <c r="AV171" s="176"/>
      <c r="AW171" s="176"/>
      <c r="AX171" s="176"/>
      <c r="AY171" s="176"/>
      <c r="AZ171" s="176"/>
      <c r="BA171" s="176"/>
      <c r="BB171" s="176"/>
      <c r="BC171" s="176"/>
      <c r="BD171" s="181"/>
      <c r="BE171" s="232"/>
      <c r="BF171" s="145"/>
      <c r="BG171" s="145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1"/>
      <c r="BU171" s="95"/>
      <c r="BV171" s="114"/>
      <c r="BW171" s="113"/>
      <c r="BX171" s="113"/>
      <c r="BZ171" s="247"/>
      <c r="CA171" s="246"/>
    </row>
    <row r="172" spans="1:79" s="39" customFormat="1" ht="25.5">
      <c r="A172" s="335">
        <f t="shared" si="29"/>
        <v>159</v>
      </c>
      <c r="B172" s="435" t="s">
        <v>2691</v>
      </c>
      <c r="C172" s="33"/>
      <c r="D172" s="20" t="s">
        <v>249</v>
      </c>
      <c r="E172" s="34" t="s">
        <v>213</v>
      </c>
      <c r="F172" s="34" t="s">
        <v>250</v>
      </c>
      <c r="G172" s="34" t="s">
        <v>2775</v>
      </c>
      <c r="H172" s="33" t="s">
        <v>468</v>
      </c>
      <c r="I172" s="33"/>
      <c r="J172" s="34"/>
      <c r="K172" s="99">
        <v>3160500376623</v>
      </c>
      <c r="L172" s="126">
        <v>22540</v>
      </c>
      <c r="M172" s="175">
        <f t="shared" ca="1" si="30"/>
        <v>59</v>
      </c>
      <c r="N172" s="364"/>
      <c r="O172" s="33" t="s">
        <v>31</v>
      </c>
      <c r="P172" s="34" t="s">
        <v>9</v>
      </c>
      <c r="Q172" s="34"/>
      <c r="R172" s="34"/>
      <c r="S172" s="34"/>
      <c r="T172" s="35" t="s">
        <v>51</v>
      </c>
      <c r="U172" s="9" t="s">
        <v>6</v>
      </c>
      <c r="V172" s="36" t="s">
        <v>17</v>
      </c>
      <c r="W172" s="20"/>
      <c r="X172" s="20"/>
      <c r="Y172" s="20"/>
      <c r="Z172" s="20"/>
      <c r="AA172" s="20"/>
      <c r="AB172" s="136"/>
      <c r="AC172" s="132">
        <v>39114</v>
      </c>
      <c r="AD172" s="32">
        <v>40299</v>
      </c>
      <c r="AE172" s="32">
        <v>39114</v>
      </c>
      <c r="AF172" s="18">
        <f t="shared" ca="1" si="38"/>
        <v>4740</v>
      </c>
      <c r="AG172" s="37">
        <f t="shared" ca="1" si="34"/>
        <v>13</v>
      </c>
      <c r="AH172" s="37">
        <f t="shared" ca="1" si="35"/>
        <v>11</v>
      </c>
      <c r="AI172" s="61">
        <f t="shared" ca="1" si="33"/>
        <v>12.986301369863014</v>
      </c>
      <c r="AJ172" s="45" t="str">
        <f t="shared" ca="1" si="26"/>
        <v>15</v>
      </c>
      <c r="AK172" s="32">
        <v>43556</v>
      </c>
      <c r="AL172" s="269"/>
      <c r="AM172" s="32"/>
      <c r="AN172" s="175"/>
      <c r="AO172" s="32"/>
      <c r="AP172" s="175"/>
      <c r="AQ172" s="175">
        <v>3</v>
      </c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36"/>
      <c r="BE172" s="136"/>
      <c r="BF172" s="32"/>
      <c r="BG172" s="32"/>
      <c r="BH172" s="20" t="s">
        <v>34</v>
      </c>
      <c r="BI172" s="20"/>
      <c r="BJ172" s="20" t="s">
        <v>34</v>
      </c>
      <c r="BK172" s="20" t="s">
        <v>34</v>
      </c>
      <c r="BL172" s="20" t="s">
        <v>34</v>
      </c>
      <c r="BM172" s="38">
        <v>40301</v>
      </c>
      <c r="BN172" s="38">
        <v>40798</v>
      </c>
      <c r="BO172" s="36"/>
      <c r="BP172" s="36"/>
      <c r="BQ172" s="36"/>
      <c r="BR172" s="36"/>
      <c r="BS172" s="36"/>
      <c r="BT172" s="11">
        <v>42811</v>
      </c>
      <c r="BU172" s="95">
        <v>12</v>
      </c>
      <c r="BV172" s="113">
        <v>12</v>
      </c>
      <c r="BW172" s="113">
        <v>15</v>
      </c>
      <c r="BX172" s="113">
        <v>15</v>
      </c>
      <c r="BZ172" s="248" t="s">
        <v>803</v>
      </c>
      <c r="CA172" s="246">
        <v>6</v>
      </c>
    </row>
    <row r="173" spans="1:79" s="39" customFormat="1" ht="25.5">
      <c r="A173" s="335">
        <f t="shared" si="29"/>
        <v>160</v>
      </c>
      <c r="B173" s="545" t="s">
        <v>2692</v>
      </c>
      <c r="C173" s="135"/>
      <c r="D173" s="49" t="s">
        <v>249</v>
      </c>
      <c r="E173" s="50" t="s">
        <v>367</v>
      </c>
      <c r="F173" s="109" t="s">
        <v>368</v>
      </c>
      <c r="G173" s="34" t="s">
        <v>2776</v>
      </c>
      <c r="H173" s="184" t="s">
        <v>451</v>
      </c>
      <c r="I173" s="184"/>
      <c r="J173" s="109"/>
      <c r="K173" s="101">
        <v>1129900391338</v>
      </c>
      <c r="L173" s="127">
        <v>35387</v>
      </c>
      <c r="M173" s="175">
        <f t="shared" ca="1" si="30"/>
        <v>24</v>
      </c>
      <c r="N173" s="367"/>
      <c r="O173" s="20" t="s">
        <v>31</v>
      </c>
      <c r="P173" s="14" t="s">
        <v>343</v>
      </c>
      <c r="Q173" s="14"/>
      <c r="R173" s="14"/>
      <c r="S173" s="14"/>
      <c r="T173" s="14" t="s">
        <v>10</v>
      </c>
      <c r="U173" s="9" t="s">
        <v>6</v>
      </c>
      <c r="V173" s="36" t="s">
        <v>17</v>
      </c>
      <c r="W173" s="49"/>
      <c r="X173" s="49"/>
      <c r="Y173" s="49"/>
      <c r="Z173" s="49"/>
      <c r="AA173" s="49"/>
      <c r="AB173" s="222"/>
      <c r="AC173" s="132">
        <v>42605</v>
      </c>
      <c r="AD173" s="140">
        <f>AC173+120</f>
        <v>42725</v>
      </c>
      <c r="AE173" s="32">
        <v>42605</v>
      </c>
      <c r="AF173" s="18">
        <f t="shared" ca="1" si="38"/>
        <v>1249</v>
      </c>
      <c r="AG173" s="37">
        <f t="shared" ca="1" si="34"/>
        <v>4</v>
      </c>
      <c r="AH173" s="37">
        <f t="shared" ca="1" si="35"/>
        <v>5</v>
      </c>
      <c r="AI173" s="61">
        <f t="shared" ca="1" si="33"/>
        <v>3.4219178082191779</v>
      </c>
      <c r="AJ173" s="45" t="str">
        <f t="shared" ca="1" si="26"/>
        <v>10</v>
      </c>
      <c r="AK173" s="41">
        <v>43575</v>
      </c>
      <c r="AL173" s="271"/>
      <c r="AM173" s="148"/>
      <c r="AN173" s="176"/>
      <c r="AO173" s="204">
        <v>5</v>
      </c>
      <c r="AP173" s="176"/>
      <c r="AQ173" s="176"/>
      <c r="AR173" s="176">
        <v>3</v>
      </c>
      <c r="AS173" s="176"/>
      <c r="AT173" s="176"/>
      <c r="AU173" s="176"/>
      <c r="AV173" s="176"/>
      <c r="AW173" s="176"/>
      <c r="AX173" s="176"/>
      <c r="AY173" s="176"/>
      <c r="AZ173" s="176"/>
      <c r="BA173" s="176"/>
      <c r="BB173" s="176"/>
      <c r="BC173" s="176"/>
      <c r="BD173" s="181"/>
      <c r="BE173" s="181"/>
      <c r="BF173" s="145"/>
      <c r="BG173" s="145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1">
        <v>42811</v>
      </c>
      <c r="BU173" s="95"/>
      <c r="BV173" s="114"/>
      <c r="BW173" s="113">
        <v>3</v>
      </c>
      <c r="BX173" s="113">
        <v>7</v>
      </c>
      <c r="BZ173" s="248" t="s">
        <v>803</v>
      </c>
      <c r="CA173" s="246">
        <v>1</v>
      </c>
    </row>
    <row r="174" spans="1:79" s="39" customFormat="1" ht="25.5">
      <c r="A174" s="335">
        <f t="shared" si="29"/>
        <v>161</v>
      </c>
      <c r="B174" s="545" t="s">
        <v>2693</v>
      </c>
      <c r="C174" s="49"/>
      <c r="D174" s="49" t="s">
        <v>247</v>
      </c>
      <c r="E174" s="34" t="s">
        <v>505</v>
      </c>
      <c r="F174" s="34" t="s">
        <v>507</v>
      </c>
      <c r="G174" s="34" t="s">
        <v>508</v>
      </c>
      <c r="H174" s="33" t="s">
        <v>506</v>
      </c>
      <c r="I174" s="33"/>
      <c r="J174" s="34" t="s">
        <v>599</v>
      </c>
      <c r="K174" s="100">
        <v>3670101595602</v>
      </c>
      <c r="L174" s="127">
        <v>27580</v>
      </c>
      <c r="M174" s="175">
        <f t="shared" ca="1" si="30"/>
        <v>45</v>
      </c>
      <c r="N174" s="365">
        <v>4078743296</v>
      </c>
      <c r="O174" s="260" t="s">
        <v>30</v>
      </c>
      <c r="P174" s="14" t="s">
        <v>498</v>
      </c>
      <c r="Q174" s="14"/>
      <c r="R174" s="14"/>
      <c r="S174" s="14"/>
      <c r="T174" s="14" t="s">
        <v>10</v>
      </c>
      <c r="U174" s="9" t="s">
        <v>6</v>
      </c>
      <c r="V174" s="36" t="s">
        <v>17</v>
      </c>
      <c r="W174" s="20"/>
      <c r="X174" s="20"/>
      <c r="Y174" s="20"/>
      <c r="Z174" s="20"/>
      <c r="AA174" s="20"/>
      <c r="AB174" s="221"/>
      <c r="AC174" s="132">
        <v>42826</v>
      </c>
      <c r="AD174" s="140">
        <f>AC174+120</f>
        <v>42946</v>
      </c>
      <c r="AE174" s="32">
        <v>42826</v>
      </c>
      <c r="AF174" s="18">
        <f t="shared" ca="1" si="38"/>
        <v>1028</v>
      </c>
      <c r="AG174" s="37">
        <f t="shared" ca="1" si="34"/>
        <v>3</v>
      </c>
      <c r="AH174" s="37">
        <f t="shared" ca="1" si="35"/>
        <v>9</v>
      </c>
      <c r="AI174" s="61">
        <f t="shared" ca="1" si="33"/>
        <v>2.8164383561643835</v>
      </c>
      <c r="AJ174" s="45" t="str">
        <f t="shared" ca="1" si="26"/>
        <v>7</v>
      </c>
      <c r="AK174" s="41">
        <v>43556</v>
      </c>
      <c r="AL174" s="271"/>
      <c r="AM174" s="148"/>
      <c r="AN174" s="176"/>
      <c r="AO174" s="148">
        <v>8</v>
      </c>
      <c r="AP174" s="176"/>
      <c r="AQ174" s="176"/>
      <c r="AR174" s="176"/>
      <c r="AS174" s="176"/>
      <c r="AT174" s="176"/>
      <c r="AU174" s="176"/>
      <c r="AV174" s="176"/>
      <c r="AW174" s="176"/>
      <c r="AX174" s="176"/>
      <c r="AY174" s="176">
        <v>3</v>
      </c>
      <c r="AZ174" s="176"/>
      <c r="BA174" s="176"/>
      <c r="BB174" s="176"/>
      <c r="BC174" s="176" t="s">
        <v>559</v>
      </c>
      <c r="BD174" s="181">
        <v>42828</v>
      </c>
      <c r="BE174" s="181"/>
      <c r="BF174" s="145"/>
      <c r="BG174" s="145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1"/>
      <c r="BU174" s="95"/>
      <c r="BV174" s="114"/>
      <c r="BW174" s="113"/>
      <c r="BX174" s="113">
        <v>5</v>
      </c>
      <c r="BZ174" s="248" t="s">
        <v>803</v>
      </c>
      <c r="CA174" s="246"/>
    </row>
    <row r="175" spans="1:79" s="39" customFormat="1" ht="25.5">
      <c r="A175" s="335">
        <f t="shared" si="29"/>
        <v>162</v>
      </c>
      <c r="B175" s="545" t="s">
        <v>2694</v>
      </c>
      <c r="C175" s="49"/>
      <c r="D175" s="49" t="s">
        <v>247</v>
      </c>
      <c r="E175" s="50" t="s">
        <v>545</v>
      </c>
      <c r="F175" s="109" t="s">
        <v>546</v>
      </c>
      <c r="G175" s="34" t="s">
        <v>548</v>
      </c>
      <c r="H175" s="184" t="s">
        <v>465</v>
      </c>
      <c r="I175" s="184" t="s">
        <v>438</v>
      </c>
      <c r="J175" s="109" t="s">
        <v>547</v>
      </c>
      <c r="K175" s="101">
        <v>1129700162971</v>
      </c>
      <c r="L175" s="127">
        <v>36024</v>
      </c>
      <c r="M175" s="175">
        <f t="shared" ca="1" si="30"/>
        <v>22</v>
      </c>
      <c r="N175" s="367">
        <v>4079288176</v>
      </c>
      <c r="O175" s="20" t="s">
        <v>30</v>
      </c>
      <c r="P175" s="14" t="s">
        <v>343</v>
      </c>
      <c r="Q175" s="14"/>
      <c r="R175" s="14"/>
      <c r="S175" s="14"/>
      <c r="T175" s="14" t="s">
        <v>10</v>
      </c>
      <c r="U175" s="9" t="s">
        <v>6</v>
      </c>
      <c r="V175" s="36" t="s">
        <v>17</v>
      </c>
      <c r="W175" s="49"/>
      <c r="X175" s="49"/>
      <c r="Y175" s="49"/>
      <c r="Z175" s="49"/>
      <c r="AA175" s="49"/>
      <c r="AB175" s="222"/>
      <c r="AC175" s="132">
        <v>42861</v>
      </c>
      <c r="AD175" s="140">
        <f>AC175+192</f>
        <v>43053</v>
      </c>
      <c r="AE175" s="32">
        <v>42861</v>
      </c>
      <c r="AF175" s="18">
        <f t="shared" ca="1" si="38"/>
        <v>993</v>
      </c>
      <c r="AG175" s="37">
        <f t="shared" ca="1" si="34"/>
        <v>3</v>
      </c>
      <c r="AH175" s="37">
        <f t="shared" ca="1" si="35"/>
        <v>8</v>
      </c>
      <c r="AI175" s="61">
        <f t="shared" ca="1" si="33"/>
        <v>2.7205479452054795</v>
      </c>
      <c r="AJ175" s="45" t="str">
        <f t="shared" ca="1" si="26"/>
        <v>7</v>
      </c>
      <c r="AK175" s="41">
        <v>43575</v>
      </c>
      <c r="AL175" s="271"/>
      <c r="AM175" s="148"/>
      <c r="AN175" s="176"/>
      <c r="AO175" s="186">
        <v>7</v>
      </c>
      <c r="AP175" s="176"/>
      <c r="AQ175" s="176"/>
      <c r="AR175" s="176"/>
      <c r="AS175" s="176"/>
      <c r="AT175" s="176"/>
      <c r="AU175" s="176"/>
      <c r="AV175" s="176"/>
      <c r="AW175" s="176"/>
      <c r="AX175" s="176"/>
      <c r="AY175" s="176">
        <v>3</v>
      </c>
      <c r="AZ175" s="176"/>
      <c r="BA175" s="176"/>
      <c r="BB175" s="176"/>
      <c r="BC175" s="176"/>
      <c r="BD175" s="181">
        <v>42861</v>
      </c>
      <c r="BE175" s="181"/>
      <c r="BF175" s="145"/>
      <c r="BG175" s="145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1"/>
      <c r="BU175" s="95"/>
      <c r="BV175" s="114"/>
      <c r="BW175" s="113"/>
      <c r="BX175" s="113">
        <v>5</v>
      </c>
      <c r="BZ175" s="248" t="s">
        <v>803</v>
      </c>
      <c r="CA175" s="246">
        <v>0</v>
      </c>
    </row>
    <row r="176" spans="1:79" s="39" customFormat="1" ht="25.5">
      <c r="A176" s="335">
        <f t="shared" si="29"/>
        <v>163</v>
      </c>
      <c r="B176" s="436" t="s">
        <v>2695</v>
      </c>
      <c r="C176" s="20"/>
      <c r="D176" s="20" t="s">
        <v>249</v>
      </c>
      <c r="E176" s="14" t="s">
        <v>665</v>
      </c>
      <c r="F176" s="34" t="s">
        <v>666</v>
      </c>
      <c r="G176" s="34" t="s">
        <v>668</v>
      </c>
      <c r="H176" s="33" t="s">
        <v>667</v>
      </c>
      <c r="I176" s="184" t="s">
        <v>435</v>
      </c>
      <c r="J176" s="34" t="s">
        <v>669</v>
      </c>
      <c r="K176" s="100">
        <v>1129900506976</v>
      </c>
      <c r="L176" s="127">
        <v>36080</v>
      </c>
      <c r="M176" s="175">
        <f t="shared" ca="1" si="30"/>
        <v>22</v>
      </c>
      <c r="N176" s="365">
        <v>4082852396</v>
      </c>
      <c r="O176" s="20" t="s">
        <v>31</v>
      </c>
      <c r="P176" s="14" t="s">
        <v>343</v>
      </c>
      <c r="Q176" s="14"/>
      <c r="R176" s="14"/>
      <c r="S176" s="14"/>
      <c r="T176" s="14" t="s">
        <v>10</v>
      </c>
      <c r="U176" s="9" t="s">
        <v>6</v>
      </c>
      <c r="V176" s="36" t="s">
        <v>17</v>
      </c>
      <c r="W176" s="20"/>
      <c r="X176" s="20"/>
      <c r="Y176" s="20"/>
      <c r="Z176" s="20"/>
      <c r="AA176" s="20"/>
      <c r="AB176" s="136"/>
      <c r="AC176" s="132">
        <v>42961</v>
      </c>
      <c r="AD176" s="140">
        <f t="shared" ref="AD176:AD202" si="39">AC176+120</f>
        <v>43081</v>
      </c>
      <c r="AE176" s="32">
        <v>42961</v>
      </c>
      <c r="AF176" s="18">
        <f t="shared" ca="1" si="38"/>
        <v>893</v>
      </c>
      <c r="AG176" s="37">
        <f t="shared" ca="1" si="34"/>
        <v>3</v>
      </c>
      <c r="AH176" s="37">
        <f t="shared" ca="1" si="35"/>
        <v>5</v>
      </c>
      <c r="AI176" s="61">
        <f t="shared" ca="1" si="33"/>
        <v>2.4465753424657533</v>
      </c>
      <c r="AJ176" s="45" t="str">
        <f t="shared" ca="1" si="26"/>
        <v>7</v>
      </c>
      <c r="AK176" s="41">
        <v>43575</v>
      </c>
      <c r="AL176" s="271"/>
      <c r="AM176" s="148"/>
      <c r="AN176" s="176"/>
      <c r="AO176" s="186">
        <v>5</v>
      </c>
      <c r="AP176" s="176"/>
      <c r="AQ176" s="176"/>
      <c r="AR176" s="176"/>
      <c r="AS176" s="176"/>
      <c r="AT176" s="176"/>
      <c r="AU176" s="176"/>
      <c r="AV176" s="176"/>
      <c r="AW176" s="176"/>
      <c r="AX176" s="176"/>
      <c r="AY176" s="176">
        <v>3</v>
      </c>
      <c r="AZ176" s="176"/>
      <c r="BA176" s="176"/>
      <c r="BB176" s="176"/>
      <c r="BC176" s="176"/>
      <c r="BD176" s="181">
        <v>43000</v>
      </c>
      <c r="BE176" s="181"/>
      <c r="BF176" s="145"/>
      <c r="BG176" s="145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1"/>
      <c r="BU176" s="95"/>
      <c r="BV176" s="114"/>
      <c r="BW176" s="113"/>
      <c r="BX176" s="113">
        <v>3</v>
      </c>
      <c r="BZ176" s="248" t="s">
        <v>803</v>
      </c>
      <c r="CA176" s="246">
        <v>0</v>
      </c>
    </row>
    <row r="177" spans="1:79" s="39" customFormat="1" ht="25.5">
      <c r="A177" s="335">
        <f t="shared" si="29"/>
        <v>164</v>
      </c>
      <c r="B177" s="545" t="s">
        <v>2696</v>
      </c>
      <c r="C177" s="49"/>
      <c r="D177" s="49" t="s">
        <v>247</v>
      </c>
      <c r="E177" s="50" t="s">
        <v>1160</v>
      </c>
      <c r="F177" s="109" t="s">
        <v>1159</v>
      </c>
      <c r="G177" s="34" t="s">
        <v>1158</v>
      </c>
      <c r="H177" s="184" t="s">
        <v>1157</v>
      </c>
      <c r="I177" s="184" t="s">
        <v>438</v>
      </c>
      <c r="J177" s="109" t="s">
        <v>1156</v>
      </c>
      <c r="K177" s="101">
        <v>1340900300286</v>
      </c>
      <c r="L177" s="127">
        <v>36455</v>
      </c>
      <c r="M177" s="175">
        <f t="shared" ca="1" si="30"/>
        <v>21</v>
      </c>
      <c r="N177" s="367">
        <v>4090312479</v>
      </c>
      <c r="O177" s="20" t="s">
        <v>30</v>
      </c>
      <c r="P177" s="14" t="s">
        <v>1365</v>
      </c>
      <c r="Q177" s="14"/>
      <c r="R177" s="14">
        <f t="shared" ref="R177:R202" si="40">AK177-AC177</f>
        <v>331</v>
      </c>
      <c r="S177" s="14"/>
      <c r="T177" s="14" t="s">
        <v>8</v>
      </c>
      <c r="U177" s="9" t="s">
        <v>6</v>
      </c>
      <c r="V177" s="36" t="s">
        <v>17</v>
      </c>
      <c r="W177" s="49"/>
      <c r="X177" s="49"/>
      <c r="Y177" s="49"/>
      <c r="Z177" s="49"/>
      <c r="AA177" s="49"/>
      <c r="AB177" s="222"/>
      <c r="AC177" s="132">
        <v>43185</v>
      </c>
      <c r="AD177" s="135">
        <f t="shared" si="39"/>
        <v>43305</v>
      </c>
      <c r="AE177" s="32">
        <v>43185</v>
      </c>
      <c r="AF177" s="18">
        <f t="shared" ca="1" si="38"/>
        <v>669</v>
      </c>
      <c r="AG177" s="37">
        <f t="shared" ca="1" si="34"/>
        <v>2</v>
      </c>
      <c r="AH177" s="37">
        <f t="shared" ca="1" si="35"/>
        <v>9</v>
      </c>
      <c r="AI177" s="61">
        <f t="shared" ca="1" si="33"/>
        <v>1.832876712328767</v>
      </c>
      <c r="AJ177" s="45" t="str">
        <f t="shared" ca="1" si="26"/>
        <v>7</v>
      </c>
      <c r="AK177" s="41">
        <v>43516</v>
      </c>
      <c r="AL177" s="271"/>
      <c r="AM177" s="148">
        <v>45</v>
      </c>
      <c r="AN177" s="176"/>
      <c r="AO177" s="148"/>
      <c r="AP177" s="176"/>
      <c r="AQ177" s="176"/>
      <c r="AR177" s="176"/>
      <c r="AS177" s="176"/>
      <c r="AT177" s="176"/>
      <c r="AU177" s="176"/>
      <c r="AV177" s="176"/>
      <c r="AW177" s="176"/>
      <c r="AX177" s="176"/>
      <c r="AY177" s="176"/>
      <c r="AZ177" s="176"/>
      <c r="BA177" s="176"/>
      <c r="BB177" s="176"/>
      <c r="BC177" s="176"/>
      <c r="BD177" s="181"/>
      <c r="BE177" s="181"/>
      <c r="BF177" s="145"/>
      <c r="BG177" s="145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1"/>
      <c r="BU177" s="95"/>
      <c r="BV177" s="114"/>
      <c r="BW177" s="113"/>
      <c r="BX177" s="113"/>
      <c r="CA177" s="246"/>
    </row>
    <row r="178" spans="1:79" s="39" customFormat="1" ht="24.75" customHeight="1">
      <c r="A178" s="335">
        <f t="shared" si="29"/>
        <v>165</v>
      </c>
      <c r="B178" s="436" t="s">
        <v>2697</v>
      </c>
      <c r="C178" s="20"/>
      <c r="D178" s="20" t="s">
        <v>249</v>
      </c>
      <c r="E178" s="14" t="s">
        <v>183</v>
      </c>
      <c r="F178" s="34" t="s">
        <v>601</v>
      </c>
      <c r="G178" s="34" t="s">
        <v>2739</v>
      </c>
      <c r="H178" s="33" t="s">
        <v>449</v>
      </c>
      <c r="I178" s="33" t="s">
        <v>435</v>
      </c>
      <c r="J178" s="34" t="s">
        <v>603</v>
      </c>
      <c r="K178" s="100">
        <v>1309800192927</v>
      </c>
      <c r="L178" s="127">
        <v>34104</v>
      </c>
      <c r="M178" s="175">
        <f t="shared" ca="1" si="30"/>
        <v>27</v>
      </c>
      <c r="N178" s="365">
        <v>4079569645</v>
      </c>
      <c r="O178" s="20" t="s">
        <v>31</v>
      </c>
      <c r="P178" s="14" t="s">
        <v>343</v>
      </c>
      <c r="Q178" s="14"/>
      <c r="R178" s="14">
        <f t="shared" si="40"/>
        <v>376</v>
      </c>
      <c r="S178" s="14"/>
      <c r="T178" s="14" t="s">
        <v>10</v>
      </c>
      <c r="U178" s="9" t="s">
        <v>6</v>
      </c>
      <c r="V178" s="36" t="s">
        <v>17</v>
      </c>
      <c r="W178" s="49"/>
      <c r="X178" s="49"/>
      <c r="Y178" s="49"/>
      <c r="Z178" s="49"/>
      <c r="AA178" s="49"/>
      <c r="AB178" s="222"/>
      <c r="AC178" s="132">
        <v>43199</v>
      </c>
      <c r="AD178" s="140">
        <f t="shared" si="39"/>
        <v>43319</v>
      </c>
      <c r="AE178" s="32">
        <v>43199</v>
      </c>
      <c r="AF178" s="18">
        <f t="shared" ca="1" si="38"/>
        <v>655</v>
      </c>
      <c r="AG178" s="37">
        <f t="shared" ca="1" si="34"/>
        <v>2</v>
      </c>
      <c r="AH178" s="37">
        <f t="shared" ca="1" si="35"/>
        <v>9</v>
      </c>
      <c r="AI178" s="61">
        <f t="shared" ca="1" si="33"/>
        <v>1.7945205479452055</v>
      </c>
      <c r="AJ178" s="45" t="str">
        <f t="shared" ca="1" si="26"/>
        <v>7</v>
      </c>
      <c r="AK178" s="41">
        <v>43575</v>
      </c>
      <c r="AL178" s="271"/>
      <c r="AM178" s="148"/>
      <c r="AN178" s="176"/>
      <c r="AO178" s="148">
        <v>4</v>
      </c>
      <c r="AP178" s="176"/>
      <c r="AQ178" s="176">
        <v>3</v>
      </c>
      <c r="AR178" s="176"/>
      <c r="AS178" s="176"/>
      <c r="AT178" s="176"/>
      <c r="AU178" s="176"/>
      <c r="AV178" s="176"/>
      <c r="AW178" s="176"/>
      <c r="AX178" s="176"/>
      <c r="AY178" s="176"/>
      <c r="AZ178" s="176"/>
      <c r="BA178" s="176"/>
      <c r="BB178" s="176"/>
      <c r="BC178" s="176"/>
      <c r="BD178" s="181">
        <v>42881</v>
      </c>
      <c r="BE178" s="181"/>
      <c r="BF178" s="145"/>
      <c r="BG178" s="145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1"/>
      <c r="BU178" s="95"/>
      <c r="BV178" s="114"/>
      <c r="BW178" s="113"/>
      <c r="BX178" s="113">
        <v>5</v>
      </c>
      <c r="BZ178" s="248" t="s">
        <v>803</v>
      </c>
      <c r="CA178" s="246"/>
    </row>
    <row r="179" spans="1:79" s="39" customFormat="1" ht="25.5">
      <c r="A179" s="335">
        <f t="shared" si="29"/>
        <v>166</v>
      </c>
      <c r="B179" s="436" t="s">
        <v>2698</v>
      </c>
      <c r="C179" s="49"/>
      <c r="D179" s="20" t="s">
        <v>248</v>
      </c>
      <c r="E179" s="109" t="s">
        <v>1272</v>
      </c>
      <c r="F179" s="109" t="s">
        <v>1279</v>
      </c>
      <c r="G179" s="34" t="s">
        <v>2777</v>
      </c>
      <c r="H179" s="184" t="s">
        <v>1286</v>
      </c>
      <c r="I179" s="184" t="s">
        <v>641</v>
      </c>
      <c r="J179" s="109" t="s">
        <v>1291</v>
      </c>
      <c r="K179" s="101">
        <v>3340900065721</v>
      </c>
      <c r="L179" s="127">
        <v>29934</v>
      </c>
      <c r="M179" s="175">
        <f t="shared" ref="M179:M183" ca="1" si="41">(YEAR(NOW())-YEAR(L179))</f>
        <v>39</v>
      </c>
      <c r="N179" s="367">
        <v>4280027436</v>
      </c>
      <c r="O179" s="20" t="s">
        <v>31</v>
      </c>
      <c r="P179" s="14" t="s">
        <v>343</v>
      </c>
      <c r="Q179" s="14"/>
      <c r="R179" s="14">
        <f t="shared" si="40"/>
        <v>364</v>
      </c>
      <c r="S179" s="14"/>
      <c r="T179" s="14" t="s">
        <v>10</v>
      </c>
      <c r="U179" s="9" t="s">
        <v>6</v>
      </c>
      <c r="V179" s="36" t="s">
        <v>17</v>
      </c>
      <c r="W179" s="49"/>
      <c r="X179" s="49"/>
      <c r="Y179" s="49"/>
      <c r="Z179" s="49"/>
      <c r="AA179" s="49"/>
      <c r="AB179" s="222"/>
      <c r="AC179" s="132">
        <v>43211</v>
      </c>
      <c r="AD179" s="140">
        <f t="shared" si="39"/>
        <v>43331</v>
      </c>
      <c r="AE179" s="32">
        <v>43211</v>
      </c>
      <c r="AF179" s="18">
        <f t="shared" ca="1" si="38"/>
        <v>643</v>
      </c>
      <c r="AG179" s="37">
        <f t="shared" ca="1" si="34"/>
        <v>2</v>
      </c>
      <c r="AH179" s="37">
        <f t="shared" ca="1" si="35"/>
        <v>9</v>
      </c>
      <c r="AI179" s="61">
        <f t="shared" ca="1" si="33"/>
        <v>1.7616438356164383</v>
      </c>
      <c r="AJ179" s="45" t="str">
        <f t="shared" ca="1" si="26"/>
        <v>7</v>
      </c>
      <c r="AK179" s="41">
        <v>43575</v>
      </c>
      <c r="AL179" s="271"/>
      <c r="AM179" s="186">
        <v>41</v>
      </c>
      <c r="AN179" s="176"/>
      <c r="AO179" s="148"/>
      <c r="AP179" s="176"/>
      <c r="AQ179" s="176"/>
      <c r="AR179" s="176"/>
      <c r="AS179" s="176"/>
      <c r="AT179" s="176"/>
      <c r="AU179" s="176"/>
      <c r="AV179" s="176"/>
      <c r="AW179" s="176"/>
      <c r="AX179" s="176"/>
      <c r="AY179" s="176"/>
      <c r="AZ179" s="176"/>
      <c r="BA179" s="176"/>
      <c r="BB179" s="176"/>
      <c r="BC179" s="176"/>
      <c r="BD179" s="181"/>
      <c r="BE179" s="181"/>
      <c r="BF179" s="145"/>
      <c r="BG179" s="145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1"/>
      <c r="BU179" s="95"/>
      <c r="BV179" s="114"/>
      <c r="BW179" s="113"/>
      <c r="BX179" s="113"/>
      <c r="CA179" s="246"/>
    </row>
    <row r="180" spans="1:79" s="39" customFormat="1" ht="26.25">
      <c r="A180" s="335">
        <f t="shared" si="29"/>
        <v>167</v>
      </c>
      <c r="B180" s="545" t="s">
        <v>2699</v>
      </c>
      <c r="C180" s="49"/>
      <c r="D180" s="49" t="s">
        <v>247</v>
      </c>
      <c r="E180" s="50" t="s">
        <v>2045</v>
      </c>
      <c r="F180" s="109" t="s">
        <v>2046</v>
      </c>
      <c r="G180" s="34" t="s">
        <v>2047</v>
      </c>
      <c r="H180" s="184" t="s">
        <v>1069</v>
      </c>
      <c r="I180" s="184" t="s">
        <v>600</v>
      </c>
      <c r="J180" s="109" t="s">
        <v>2048</v>
      </c>
      <c r="K180" s="373">
        <v>2400501038771</v>
      </c>
      <c r="L180" s="127">
        <v>35431</v>
      </c>
      <c r="M180" s="175">
        <f t="shared" ca="1" si="41"/>
        <v>23</v>
      </c>
      <c r="N180" s="367"/>
      <c r="O180" s="20" t="s">
        <v>30</v>
      </c>
      <c r="P180" s="14" t="s">
        <v>343</v>
      </c>
      <c r="Q180" s="14"/>
      <c r="R180" s="14">
        <f t="shared" si="40"/>
        <v>1</v>
      </c>
      <c r="S180" s="14"/>
      <c r="T180" s="14" t="s">
        <v>10</v>
      </c>
      <c r="U180" s="9" t="s">
        <v>6</v>
      </c>
      <c r="V180" s="36" t="s">
        <v>17</v>
      </c>
      <c r="W180" s="49"/>
      <c r="X180" s="49"/>
      <c r="Y180" s="49"/>
      <c r="Z180" s="49"/>
      <c r="AA180" s="49"/>
      <c r="AB180" s="222"/>
      <c r="AC180" s="132">
        <v>43613</v>
      </c>
      <c r="AD180" s="140">
        <f t="shared" si="39"/>
        <v>43733</v>
      </c>
      <c r="AE180" s="32">
        <v>43613</v>
      </c>
      <c r="AF180" s="37">
        <f t="shared" ca="1" si="38"/>
        <v>241</v>
      </c>
      <c r="AG180" s="37"/>
      <c r="AH180" s="37"/>
      <c r="AI180" s="61">
        <f t="shared" ca="1" si="33"/>
        <v>0.66027397260273968</v>
      </c>
      <c r="AJ180" s="45">
        <f t="shared" ref="AJ180:AJ186" ca="1" si="42">IF(AE180="","",IF(AI180&lt;$AH$2,0,IF(YEAR(AE180)=$AH$1-1,ROUND($AJ$2/12*(12-MONTH(AE180)+1),0),IF(AG180&gt;=$AH$6,$AJ$6,IF(AG180&gt;=$AH$5,$AJ$5,IF(AG180&gt;=$AH$4,$AJ$4,IF(AG180&gt;=$AH$3,$AJ$3,IF(AG180&gt;=$AH$2,$AJ$2,"Check"))))))))</f>
        <v>0</v>
      </c>
      <c r="AK180" s="41">
        <v>43614</v>
      </c>
      <c r="AL180" s="271"/>
      <c r="AM180" s="148"/>
      <c r="AN180" s="176"/>
      <c r="AO180" s="148"/>
      <c r="AP180" s="176"/>
      <c r="AQ180" s="176"/>
      <c r="AR180" s="176"/>
      <c r="AS180" s="176"/>
      <c r="AT180" s="176"/>
      <c r="AU180" s="176"/>
      <c r="AV180" s="176"/>
      <c r="AW180" s="176"/>
      <c r="AX180" s="176"/>
      <c r="AY180" s="176"/>
      <c r="AZ180" s="176"/>
      <c r="BA180" s="176"/>
      <c r="BB180" s="176"/>
      <c r="BC180" s="176"/>
      <c r="BD180" s="181"/>
      <c r="BE180" s="181"/>
      <c r="BF180" s="145"/>
      <c r="BG180" s="145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1"/>
      <c r="BU180" s="95"/>
      <c r="BV180" s="114"/>
      <c r="BW180" s="113"/>
      <c r="BX180" s="113"/>
      <c r="CA180" s="246"/>
    </row>
    <row r="181" spans="1:79" s="39" customFormat="1" ht="26.25">
      <c r="A181" s="335">
        <f t="shared" si="29"/>
        <v>168</v>
      </c>
      <c r="B181" s="545" t="s">
        <v>2700</v>
      </c>
      <c r="C181" s="49"/>
      <c r="D181" s="49" t="s">
        <v>249</v>
      </c>
      <c r="E181" s="50" t="s">
        <v>2051</v>
      </c>
      <c r="F181" s="109" t="s">
        <v>2052</v>
      </c>
      <c r="G181" s="34" t="s">
        <v>2053</v>
      </c>
      <c r="H181" s="184" t="s">
        <v>2054</v>
      </c>
      <c r="I181" s="184" t="s">
        <v>435</v>
      </c>
      <c r="J181" s="109" t="s">
        <v>2055</v>
      </c>
      <c r="K181" s="373">
        <v>1330801325477</v>
      </c>
      <c r="L181" s="127">
        <v>36738</v>
      </c>
      <c r="M181" s="175">
        <f t="shared" ca="1" si="41"/>
        <v>20</v>
      </c>
      <c r="N181" s="367"/>
      <c r="O181" s="20" t="s">
        <v>31</v>
      </c>
      <c r="P181" s="14" t="s">
        <v>911</v>
      </c>
      <c r="Q181" s="14"/>
      <c r="R181" s="14">
        <f t="shared" si="40"/>
        <v>1</v>
      </c>
      <c r="S181" s="14"/>
      <c r="T181" s="14" t="s">
        <v>10</v>
      </c>
      <c r="U181" s="9" t="s">
        <v>6</v>
      </c>
      <c r="V181" s="36" t="s">
        <v>17</v>
      </c>
      <c r="W181" s="49"/>
      <c r="X181" s="49"/>
      <c r="Y181" s="49"/>
      <c r="Z181" s="49"/>
      <c r="AA181" s="49"/>
      <c r="AB181" s="222"/>
      <c r="AC181" s="132">
        <v>43613</v>
      </c>
      <c r="AD181" s="140">
        <f t="shared" si="39"/>
        <v>43733</v>
      </c>
      <c r="AE181" s="32">
        <v>43613</v>
      </c>
      <c r="AF181" s="37">
        <f t="shared" ca="1" si="38"/>
        <v>241</v>
      </c>
      <c r="AG181" s="37"/>
      <c r="AH181" s="37"/>
      <c r="AI181" s="61">
        <f t="shared" ca="1" si="33"/>
        <v>0.66027397260273968</v>
      </c>
      <c r="AJ181" s="45">
        <f t="shared" ca="1" si="42"/>
        <v>0</v>
      </c>
      <c r="AK181" s="41">
        <v>43614</v>
      </c>
      <c r="AL181" s="271"/>
      <c r="AM181" s="148"/>
      <c r="AN181" s="176"/>
      <c r="AO181" s="148"/>
      <c r="AP181" s="176"/>
      <c r="AQ181" s="176"/>
      <c r="AR181" s="176"/>
      <c r="AS181" s="176"/>
      <c r="AT181" s="176"/>
      <c r="AU181" s="176"/>
      <c r="AV181" s="176"/>
      <c r="AW181" s="176"/>
      <c r="AX181" s="176"/>
      <c r="AY181" s="176"/>
      <c r="AZ181" s="176"/>
      <c r="BA181" s="176"/>
      <c r="BB181" s="176"/>
      <c r="BC181" s="176"/>
      <c r="BD181" s="181"/>
      <c r="BE181" s="181"/>
      <c r="BF181" s="145"/>
      <c r="BG181" s="145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1"/>
      <c r="BU181" s="95"/>
      <c r="BV181" s="114"/>
      <c r="BW181" s="113"/>
      <c r="BX181" s="113"/>
      <c r="CA181" s="246"/>
    </row>
    <row r="182" spans="1:79" s="39" customFormat="1" ht="26.25">
      <c r="A182" s="335">
        <f t="shared" si="29"/>
        <v>169</v>
      </c>
      <c r="B182" s="545" t="s">
        <v>2701</v>
      </c>
      <c r="C182" s="49"/>
      <c r="D182" s="49" t="s">
        <v>249</v>
      </c>
      <c r="E182" s="50" t="s">
        <v>1530</v>
      </c>
      <c r="F182" s="109" t="s">
        <v>2027</v>
      </c>
      <c r="G182" s="34" t="s">
        <v>2028</v>
      </c>
      <c r="H182" s="184" t="s">
        <v>2029</v>
      </c>
      <c r="I182" s="184" t="s">
        <v>435</v>
      </c>
      <c r="J182" s="109" t="s">
        <v>2032</v>
      </c>
      <c r="K182" s="373">
        <v>1410300083542</v>
      </c>
      <c r="L182" s="127">
        <v>33252</v>
      </c>
      <c r="M182" s="175">
        <f t="shared" ca="1" si="41"/>
        <v>29</v>
      </c>
      <c r="N182" s="367"/>
      <c r="O182" s="20" t="s">
        <v>31</v>
      </c>
      <c r="P182" s="14" t="s">
        <v>679</v>
      </c>
      <c r="Q182" s="14"/>
      <c r="R182" s="14">
        <f t="shared" si="40"/>
        <v>1</v>
      </c>
      <c r="S182" s="14"/>
      <c r="T182" s="14" t="s">
        <v>10</v>
      </c>
      <c r="U182" s="9" t="s">
        <v>6</v>
      </c>
      <c r="V182" s="36" t="s">
        <v>17</v>
      </c>
      <c r="W182" s="49"/>
      <c r="X182" s="49"/>
      <c r="Y182" s="49"/>
      <c r="Z182" s="49"/>
      <c r="AA182" s="49"/>
      <c r="AB182" s="222"/>
      <c r="AC182" s="132">
        <v>43606</v>
      </c>
      <c r="AD182" s="140">
        <f t="shared" si="39"/>
        <v>43726</v>
      </c>
      <c r="AE182" s="32">
        <v>43606</v>
      </c>
      <c r="AF182" s="37">
        <f t="shared" ca="1" si="38"/>
        <v>248</v>
      </c>
      <c r="AG182" s="37"/>
      <c r="AH182" s="37"/>
      <c r="AI182" s="61">
        <f t="shared" ca="1" si="33"/>
        <v>0.67945205479452053</v>
      </c>
      <c r="AJ182" s="45">
        <f t="shared" ca="1" si="42"/>
        <v>0</v>
      </c>
      <c r="AK182" s="41">
        <v>43607</v>
      </c>
      <c r="AL182" s="271"/>
      <c r="AM182" s="148"/>
      <c r="AN182" s="176"/>
      <c r="AO182" s="148"/>
      <c r="AP182" s="176"/>
      <c r="AQ182" s="176"/>
      <c r="AR182" s="176"/>
      <c r="AS182" s="176"/>
      <c r="AT182" s="176"/>
      <c r="AU182" s="176"/>
      <c r="AV182" s="176"/>
      <c r="AW182" s="176"/>
      <c r="AX182" s="176"/>
      <c r="AY182" s="176"/>
      <c r="AZ182" s="176"/>
      <c r="BA182" s="176"/>
      <c r="BB182" s="176"/>
      <c r="BC182" s="176"/>
      <c r="BD182" s="181"/>
      <c r="BE182" s="181"/>
      <c r="BF182" s="145"/>
      <c r="BG182" s="145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1"/>
      <c r="BU182" s="95"/>
      <c r="BV182" s="114"/>
      <c r="BW182" s="113"/>
      <c r="BX182" s="113"/>
      <c r="CA182" s="246"/>
    </row>
    <row r="183" spans="1:79" s="39" customFormat="1" ht="26.25">
      <c r="A183" s="335">
        <f t="shared" si="29"/>
        <v>170</v>
      </c>
      <c r="B183" s="545" t="s">
        <v>2702</v>
      </c>
      <c r="C183" s="49"/>
      <c r="D183" s="49" t="s">
        <v>249</v>
      </c>
      <c r="E183" s="50" t="s">
        <v>697</v>
      </c>
      <c r="F183" s="109" t="s">
        <v>2018</v>
      </c>
      <c r="G183" s="34" t="s">
        <v>2019</v>
      </c>
      <c r="H183" s="184" t="s">
        <v>2020</v>
      </c>
      <c r="I183" s="184" t="s">
        <v>435</v>
      </c>
      <c r="J183" s="109" t="s">
        <v>2021</v>
      </c>
      <c r="K183" s="373">
        <v>1341600105241</v>
      </c>
      <c r="L183" s="127">
        <v>31822</v>
      </c>
      <c r="M183" s="175">
        <f t="shared" ca="1" si="41"/>
        <v>33</v>
      </c>
      <c r="N183" s="367"/>
      <c r="O183" s="20" t="s">
        <v>31</v>
      </c>
      <c r="P183" s="14" t="s">
        <v>2022</v>
      </c>
      <c r="Q183" s="14"/>
      <c r="R183" s="14">
        <f t="shared" si="40"/>
        <v>20</v>
      </c>
      <c r="S183" s="14"/>
      <c r="T183" s="14" t="s">
        <v>10</v>
      </c>
      <c r="U183" s="9" t="s">
        <v>6</v>
      </c>
      <c r="V183" s="36" t="s">
        <v>17</v>
      </c>
      <c r="W183" s="49"/>
      <c r="X183" s="49"/>
      <c r="Y183" s="49"/>
      <c r="Z183" s="49"/>
      <c r="AA183" s="49"/>
      <c r="AB183" s="222"/>
      <c r="AC183" s="132">
        <v>43599</v>
      </c>
      <c r="AD183" s="140">
        <f t="shared" si="39"/>
        <v>43719</v>
      </c>
      <c r="AE183" s="32">
        <v>43599</v>
      </c>
      <c r="AF183" s="37">
        <f t="shared" ca="1" si="38"/>
        <v>255</v>
      </c>
      <c r="AG183" s="37"/>
      <c r="AH183" s="37"/>
      <c r="AI183" s="61">
        <f t="shared" ca="1" si="33"/>
        <v>0.69863013698630139</v>
      </c>
      <c r="AJ183" s="45">
        <f t="shared" ca="1" si="42"/>
        <v>0</v>
      </c>
      <c r="AK183" s="41">
        <v>43619</v>
      </c>
      <c r="AL183" s="271"/>
      <c r="AM183" s="148"/>
      <c r="AN183" s="176"/>
      <c r="AO183" s="148"/>
      <c r="AP183" s="176"/>
      <c r="AQ183" s="176"/>
      <c r="AR183" s="176"/>
      <c r="AS183" s="176"/>
      <c r="AT183" s="176"/>
      <c r="AU183" s="176"/>
      <c r="AV183" s="176"/>
      <c r="AW183" s="176"/>
      <c r="AX183" s="176"/>
      <c r="AY183" s="176"/>
      <c r="AZ183" s="176"/>
      <c r="BA183" s="176"/>
      <c r="BB183" s="176"/>
      <c r="BC183" s="176"/>
      <c r="BD183" s="181"/>
      <c r="BE183" s="181"/>
      <c r="BF183" s="145"/>
      <c r="BG183" s="145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1"/>
      <c r="BU183" s="95"/>
      <c r="BV183" s="114"/>
      <c r="BW183" s="113"/>
      <c r="BX183" s="113"/>
      <c r="CA183" s="246"/>
    </row>
    <row r="184" spans="1:79" s="39" customFormat="1" ht="26.25">
      <c r="A184" s="335">
        <f t="shared" si="29"/>
        <v>171</v>
      </c>
      <c r="B184" s="545" t="s">
        <v>2703</v>
      </c>
      <c r="C184" s="49"/>
      <c r="D184" s="49" t="s">
        <v>249</v>
      </c>
      <c r="E184" s="50" t="s">
        <v>2063</v>
      </c>
      <c r="F184" s="109" t="s">
        <v>2064</v>
      </c>
      <c r="G184" s="34" t="s">
        <v>2778</v>
      </c>
      <c r="H184" s="184" t="s">
        <v>627</v>
      </c>
      <c r="I184" s="184"/>
      <c r="J184" s="109"/>
      <c r="K184" s="373"/>
      <c r="L184" s="127"/>
      <c r="M184" s="175"/>
      <c r="N184" s="367"/>
      <c r="O184" s="20"/>
      <c r="P184" s="34"/>
      <c r="Q184" s="34"/>
      <c r="R184" s="14">
        <f t="shared" si="40"/>
        <v>43605</v>
      </c>
      <c r="S184" s="14"/>
      <c r="T184" s="14"/>
      <c r="U184" s="9" t="s">
        <v>6</v>
      </c>
      <c r="V184" s="36"/>
      <c r="W184" s="49"/>
      <c r="X184" s="49"/>
      <c r="Y184" s="49"/>
      <c r="Z184" s="49"/>
      <c r="AA184" s="49"/>
      <c r="AB184" s="222"/>
      <c r="AC184" s="132"/>
      <c r="AD184" s="140">
        <f t="shared" si="39"/>
        <v>120</v>
      </c>
      <c r="AE184" s="32"/>
      <c r="AF184" s="37" t="str">
        <f t="shared" ca="1" si="38"/>
        <v/>
      </c>
      <c r="AG184" s="37">
        <f t="shared" ref="AG184:AG227" ca="1" si="43">YEAR(TODAY())-YEAR(AE184)</f>
        <v>120</v>
      </c>
      <c r="AH184" s="37">
        <f t="shared" ref="AH184:AH219" ca="1" si="44">DATEDIF(AC184,TODAY(),"YM")</f>
        <v>0</v>
      </c>
      <c r="AI184" s="61" t="str">
        <f t="shared" ca="1" si="33"/>
        <v/>
      </c>
      <c r="AJ184" s="45" t="str">
        <f t="shared" si="42"/>
        <v/>
      </c>
      <c r="AK184" s="41">
        <v>43605</v>
      </c>
      <c r="AL184" s="271"/>
      <c r="AM184" s="148"/>
      <c r="AN184" s="176"/>
      <c r="AO184" s="148"/>
      <c r="AP184" s="176"/>
      <c r="AQ184" s="176"/>
      <c r="AR184" s="176"/>
      <c r="AS184" s="176"/>
      <c r="AT184" s="176"/>
      <c r="AU184" s="176"/>
      <c r="AV184" s="176"/>
      <c r="AW184" s="176"/>
      <c r="AX184" s="176"/>
      <c r="AY184" s="176"/>
      <c r="AZ184" s="176"/>
      <c r="BA184" s="176"/>
      <c r="BB184" s="176"/>
      <c r="BC184" s="176"/>
      <c r="BD184" s="181"/>
      <c r="BE184" s="181"/>
      <c r="BF184" s="145"/>
      <c r="BG184" s="145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1"/>
      <c r="BU184" s="95"/>
      <c r="BV184" s="114"/>
      <c r="BW184" s="113"/>
      <c r="BX184" s="113"/>
      <c r="CA184" s="246"/>
    </row>
    <row r="185" spans="1:79" s="39" customFormat="1" ht="26.25">
      <c r="A185" s="335">
        <f t="shared" si="29"/>
        <v>172</v>
      </c>
      <c r="B185" s="545" t="s">
        <v>2704</v>
      </c>
      <c r="C185" s="49"/>
      <c r="D185" s="49" t="s">
        <v>249</v>
      </c>
      <c r="E185" s="50" t="s">
        <v>2065</v>
      </c>
      <c r="F185" s="109" t="s">
        <v>2066</v>
      </c>
      <c r="G185" s="34" t="s">
        <v>2779</v>
      </c>
      <c r="H185" s="184" t="s">
        <v>474</v>
      </c>
      <c r="I185" s="184"/>
      <c r="J185" s="109"/>
      <c r="K185" s="373"/>
      <c r="L185" s="127"/>
      <c r="M185" s="175"/>
      <c r="N185" s="367"/>
      <c r="O185" s="20"/>
      <c r="P185" s="34"/>
      <c r="Q185" s="34"/>
      <c r="R185" s="14">
        <f t="shared" si="40"/>
        <v>43605</v>
      </c>
      <c r="S185" s="14"/>
      <c r="T185" s="14"/>
      <c r="U185" s="9" t="s">
        <v>6</v>
      </c>
      <c r="V185" s="36"/>
      <c r="W185" s="49"/>
      <c r="X185" s="49"/>
      <c r="Y185" s="49"/>
      <c r="Z185" s="49"/>
      <c r="AA185" s="49"/>
      <c r="AB185" s="222"/>
      <c r="AC185" s="132"/>
      <c r="AD185" s="140">
        <f t="shared" si="39"/>
        <v>120</v>
      </c>
      <c r="AE185" s="32"/>
      <c r="AF185" s="37" t="str">
        <f t="shared" ca="1" si="38"/>
        <v/>
      </c>
      <c r="AG185" s="37">
        <f t="shared" ca="1" si="43"/>
        <v>120</v>
      </c>
      <c r="AH185" s="37">
        <f t="shared" ca="1" si="44"/>
        <v>0</v>
      </c>
      <c r="AI185" s="61" t="str">
        <f t="shared" ca="1" si="33"/>
        <v/>
      </c>
      <c r="AJ185" s="45" t="str">
        <f t="shared" si="42"/>
        <v/>
      </c>
      <c r="AK185" s="41">
        <v>43605</v>
      </c>
      <c r="AL185" s="271"/>
      <c r="AM185" s="148"/>
      <c r="AN185" s="176"/>
      <c r="AO185" s="148"/>
      <c r="AP185" s="176"/>
      <c r="AQ185" s="176"/>
      <c r="AR185" s="176"/>
      <c r="AS185" s="176"/>
      <c r="AT185" s="176"/>
      <c r="AU185" s="176"/>
      <c r="AV185" s="176"/>
      <c r="AW185" s="176"/>
      <c r="AX185" s="176"/>
      <c r="AY185" s="176"/>
      <c r="AZ185" s="176"/>
      <c r="BA185" s="176"/>
      <c r="BB185" s="176"/>
      <c r="BC185" s="176"/>
      <c r="BD185" s="181"/>
      <c r="BE185" s="181"/>
      <c r="BF185" s="145"/>
      <c r="BG185" s="145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1"/>
      <c r="BU185" s="95"/>
      <c r="BV185" s="114"/>
      <c r="BW185" s="113"/>
      <c r="BX185" s="113"/>
      <c r="CA185" s="246"/>
    </row>
    <row r="186" spans="1:79" s="39" customFormat="1" ht="26.25">
      <c r="A186" s="335">
        <f t="shared" si="29"/>
        <v>173</v>
      </c>
      <c r="B186" s="545" t="s">
        <v>2705</v>
      </c>
      <c r="C186" s="49"/>
      <c r="D186" s="49" t="s">
        <v>247</v>
      </c>
      <c r="E186" s="50" t="s">
        <v>2081</v>
      </c>
      <c r="F186" s="109" t="s">
        <v>2071</v>
      </c>
      <c r="G186" s="34" t="s">
        <v>2780</v>
      </c>
      <c r="H186" s="184" t="s">
        <v>1030</v>
      </c>
      <c r="I186" s="184"/>
      <c r="J186" s="109"/>
      <c r="K186" s="373"/>
      <c r="L186" s="127"/>
      <c r="M186" s="175"/>
      <c r="N186" s="367"/>
      <c r="O186" s="20"/>
      <c r="P186" s="34"/>
      <c r="Q186" s="34"/>
      <c r="R186" s="14">
        <f t="shared" si="40"/>
        <v>43652</v>
      </c>
      <c r="S186" s="14"/>
      <c r="T186" s="14"/>
      <c r="U186" s="9" t="s">
        <v>6</v>
      </c>
      <c r="V186" s="36"/>
      <c r="W186" s="49"/>
      <c r="X186" s="49"/>
      <c r="Y186" s="49"/>
      <c r="Z186" s="49"/>
      <c r="AA186" s="49"/>
      <c r="AB186" s="222"/>
      <c r="AC186" s="132"/>
      <c r="AD186" s="140">
        <f t="shared" si="39"/>
        <v>120</v>
      </c>
      <c r="AE186" s="32"/>
      <c r="AF186" s="37" t="str">
        <f t="shared" ca="1" si="38"/>
        <v/>
      </c>
      <c r="AG186" s="37">
        <f t="shared" ca="1" si="43"/>
        <v>120</v>
      </c>
      <c r="AH186" s="37">
        <f t="shared" ca="1" si="44"/>
        <v>0</v>
      </c>
      <c r="AI186" s="61" t="str">
        <f t="shared" ca="1" si="33"/>
        <v/>
      </c>
      <c r="AJ186" s="45" t="str">
        <f t="shared" si="42"/>
        <v/>
      </c>
      <c r="AK186" s="41">
        <v>43652</v>
      </c>
      <c r="AL186" s="271"/>
      <c r="AM186" s="148"/>
      <c r="AN186" s="176"/>
      <c r="AO186" s="148"/>
      <c r="AP186" s="176"/>
      <c r="AQ186" s="176"/>
      <c r="AR186" s="176"/>
      <c r="AS186" s="176"/>
      <c r="AT186" s="176"/>
      <c r="AU186" s="176"/>
      <c r="AV186" s="176"/>
      <c r="AW186" s="176"/>
      <c r="AX186" s="176"/>
      <c r="AY186" s="176"/>
      <c r="AZ186" s="176"/>
      <c r="BA186" s="176"/>
      <c r="BB186" s="176"/>
      <c r="BC186" s="176"/>
      <c r="BD186" s="181"/>
      <c r="BE186" s="181"/>
      <c r="BF186" s="145"/>
      <c r="BG186" s="145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1"/>
      <c r="BU186" s="95"/>
      <c r="BV186" s="114"/>
      <c r="BW186" s="113"/>
      <c r="BX186" s="113"/>
      <c r="CA186" s="246"/>
    </row>
    <row r="187" spans="1:79" s="39" customFormat="1" ht="25.5">
      <c r="A187" s="335">
        <f t="shared" si="29"/>
        <v>174</v>
      </c>
      <c r="B187" s="436" t="s">
        <v>2706</v>
      </c>
      <c r="C187" s="49"/>
      <c r="D187" s="20" t="s">
        <v>249</v>
      </c>
      <c r="E187" s="109" t="s">
        <v>1274</v>
      </c>
      <c r="F187" s="109" t="s">
        <v>1281</v>
      </c>
      <c r="G187" s="34" t="s">
        <v>2781</v>
      </c>
      <c r="H187" s="184" t="s">
        <v>1288</v>
      </c>
      <c r="I187" s="184" t="s">
        <v>871</v>
      </c>
      <c r="J187" s="109" t="s">
        <v>1293</v>
      </c>
      <c r="K187" s="101">
        <v>3460800127332</v>
      </c>
      <c r="L187" s="127">
        <v>30247</v>
      </c>
      <c r="M187" s="175">
        <f t="shared" ref="M187:M227" ca="1" si="45">(YEAR(NOW())-YEAR(L187))</f>
        <v>38</v>
      </c>
      <c r="N187" s="367">
        <v>852477568</v>
      </c>
      <c r="O187" s="20" t="s">
        <v>31</v>
      </c>
      <c r="P187" s="14" t="s">
        <v>343</v>
      </c>
      <c r="Q187" s="14"/>
      <c r="R187" s="14">
        <f t="shared" si="40"/>
        <v>394</v>
      </c>
      <c r="S187" s="14"/>
      <c r="T187" s="14" t="s">
        <v>10</v>
      </c>
      <c r="U187" s="9" t="s">
        <v>6</v>
      </c>
      <c r="V187" s="36" t="s">
        <v>17</v>
      </c>
      <c r="W187" s="49"/>
      <c r="X187" s="49"/>
      <c r="Y187" s="49"/>
      <c r="Z187" s="49"/>
      <c r="AA187" s="49"/>
      <c r="AB187" s="222"/>
      <c r="AC187" s="132">
        <v>43211</v>
      </c>
      <c r="AD187" s="140">
        <f t="shared" si="39"/>
        <v>43331</v>
      </c>
      <c r="AE187" s="32">
        <v>43211</v>
      </c>
      <c r="AF187" s="18">
        <f t="shared" ca="1" si="38"/>
        <v>643</v>
      </c>
      <c r="AG187" s="37">
        <f t="shared" ca="1" si="43"/>
        <v>2</v>
      </c>
      <c r="AH187" s="37">
        <f t="shared" ca="1" si="44"/>
        <v>9</v>
      </c>
      <c r="AI187" s="61">
        <f t="shared" ca="1" si="33"/>
        <v>1.7616438356164383</v>
      </c>
      <c r="AJ187" s="45" t="str">
        <f t="shared" ref="AJ187:AJ197" ca="1" si="46">IF(AI187&lt;$AH$2,"-",IF(AI187&lt;$AH$3,"7",IF(AI187&lt;=$AH$4,"10",IF(AI187&lt;=$AH$5,"12",IF(AI187&lt;=$AH$6,"15","15")))))</f>
        <v>7</v>
      </c>
      <c r="AK187" s="41">
        <v>43605</v>
      </c>
      <c r="AL187" s="271"/>
      <c r="AM187" s="148">
        <v>39</v>
      </c>
      <c r="AN187" s="176"/>
      <c r="AO187" s="148"/>
      <c r="AP187" s="176"/>
      <c r="AQ187" s="176"/>
      <c r="AR187" s="176"/>
      <c r="AS187" s="176"/>
      <c r="AT187" s="176"/>
      <c r="AU187" s="176"/>
      <c r="AV187" s="176"/>
      <c r="AW187" s="176"/>
      <c r="AX187" s="176"/>
      <c r="AY187" s="176"/>
      <c r="AZ187" s="176"/>
      <c r="BA187" s="176"/>
      <c r="BB187" s="176"/>
      <c r="BC187" s="176"/>
      <c r="BD187" s="181"/>
      <c r="BE187" s="181"/>
      <c r="BF187" s="145"/>
      <c r="BG187" s="145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1"/>
      <c r="BU187" s="95"/>
      <c r="BV187" s="114"/>
      <c r="BW187" s="113"/>
      <c r="BX187" s="113"/>
      <c r="CA187" s="246"/>
    </row>
    <row r="188" spans="1:79" s="39" customFormat="1" ht="25.5">
      <c r="A188" s="335">
        <f t="shared" si="29"/>
        <v>175</v>
      </c>
      <c r="B188" s="436" t="s">
        <v>2707</v>
      </c>
      <c r="C188" s="49"/>
      <c r="D188" s="20" t="s">
        <v>249</v>
      </c>
      <c r="E188" s="109" t="s">
        <v>1276</v>
      </c>
      <c r="F188" s="109" t="s">
        <v>1283</v>
      </c>
      <c r="G188" s="34" t="s">
        <v>2782</v>
      </c>
      <c r="H188" s="184" t="s">
        <v>1289</v>
      </c>
      <c r="I188" s="184" t="s">
        <v>871</v>
      </c>
      <c r="J188" s="109" t="s">
        <v>1295</v>
      </c>
      <c r="K188" s="101">
        <v>3451400283656</v>
      </c>
      <c r="L188" s="127">
        <v>30427</v>
      </c>
      <c r="M188" s="175">
        <f t="shared" ca="1" si="45"/>
        <v>37</v>
      </c>
      <c r="N188" s="367">
        <v>3882428715</v>
      </c>
      <c r="O188" s="20" t="s">
        <v>31</v>
      </c>
      <c r="P188" s="14" t="s">
        <v>343</v>
      </c>
      <c r="Q188" s="14"/>
      <c r="R188" s="14">
        <f t="shared" si="40"/>
        <v>411</v>
      </c>
      <c r="S188" s="14"/>
      <c r="T188" s="14" t="s">
        <v>10</v>
      </c>
      <c r="U188" s="9" t="s">
        <v>6</v>
      </c>
      <c r="V188" s="36" t="s">
        <v>17</v>
      </c>
      <c r="W188" s="49"/>
      <c r="X188" s="49"/>
      <c r="Y188" s="49"/>
      <c r="Z188" s="49"/>
      <c r="AA188" s="49"/>
      <c r="AB188" s="222"/>
      <c r="AC188" s="132">
        <v>43211</v>
      </c>
      <c r="AD188" s="140">
        <f t="shared" si="39"/>
        <v>43331</v>
      </c>
      <c r="AE188" s="32">
        <v>43211</v>
      </c>
      <c r="AF188" s="18">
        <f t="shared" ca="1" si="38"/>
        <v>643</v>
      </c>
      <c r="AG188" s="37">
        <f t="shared" ca="1" si="43"/>
        <v>2</v>
      </c>
      <c r="AH188" s="37">
        <f t="shared" ca="1" si="44"/>
        <v>9</v>
      </c>
      <c r="AI188" s="61">
        <f t="shared" ca="1" si="33"/>
        <v>1.7616438356164383</v>
      </c>
      <c r="AJ188" s="45" t="str">
        <f t="shared" ca="1" si="46"/>
        <v>7</v>
      </c>
      <c r="AK188" s="41">
        <v>43622</v>
      </c>
      <c r="AL188" s="271"/>
      <c r="AM188" s="148">
        <v>37</v>
      </c>
      <c r="AN188" s="176"/>
      <c r="AO188" s="148"/>
      <c r="AP188" s="176"/>
      <c r="AQ188" s="176"/>
      <c r="AR188" s="176"/>
      <c r="AS188" s="176"/>
      <c r="AT188" s="176"/>
      <c r="AU188" s="176"/>
      <c r="AV188" s="176"/>
      <c r="AW188" s="176"/>
      <c r="AX188" s="176"/>
      <c r="AY188" s="176"/>
      <c r="AZ188" s="176"/>
      <c r="BA188" s="176"/>
      <c r="BB188" s="176"/>
      <c r="BC188" s="176"/>
      <c r="BD188" s="181"/>
      <c r="BE188" s="181"/>
      <c r="BF188" s="145"/>
      <c r="BG188" s="145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1"/>
      <c r="BU188" s="95"/>
      <c r="BV188" s="114"/>
      <c r="BW188" s="113"/>
      <c r="BX188" s="113"/>
      <c r="CA188" s="246"/>
    </row>
    <row r="189" spans="1:79" s="39" customFormat="1" ht="22.5" customHeight="1">
      <c r="A189" s="335">
        <f t="shared" si="29"/>
        <v>176</v>
      </c>
      <c r="B189" s="545" t="s">
        <v>2624</v>
      </c>
      <c r="C189" s="139" t="s">
        <v>1433</v>
      </c>
      <c r="D189" s="49" t="s">
        <v>247</v>
      </c>
      <c r="E189" s="50" t="s">
        <v>1422</v>
      </c>
      <c r="F189" s="109"/>
      <c r="G189" s="34" t="s">
        <v>2754</v>
      </c>
      <c r="H189" s="184" t="s">
        <v>1666</v>
      </c>
      <c r="I189" s="184" t="s">
        <v>600</v>
      </c>
      <c r="J189" s="109" t="s">
        <v>1421</v>
      </c>
      <c r="K189" s="101" t="s">
        <v>1452</v>
      </c>
      <c r="L189" s="127">
        <v>35377</v>
      </c>
      <c r="M189" s="175">
        <f t="shared" ca="1" si="45"/>
        <v>24</v>
      </c>
      <c r="N189" s="367">
        <v>3342490812</v>
      </c>
      <c r="O189" s="20" t="s">
        <v>30</v>
      </c>
      <c r="P189" s="14" t="s">
        <v>343</v>
      </c>
      <c r="Q189" s="14"/>
      <c r="R189" s="14">
        <f t="shared" si="40"/>
        <v>265</v>
      </c>
      <c r="S189" s="14"/>
      <c r="T189" s="14" t="s">
        <v>10</v>
      </c>
      <c r="U189" s="9" t="s">
        <v>6</v>
      </c>
      <c r="V189" s="36" t="s">
        <v>17</v>
      </c>
      <c r="W189" s="375">
        <v>43451</v>
      </c>
      <c r="X189" s="375">
        <v>43460</v>
      </c>
      <c r="Y189" s="139" t="s">
        <v>1939</v>
      </c>
      <c r="Z189" s="376">
        <v>43486</v>
      </c>
      <c r="AA189" s="49"/>
      <c r="AB189" s="371" t="s">
        <v>1835</v>
      </c>
      <c r="AC189" s="132">
        <v>43329</v>
      </c>
      <c r="AD189" s="140">
        <f t="shared" si="39"/>
        <v>43449</v>
      </c>
      <c r="AE189" s="32">
        <v>43329</v>
      </c>
      <c r="AF189" s="18">
        <f t="shared" ca="1" si="38"/>
        <v>525</v>
      </c>
      <c r="AG189" s="37">
        <f t="shared" ca="1" si="43"/>
        <v>2</v>
      </c>
      <c r="AH189" s="37">
        <f t="shared" ca="1" si="44"/>
        <v>5</v>
      </c>
      <c r="AI189" s="61">
        <f t="shared" ref="AI189:AI220" ca="1" si="47">IF(AF189="","",AF189/365)</f>
        <v>1.4383561643835616</v>
      </c>
      <c r="AJ189" s="45" t="str">
        <f t="shared" ca="1" si="46"/>
        <v>7</v>
      </c>
      <c r="AK189" s="41">
        <v>43594</v>
      </c>
      <c r="AL189" s="271"/>
      <c r="AM189" s="148"/>
      <c r="AN189" s="176"/>
      <c r="AO189" s="148"/>
      <c r="AP189" s="176"/>
      <c r="AQ189" s="176"/>
      <c r="AR189" s="176"/>
      <c r="AS189" s="176"/>
      <c r="AT189" s="176"/>
      <c r="AU189" s="176"/>
      <c r="AV189" s="176"/>
      <c r="AW189" s="176">
        <v>2</v>
      </c>
      <c r="AX189" s="176"/>
      <c r="AY189" s="176"/>
      <c r="AZ189" s="176"/>
      <c r="BA189" s="176"/>
      <c r="BB189" s="176"/>
      <c r="BC189" s="176"/>
      <c r="BD189" s="181"/>
      <c r="BE189" s="181"/>
      <c r="BF189" s="145"/>
      <c r="BG189" s="145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1"/>
      <c r="BU189" s="95"/>
      <c r="BV189" s="114"/>
      <c r="BW189" s="113"/>
      <c r="BX189" s="113"/>
      <c r="CA189" s="246"/>
    </row>
    <row r="190" spans="1:79" s="39" customFormat="1" ht="25.5">
      <c r="A190" s="335">
        <f t="shared" si="29"/>
        <v>177</v>
      </c>
      <c r="B190" s="545" t="s">
        <v>2625</v>
      </c>
      <c r="C190" s="139" t="s">
        <v>1433</v>
      </c>
      <c r="D190" s="49" t="s">
        <v>247</v>
      </c>
      <c r="E190" s="50" t="s">
        <v>1403</v>
      </c>
      <c r="F190" s="109" t="s">
        <v>1409</v>
      </c>
      <c r="G190" s="34" t="s">
        <v>1444</v>
      </c>
      <c r="H190" s="184"/>
      <c r="I190" s="184" t="s">
        <v>600</v>
      </c>
      <c r="J190" s="109" t="s">
        <v>1415</v>
      </c>
      <c r="K190" s="101" t="s">
        <v>1454</v>
      </c>
      <c r="L190" s="127">
        <v>34311</v>
      </c>
      <c r="M190" s="175">
        <f t="shared" ca="1" si="45"/>
        <v>27</v>
      </c>
      <c r="N190" s="367">
        <v>3342491119</v>
      </c>
      <c r="O190" s="20" t="s">
        <v>30</v>
      </c>
      <c r="P190" s="14" t="s">
        <v>343</v>
      </c>
      <c r="Q190" s="14"/>
      <c r="R190" s="14">
        <f t="shared" si="40"/>
        <v>318</v>
      </c>
      <c r="S190" s="14"/>
      <c r="T190" s="14" t="s">
        <v>10</v>
      </c>
      <c r="U190" s="9" t="s">
        <v>6</v>
      </c>
      <c r="V190" s="36" t="s">
        <v>17</v>
      </c>
      <c r="W190" s="375">
        <v>43451</v>
      </c>
      <c r="X190" s="375">
        <v>43460</v>
      </c>
      <c r="Y190" s="300" t="s">
        <v>1939</v>
      </c>
      <c r="Z190" s="377">
        <v>43486</v>
      </c>
      <c r="AA190" s="49"/>
      <c r="AB190" s="371" t="s">
        <v>1835</v>
      </c>
      <c r="AC190" s="132">
        <v>43339</v>
      </c>
      <c r="AD190" s="140">
        <f t="shared" si="39"/>
        <v>43459</v>
      </c>
      <c r="AE190" s="32">
        <v>43339</v>
      </c>
      <c r="AF190" s="18">
        <f t="shared" ca="1" si="38"/>
        <v>515</v>
      </c>
      <c r="AG190" s="37">
        <f t="shared" ca="1" si="43"/>
        <v>2</v>
      </c>
      <c r="AH190" s="37">
        <f t="shared" ca="1" si="44"/>
        <v>4</v>
      </c>
      <c r="AI190" s="61">
        <f t="shared" ca="1" si="47"/>
        <v>1.4109589041095891</v>
      </c>
      <c r="AJ190" s="45" t="str">
        <f t="shared" ca="1" si="46"/>
        <v>7</v>
      </c>
      <c r="AK190" s="41">
        <v>43657</v>
      </c>
      <c r="AL190" s="271"/>
      <c r="AM190" s="148"/>
      <c r="AN190" s="176"/>
      <c r="AO190" s="148"/>
      <c r="AP190" s="176"/>
      <c r="AQ190" s="176"/>
      <c r="AR190" s="176">
        <v>1</v>
      </c>
      <c r="AS190" s="176"/>
      <c r="AT190" s="176"/>
      <c r="AU190" s="176"/>
      <c r="AV190" s="176">
        <v>1</v>
      </c>
      <c r="AW190" s="176"/>
      <c r="AX190" s="176"/>
      <c r="AY190" s="176">
        <v>1</v>
      </c>
      <c r="AZ190" s="176"/>
      <c r="BA190" s="176"/>
      <c r="BB190" s="176"/>
      <c r="BC190" s="176"/>
      <c r="BD190" s="181"/>
      <c r="BE190" s="181"/>
      <c r="BF190" s="145"/>
      <c r="BG190" s="145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1"/>
      <c r="BU190" s="95"/>
      <c r="BV190" s="114"/>
      <c r="BW190" s="113"/>
      <c r="BX190" s="113"/>
      <c r="CA190" s="246"/>
    </row>
    <row r="191" spans="1:79" s="39" customFormat="1" ht="25.5">
      <c r="A191" s="335">
        <f t="shared" si="29"/>
        <v>178</v>
      </c>
      <c r="B191" s="545" t="s">
        <v>2626</v>
      </c>
      <c r="C191" s="139" t="s">
        <v>1433</v>
      </c>
      <c r="D191" s="49" t="s">
        <v>247</v>
      </c>
      <c r="E191" s="50" t="s">
        <v>1405</v>
      </c>
      <c r="F191" s="109" t="s">
        <v>1411</v>
      </c>
      <c r="G191" s="34" t="s">
        <v>1446</v>
      </c>
      <c r="H191" s="184" t="s">
        <v>1667</v>
      </c>
      <c r="I191" s="184" t="s">
        <v>600</v>
      </c>
      <c r="J191" s="109" t="s">
        <v>1419</v>
      </c>
      <c r="K191" s="101" t="s">
        <v>1456</v>
      </c>
      <c r="L191" s="127">
        <v>34670</v>
      </c>
      <c r="M191" s="175">
        <f t="shared" ca="1" si="45"/>
        <v>26</v>
      </c>
      <c r="N191" s="367">
        <v>3342490846</v>
      </c>
      <c r="O191" s="20" t="s">
        <v>30</v>
      </c>
      <c r="P191" s="14" t="s">
        <v>343</v>
      </c>
      <c r="Q191" s="14"/>
      <c r="R191" s="14">
        <f t="shared" si="40"/>
        <v>328</v>
      </c>
      <c r="S191" s="14"/>
      <c r="T191" s="14" t="s">
        <v>10</v>
      </c>
      <c r="U191" s="9" t="s">
        <v>6</v>
      </c>
      <c r="V191" s="36" t="s">
        <v>17</v>
      </c>
      <c r="W191" s="375">
        <v>43451</v>
      </c>
      <c r="X191" s="375">
        <v>43460</v>
      </c>
      <c r="Y191" s="49" t="s">
        <v>1938</v>
      </c>
      <c r="Z191" s="49"/>
      <c r="AA191" s="49"/>
      <c r="AB191" s="371" t="s">
        <v>1835</v>
      </c>
      <c r="AC191" s="132">
        <v>43329</v>
      </c>
      <c r="AD191" s="140">
        <f t="shared" si="39"/>
        <v>43449</v>
      </c>
      <c r="AE191" s="32">
        <v>43329</v>
      </c>
      <c r="AF191" s="18">
        <f t="shared" ca="1" si="38"/>
        <v>525</v>
      </c>
      <c r="AG191" s="37">
        <f t="shared" ca="1" si="43"/>
        <v>2</v>
      </c>
      <c r="AH191" s="37">
        <f t="shared" ca="1" si="44"/>
        <v>5</v>
      </c>
      <c r="AI191" s="61">
        <f t="shared" ca="1" si="47"/>
        <v>1.4383561643835616</v>
      </c>
      <c r="AJ191" s="45" t="str">
        <f t="shared" ca="1" si="46"/>
        <v>7</v>
      </c>
      <c r="AK191" s="41">
        <v>43657</v>
      </c>
      <c r="AL191" s="271"/>
      <c r="AM191" s="148"/>
      <c r="AN191" s="176"/>
      <c r="AO191" s="148"/>
      <c r="AP191" s="176"/>
      <c r="AQ191" s="176"/>
      <c r="AR191" s="176">
        <v>1</v>
      </c>
      <c r="AS191" s="176"/>
      <c r="AT191" s="176"/>
      <c r="AU191" s="176">
        <v>1</v>
      </c>
      <c r="AV191" s="176"/>
      <c r="AW191" s="176"/>
      <c r="AX191" s="176"/>
      <c r="AY191" s="176">
        <v>1</v>
      </c>
      <c r="AZ191" s="176"/>
      <c r="BA191" s="176"/>
      <c r="BB191" s="176"/>
      <c r="BC191" s="176"/>
      <c r="BD191" s="181"/>
      <c r="BE191" s="181"/>
      <c r="BF191" s="145"/>
      <c r="BG191" s="145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1"/>
      <c r="BU191" s="95"/>
      <c r="BV191" s="114"/>
      <c r="BW191" s="113"/>
      <c r="BX191" s="113"/>
      <c r="CA191" s="246"/>
    </row>
    <row r="192" spans="1:79" s="39" customFormat="1" ht="25.5">
      <c r="A192" s="335">
        <f t="shared" si="29"/>
        <v>179</v>
      </c>
      <c r="B192" s="545" t="s">
        <v>2708</v>
      </c>
      <c r="C192" s="139" t="s">
        <v>1433</v>
      </c>
      <c r="D192" s="49" t="s">
        <v>247</v>
      </c>
      <c r="E192" s="50" t="s">
        <v>1735</v>
      </c>
      <c r="F192" s="109" t="s">
        <v>1718</v>
      </c>
      <c r="G192" s="34" t="s">
        <v>1744</v>
      </c>
      <c r="H192" s="49" t="s">
        <v>1656</v>
      </c>
      <c r="I192" s="184" t="s">
        <v>1679</v>
      </c>
      <c r="J192" s="109" t="s">
        <v>1702</v>
      </c>
      <c r="K192" s="101" t="s">
        <v>1634</v>
      </c>
      <c r="L192" s="127">
        <v>34732</v>
      </c>
      <c r="M192" s="175">
        <f t="shared" ca="1" si="45"/>
        <v>25</v>
      </c>
      <c r="N192" s="367">
        <v>2192574488</v>
      </c>
      <c r="O192" s="20" t="s">
        <v>30</v>
      </c>
      <c r="P192" s="14" t="s">
        <v>343</v>
      </c>
      <c r="Q192" s="14"/>
      <c r="R192" s="14">
        <f t="shared" si="40"/>
        <v>328</v>
      </c>
      <c r="S192" s="14"/>
      <c r="T192" s="14" t="s">
        <v>10</v>
      </c>
      <c r="U192" s="9" t="s">
        <v>6</v>
      </c>
      <c r="V192" s="36" t="s">
        <v>17</v>
      </c>
      <c r="W192" s="375">
        <v>43451</v>
      </c>
      <c r="X192" s="375">
        <v>43460</v>
      </c>
      <c r="Y192" s="49" t="s">
        <v>1938</v>
      </c>
      <c r="Z192" s="49"/>
      <c r="AA192" s="49"/>
      <c r="AB192" s="371" t="s">
        <v>1835</v>
      </c>
      <c r="AC192" s="132">
        <v>43329</v>
      </c>
      <c r="AD192" s="140">
        <f t="shared" si="39"/>
        <v>43449</v>
      </c>
      <c r="AE192" s="32">
        <v>43329</v>
      </c>
      <c r="AF192" s="18">
        <f t="shared" ca="1" si="38"/>
        <v>525</v>
      </c>
      <c r="AG192" s="37">
        <f t="shared" ca="1" si="43"/>
        <v>2</v>
      </c>
      <c r="AH192" s="37">
        <f t="shared" ca="1" si="44"/>
        <v>5</v>
      </c>
      <c r="AI192" s="61">
        <f t="shared" ca="1" si="47"/>
        <v>1.4383561643835616</v>
      </c>
      <c r="AJ192" s="45" t="str">
        <f t="shared" ca="1" si="46"/>
        <v>7</v>
      </c>
      <c r="AK192" s="41">
        <v>43657</v>
      </c>
      <c r="AL192" s="271"/>
      <c r="AM192" s="234">
        <v>40</v>
      </c>
      <c r="AN192" s="176"/>
      <c r="AO192" s="148"/>
      <c r="AP192" s="176"/>
      <c r="AQ192" s="176"/>
      <c r="AR192" s="176">
        <v>3</v>
      </c>
      <c r="AS192" s="176"/>
      <c r="AT192" s="176"/>
      <c r="AU192" s="176"/>
      <c r="AV192" s="176"/>
      <c r="AW192" s="176"/>
      <c r="AX192" s="176"/>
      <c r="AY192" s="176"/>
      <c r="AZ192" s="176"/>
      <c r="BA192" s="176"/>
      <c r="BB192" s="176"/>
      <c r="BC192" s="176"/>
      <c r="BD192" s="181"/>
      <c r="BE192" s="181"/>
      <c r="BF192" s="145"/>
      <c r="BG192" s="145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1"/>
      <c r="BU192" s="95"/>
      <c r="BV192" s="114"/>
      <c r="BW192" s="113"/>
      <c r="BX192" s="113"/>
      <c r="CA192" s="246"/>
    </row>
    <row r="193" spans="1:79" s="39" customFormat="1" ht="25.5">
      <c r="A193" s="335">
        <f t="shared" si="29"/>
        <v>180</v>
      </c>
      <c r="B193" s="545" t="s">
        <v>2709</v>
      </c>
      <c r="C193" s="139" t="s">
        <v>1433</v>
      </c>
      <c r="D193" s="49" t="s">
        <v>247</v>
      </c>
      <c r="E193" s="50" t="s">
        <v>1738</v>
      </c>
      <c r="F193" s="109" t="s">
        <v>1739</v>
      </c>
      <c r="G193" s="34" t="s">
        <v>1750</v>
      </c>
      <c r="H193" s="184" t="s">
        <v>1663</v>
      </c>
      <c r="I193" s="184" t="s">
        <v>1679</v>
      </c>
      <c r="J193" s="109" t="s">
        <v>1693</v>
      </c>
      <c r="K193" s="101" t="s">
        <v>1643</v>
      </c>
      <c r="L193" s="127">
        <v>31472</v>
      </c>
      <c r="M193" s="175">
        <f t="shared" ca="1" si="45"/>
        <v>34</v>
      </c>
      <c r="N193" s="367">
        <v>3342490969</v>
      </c>
      <c r="O193" s="20" t="s">
        <v>30</v>
      </c>
      <c r="P193" s="14" t="s">
        <v>343</v>
      </c>
      <c r="Q193" s="14"/>
      <c r="R193" s="14">
        <f t="shared" si="40"/>
        <v>328</v>
      </c>
      <c r="S193" s="14"/>
      <c r="T193" s="14" t="s">
        <v>10</v>
      </c>
      <c r="U193" s="9" t="s">
        <v>6</v>
      </c>
      <c r="V193" s="36" t="s">
        <v>17</v>
      </c>
      <c r="W193" s="375">
        <v>43451</v>
      </c>
      <c r="X193" s="375">
        <v>43460</v>
      </c>
      <c r="Y193" s="49" t="s">
        <v>1938</v>
      </c>
      <c r="Z193" s="49"/>
      <c r="AA193" s="49"/>
      <c r="AB193" s="371" t="s">
        <v>1835</v>
      </c>
      <c r="AC193" s="132">
        <v>43329</v>
      </c>
      <c r="AD193" s="140">
        <f t="shared" si="39"/>
        <v>43449</v>
      </c>
      <c r="AE193" s="32">
        <v>43329</v>
      </c>
      <c r="AF193" s="18">
        <f t="shared" ca="1" si="38"/>
        <v>525</v>
      </c>
      <c r="AG193" s="37">
        <f t="shared" ca="1" si="43"/>
        <v>2</v>
      </c>
      <c r="AH193" s="37">
        <f t="shared" ca="1" si="44"/>
        <v>5</v>
      </c>
      <c r="AI193" s="61">
        <f t="shared" ca="1" si="47"/>
        <v>1.4383561643835616</v>
      </c>
      <c r="AJ193" s="45" t="str">
        <f t="shared" ca="1" si="46"/>
        <v>7</v>
      </c>
      <c r="AK193" s="41">
        <v>43657</v>
      </c>
      <c r="AL193" s="271"/>
      <c r="AM193" s="234">
        <v>37</v>
      </c>
      <c r="AN193" s="176"/>
      <c r="AO193" s="148"/>
      <c r="AP193" s="176"/>
      <c r="AQ193" s="176">
        <v>3</v>
      </c>
      <c r="AR193" s="176"/>
      <c r="AS193" s="176"/>
      <c r="AT193" s="176"/>
      <c r="AU193" s="176"/>
      <c r="AV193" s="176"/>
      <c r="AW193" s="176"/>
      <c r="AX193" s="176"/>
      <c r="AY193" s="176"/>
      <c r="AZ193" s="176"/>
      <c r="BA193" s="176"/>
      <c r="BB193" s="176"/>
      <c r="BC193" s="176"/>
      <c r="BD193" s="181"/>
      <c r="BE193" s="181"/>
      <c r="BF193" s="145"/>
      <c r="BG193" s="145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1"/>
      <c r="BU193" s="95"/>
      <c r="BV193" s="114"/>
      <c r="BW193" s="113"/>
      <c r="BX193" s="113"/>
      <c r="CA193" s="246"/>
    </row>
    <row r="194" spans="1:79" s="39" customFormat="1" ht="25.5">
      <c r="A194" s="335">
        <f t="shared" si="29"/>
        <v>181</v>
      </c>
      <c r="B194" s="545" t="s">
        <v>2710</v>
      </c>
      <c r="C194" s="139" t="s">
        <v>1433</v>
      </c>
      <c r="D194" s="49" t="s">
        <v>248</v>
      </c>
      <c r="E194" s="50" t="s">
        <v>1714</v>
      </c>
      <c r="F194" s="109" t="s">
        <v>1490</v>
      </c>
      <c r="G194" s="34" t="s">
        <v>1753</v>
      </c>
      <c r="H194" s="184" t="s">
        <v>1664</v>
      </c>
      <c r="I194" s="184" t="s">
        <v>1680</v>
      </c>
      <c r="J194" s="109" t="s">
        <v>1690</v>
      </c>
      <c r="K194" s="101" t="s">
        <v>1646</v>
      </c>
      <c r="L194" s="127">
        <v>31266</v>
      </c>
      <c r="M194" s="175">
        <f t="shared" ca="1" si="45"/>
        <v>35</v>
      </c>
      <c r="N194" s="367">
        <v>3342490993</v>
      </c>
      <c r="O194" s="20" t="s">
        <v>31</v>
      </c>
      <c r="P194" s="14" t="s">
        <v>343</v>
      </c>
      <c r="Q194" s="14"/>
      <c r="R194" s="14">
        <f t="shared" si="40"/>
        <v>328</v>
      </c>
      <c r="S194" s="14"/>
      <c r="T194" s="14" t="s">
        <v>10</v>
      </c>
      <c r="U194" s="9" t="s">
        <v>6</v>
      </c>
      <c r="V194" s="36" t="s">
        <v>17</v>
      </c>
      <c r="W194" s="375">
        <v>43451</v>
      </c>
      <c r="X194" s="375">
        <v>43460</v>
      </c>
      <c r="Y194" s="49" t="s">
        <v>1938</v>
      </c>
      <c r="Z194" s="49"/>
      <c r="AA194" s="49"/>
      <c r="AB194" s="371" t="s">
        <v>1835</v>
      </c>
      <c r="AC194" s="132">
        <v>43329</v>
      </c>
      <c r="AD194" s="140">
        <f t="shared" si="39"/>
        <v>43449</v>
      </c>
      <c r="AE194" s="32">
        <v>43329</v>
      </c>
      <c r="AF194" s="18">
        <f t="shared" ca="1" si="38"/>
        <v>525</v>
      </c>
      <c r="AG194" s="37">
        <f t="shared" ca="1" si="43"/>
        <v>2</v>
      </c>
      <c r="AH194" s="37">
        <f t="shared" ca="1" si="44"/>
        <v>5</v>
      </c>
      <c r="AI194" s="61">
        <f t="shared" ca="1" si="47"/>
        <v>1.4383561643835616</v>
      </c>
      <c r="AJ194" s="45" t="str">
        <f t="shared" ca="1" si="46"/>
        <v>7</v>
      </c>
      <c r="AK194" s="41">
        <v>43657</v>
      </c>
      <c r="AL194" s="271"/>
      <c r="AM194" s="148">
        <v>38</v>
      </c>
      <c r="AN194" s="176"/>
      <c r="AO194" s="148"/>
      <c r="AP194" s="176"/>
      <c r="AQ194" s="176"/>
      <c r="AR194" s="176"/>
      <c r="AS194" s="176"/>
      <c r="AT194" s="176"/>
      <c r="AU194" s="176"/>
      <c r="AV194" s="176"/>
      <c r="AW194" s="176">
        <v>3</v>
      </c>
      <c r="AX194" s="176"/>
      <c r="AY194" s="176"/>
      <c r="AZ194" s="176"/>
      <c r="BA194" s="176"/>
      <c r="BB194" s="176"/>
      <c r="BC194" s="176"/>
      <c r="BD194" s="181"/>
      <c r="BE194" s="181"/>
      <c r="BF194" s="145"/>
      <c r="BG194" s="145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1"/>
      <c r="BU194" s="95"/>
      <c r="BV194" s="114"/>
      <c r="BW194" s="113"/>
      <c r="BX194" s="113"/>
      <c r="CA194" s="246"/>
    </row>
    <row r="195" spans="1:79" s="39" customFormat="1" ht="25.5">
      <c r="A195" s="335">
        <f t="shared" si="29"/>
        <v>182</v>
      </c>
      <c r="B195" s="545" t="s">
        <v>2711</v>
      </c>
      <c r="C195" s="139" t="s">
        <v>1433</v>
      </c>
      <c r="D195" s="49" t="s">
        <v>247</v>
      </c>
      <c r="E195" s="50" t="s">
        <v>1768</v>
      </c>
      <c r="F195" s="109" t="s">
        <v>319</v>
      </c>
      <c r="G195" s="34" t="s">
        <v>1767</v>
      </c>
      <c r="H195" s="184" t="s">
        <v>908</v>
      </c>
      <c r="I195" s="184" t="s">
        <v>600</v>
      </c>
      <c r="J195" s="109" t="s">
        <v>1765</v>
      </c>
      <c r="K195" s="101" t="s">
        <v>1766</v>
      </c>
      <c r="L195" s="127">
        <v>33305</v>
      </c>
      <c r="M195" s="175">
        <f t="shared" ca="1" si="45"/>
        <v>29</v>
      </c>
      <c r="N195" s="367">
        <v>3342491135</v>
      </c>
      <c r="O195" s="20" t="s">
        <v>30</v>
      </c>
      <c r="P195" s="14" t="s">
        <v>343</v>
      </c>
      <c r="Q195" s="14"/>
      <c r="R195" s="14">
        <f t="shared" si="40"/>
        <v>318</v>
      </c>
      <c r="S195" s="14"/>
      <c r="T195" s="14" t="s">
        <v>10</v>
      </c>
      <c r="U195" s="9" t="s">
        <v>6</v>
      </c>
      <c r="V195" s="36" t="s">
        <v>17</v>
      </c>
      <c r="W195" s="376">
        <v>43451</v>
      </c>
      <c r="X195" s="376">
        <v>43460</v>
      </c>
      <c r="Y195" s="139" t="s">
        <v>1939</v>
      </c>
      <c r="Z195" s="49"/>
      <c r="AA195" s="49"/>
      <c r="AB195" s="371" t="s">
        <v>1835</v>
      </c>
      <c r="AC195" s="132">
        <v>43339</v>
      </c>
      <c r="AD195" s="140">
        <f t="shared" si="39"/>
        <v>43459</v>
      </c>
      <c r="AE195" s="32">
        <v>43339</v>
      </c>
      <c r="AF195" s="18">
        <f t="shared" ca="1" si="38"/>
        <v>515</v>
      </c>
      <c r="AG195" s="37">
        <f t="shared" ca="1" si="43"/>
        <v>2</v>
      </c>
      <c r="AH195" s="37">
        <f t="shared" ca="1" si="44"/>
        <v>4</v>
      </c>
      <c r="AI195" s="61">
        <f t="shared" ca="1" si="47"/>
        <v>1.4109589041095891</v>
      </c>
      <c r="AJ195" s="45" t="str">
        <f t="shared" ca="1" si="46"/>
        <v>7</v>
      </c>
      <c r="AK195" s="41">
        <v>43657</v>
      </c>
      <c r="AL195" s="271"/>
      <c r="AM195" s="148"/>
      <c r="AN195" s="176"/>
      <c r="AO195" s="148"/>
      <c r="AP195" s="176"/>
      <c r="AQ195" s="176"/>
      <c r="AR195" s="176"/>
      <c r="AS195" s="176"/>
      <c r="AT195" s="176"/>
      <c r="AU195" s="176"/>
      <c r="AV195" s="176"/>
      <c r="AW195" s="176"/>
      <c r="AX195" s="176">
        <v>1</v>
      </c>
      <c r="AY195" s="176">
        <v>2</v>
      </c>
      <c r="AZ195" s="176"/>
      <c r="BA195" s="176"/>
      <c r="BB195" s="176"/>
      <c r="BC195" s="176"/>
      <c r="BD195" s="181"/>
      <c r="BE195" s="181"/>
      <c r="BF195" s="145"/>
      <c r="BG195" s="145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1"/>
      <c r="BU195" s="95"/>
      <c r="BV195" s="114"/>
      <c r="BW195" s="113"/>
      <c r="BX195" s="113"/>
      <c r="CA195" s="246"/>
    </row>
    <row r="196" spans="1:79" s="39" customFormat="1" ht="26.25">
      <c r="A196" s="335">
        <f t="shared" si="29"/>
        <v>183</v>
      </c>
      <c r="B196" s="545" t="s">
        <v>2712</v>
      </c>
      <c r="C196" s="139" t="s">
        <v>1433</v>
      </c>
      <c r="D196" s="49" t="s">
        <v>247</v>
      </c>
      <c r="E196" s="50" t="s">
        <v>1919</v>
      </c>
      <c r="F196" s="109" t="s">
        <v>1920</v>
      </c>
      <c r="G196" s="34" t="s">
        <v>1929</v>
      </c>
      <c r="H196" s="184" t="s">
        <v>1932</v>
      </c>
      <c r="I196" s="184" t="s">
        <v>600</v>
      </c>
      <c r="J196" s="109" t="s">
        <v>1891</v>
      </c>
      <c r="K196" s="373" t="s">
        <v>1892</v>
      </c>
      <c r="L196" s="127">
        <v>24297</v>
      </c>
      <c r="M196" s="175">
        <f t="shared" ca="1" si="45"/>
        <v>54</v>
      </c>
      <c r="N196" s="367"/>
      <c r="O196" s="20" t="s">
        <v>30</v>
      </c>
      <c r="P196" s="14" t="s">
        <v>343</v>
      </c>
      <c r="Q196" s="14"/>
      <c r="R196" s="14">
        <f t="shared" si="40"/>
        <v>227</v>
      </c>
      <c r="S196" s="14"/>
      <c r="T196" s="14" t="s">
        <v>10</v>
      </c>
      <c r="U196" s="9" t="s">
        <v>6</v>
      </c>
      <c r="V196" s="36" t="s">
        <v>17</v>
      </c>
      <c r="W196" s="375">
        <v>43543</v>
      </c>
      <c r="X196" s="49"/>
      <c r="Y196" s="49"/>
      <c r="Z196" s="49"/>
      <c r="AA196" s="49"/>
      <c r="AB196" s="222"/>
      <c r="AC196" s="132">
        <v>43430</v>
      </c>
      <c r="AD196" s="140">
        <f t="shared" si="39"/>
        <v>43550</v>
      </c>
      <c r="AE196" s="32">
        <v>43430</v>
      </c>
      <c r="AF196" s="18">
        <f t="shared" ca="1" si="38"/>
        <v>424</v>
      </c>
      <c r="AG196" s="37">
        <f t="shared" ca="1" si="43"/>
        <v>2</v>
      </c>
      <c r="AH196" s="37">
        <f t="shared" ca="1" si="44"/>
        <v>1</v>
      </c>
      <c r="AI196" s="61">
        <f t="shared" ca="1" si="47"/>
        <v>1.1616438356164382</v>
      </c>
      <c r="AJ196" s="45" t="str">
        <f t="shared" ca="1" si="46"/>
        <v>7</v>
      </c>
      <c r="AK196" s="41">
        <v>43657</v>
      </c>
      <c r="AL196" s="271"/>
      <c r="AM196" s="148"/>
      <c r="AN196" s="176"/>
      <c r="AO196" s="148"/>
      <c r="AP196" s="176"/>
      <c r="AQ196" s="176"/>
      <c r="AR196" s="176"/>
      <c r="AS196" s="176"/>
      <c r="AT196" s="176"/>
      <c r="AU196" s="176"/>
      <c r="AV196" s="176"/>
      <c r="AW196" s="176"/>
      <c r="AX196" s="176"/>
      <c r="AY196" s="176"/>
      <c r="AZ196" s="176"/>
      <c r="BA196" s="176"/>
      <c r="BB196" s="176"/>
      <c r="BC196" s="176"/>
      <c r="BD196" s="181"/>
      <c r="BE196" s="181"/>
      <c r="BF196" s="145"/>
      <c r="BG196" s="145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1"/>
      <c r="BU196" s="95"/>
      <c r="BV196" s="114"/>
      <c r="BW196" s="113"/>
      <c r="BX196" s="113"/>
      <c r="CA196" s="246"/>
    </row>
    <row r="197" spans="1:79" s="39" customFormat="1" ht="25.5">
      <c r="A197" s="335">
        <f t="shared" si="29"/>
        <v>184</v>
      </c>
      <c r="B197" s="545" t="s">
        <v>2713</v>
      </c>
      <c r="C197" s="139" t="s">
        <v>1433</v>
      </c>
      <c r="D197" s="49" t="s">
        <v>248</v>
      </c>
      <c r="E197" s="50" t="s">
        <v>1912</v>
      </c>
      <c r="F197" s="109" t="s">
        <v>1913</v>
      </c>
      <c r="G197" s="34" t="s">
        <v>1926</v>
      </c>
      <c r="H197" s="184" t="s">
        <v>1931</v>
      </c>
      <c r="I197" s="184" t="s">
        <v>641</v>
      </c>
      <c r="J197" s="109" t="s">
        <v>1879</v>
      </c>
      <c r="K197" s="101" t="s">
        <v>1880</v>
      </c>
      <c r="L197" s="127">
        <v>36026</v>
      </c>
      <c r="M197" s="175">
        <f t="shared" ca="1" si="45"/>
        <v>22</v>
      </c>
      <c r="N197" s="367"/>
      <c r="O197" s="20" t="s">
        <v>31</v>
      </c>
      <c r="P197" s="14" t="s">
        <v>343</v>
      </c>
      <c r="Q197" s="14"/>
      <c r="R197" s="14">
        <f t="shared" si="40"/>
        <v>227</v>
      </c>
      <c r="S197" s="14"/>
      <c r="T197" s="14" t="s">
        <v>10</v>
      </c>
      <c r="U197" s="9" t="s">
        <v>6</v>
      </c>
      <c r="V197" s="36" t="s">
        <v>17</v>
      </c>
      <c r="W197" s="375">
        <v>43543</v>
      </c>
      <c r="X197" s="49"/>
      <c r="Y197" s="49"/>
      <c r="Z197" s="49"/>
      <c r="AA197" s="49"/>
      <c r="AB197" s="222"/>
      <c r="AC197" s="132">
        <v>43430</v>
      </c>
      <c r="AD197" s="140">
        <f t="shared" si="39"/>
        <v>43550</v>
      </c>
      <c r="AE197" s="32">
        <v>43430</v>
      </c>
      <c r="AF197" s="18">
        <f t="shared" ca="1" si="38"/>
        <v>424</v>
      </c>
      <c r="AG197" s="37">
        <f t="shared" ca="1" si="43"/>
        <v>2</v>
      </c>
      <c r="AH197" s="37">
        <f t="shared" ca="1" si="44"/>
        <v>1</v>
      </c>
      <c r="AI197" s="61">
        <f t="shared" ca="1" si="47"/>
        <v>1.1616438356164382</v>
      </c>
      <c r="AJ197" s="45" t="str">
        <f t="shared" ca="1" si="46"/>
        <v>7</v>
      </c>
      <c r="AK197" s="41">
        <v>43657</v>
      </c>
      <c r="AL197" s="271"/>
      <c r="AM197" s="148"/>
      <c r="AN197" s="176"/>
      <c r="AO197" s="148"/>
      <c r="AP197" s="176"/>
      <c r="AQ197" s="176"/>
      <c r="AR197" s="176"/>
      <c r="AS197" s="176"/>
      <c r="AT197" s="176"/>
      <c r="AU197" s="176"/>
      <c r="AV197" s="176"/>
      <c r="AW197" s="176"/>
      <c r="AX197" s="176"/>
      <c r="AY197" s="176"/>
      <c r="AZ197" s="176"/>
      <c r="BA197" s="176"/>
      <c r="BB197" s="176"/>
      <c r="BC197" s="176"/>
      <c r="BD197" s="181"/>
      <c r="BE197" s="181"/>
      <c r="BF197" s="145"/>
      <c r="BG197" s="145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1"/>
      <c r="BU197" s="95"/>
      <c r="BV197" s="114"/>
      <c r="BW197" s="113"/>
      <c r="BX197" s="113"/>
      <c r="CA197" s="246"/>
    </row>
    <row r="198" spans="1:79" s="39" customFormat="1" ht="26.25">
      <c r="A198" s="335">
        <f t="shared" si="29"/>
        <v>185</v>
      </c>
      <c r="B198" s="545" t="s">
        <v>2714</v>
      </c>
      <c r="C198" s="49"/>
      <c r="D198" s="49" t="s">
        <v>249</v>
      </c>
      <c r="E198" s="50" t="s">
        <v>183</v>
      </c>
      <c r="F198" s="109" t="s">
        <v>258</v>
      </c>
      <c r="G198" s="34" t="s">
        <v>2783</v>
      </c>
      <c r="H198" s="184" t="s">
        <v>1287</v>
      </c>
      <c r="I198" s="184" t="s">
        <v>435</v>
      </c>
      <c r="J198" s="109" t="s">
        <v>2013</v>
      </c>
      <c r="K198" s="373">
        <v>3120600497091</v>
      </c>
      <c r="L198" s="127">
        <v>28318</v>
      </c>
      <c r="M198" s="175">
        <f t="shared" ca="1" si="45"/>
        <v>43</v>
      </c>
      <c r="N198" s="367"/>
      <c r="O198" s="20" t="s">
        <v>31</v>
      </c>
      <c r="P198" s="34" t="s">
        <v>9</v>
      </c>
      <c r="Q198" s="34"/>
      <c r="R198" s="14">
        <f t="shared" si="40"/>
        <v>75</v>
      </c>
      <c r="S198" s="14"/>
      <c r="T198" s="14" t="s">
        <v>9</v>
      </c>
      <c r="U198" s="9" t="s">
        <v>6</v>
      </c>
      <c r="V198" s="36" t="s">
        <v>17</v>
      </c>
      <c r="W198" s="49"/>
      <c r="X198" s="49"/>
      <c r="Y198" s="49"/>
      <c r="Z198" s="49"/>
      <c r="AA198" s="49"/>
      <c r="AB198" s="222"/>
      <c r="AC198" s="132">
        <v>43592</v>
      </c>
      <c r="AD198" s="140">
        <f t="shared" si="39"/>
        <v>43712</v>
      </c>
      <c r="AE198" s="32">
        <v>43592</v>
      </c>
      <c r="AF198" s="37">
        <f t="shared" ca="1" si="38"/>
        <v>262</v>
      </c>
      <c r="AG198" s="37">
        <f t="shared" ca="1" si="43"/>
        <v>1</v>
      </c>
      <c r="AH198" s="37">
        <f t="shared" ca="1" si="44"/>
        <v>8</v>
      </c>
      <c r="AI198" s="61">
        <f t="shared" ca="1" si="47"/>
        <v>0.71780821917808224</v>
      </c>
      <c r="AJ198" s="45">
        <f ca="1">IF(AE198="","",IF(AI198&lt;$AH$2,0,IF(YEAR(AE198)=$AH$1-1,ROUND($AJ$2/12*(12-MONTH(AE198)+1),0),IF(AG198&gt;=$AH$6,$AJ$6,IF(AG198&gt;=$AH$5,$AJ$5,IF(AG198&gt;=$AH$4,$AJ$4,IF(AG198&gt;=$AH$3,$AJ$3,IF(AG198&gt;=$AH$2,$AJ$2,"Check"))))))))</f>
        <v>0</v>
      </c>
      <c r="AK198" s="41">
        <v>43667</v>
      </c>
      <c r="AL198" s="271"/>
      <c r="AM198" s="148"/>
      <c r="AN198" s="176"/>
      <c r="AO198" s="148"/>
      <c r="AP198" s="176"/>
      <c r="AQ198" s="176"/>
      <c r="AR198" s="176"/>
      <c r="AS198" s="176"/>
      <c r="AT198" s="176"/>
      <c r="AU198" s="176"/>
      <c r="AV198" s="176"/>
      <c r="AW198" s="176"/>
      <c r="AX198" s="176"/>
      <c r="AY198" s="176"/>
      <c r="AZ198" s="176"/>
      <c r="BA198" s="176"/>
      <c r="BB198" s="176"/>
      <c r="BC198" s="176"/>
      <c r="BD198" s="181"/>
      <c r="BE198" s="181"/>
      <c r="BF198" s="145"/>
      <c r="BG198" s="145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1"/>
      <c r="BU198" s="95"/>
      <c r="BV198" s="114"/>
      <c r="BW198" s="113"/>
      <c r="BX198" s="113"/>
      <c r="CA198" s="246"/>
    </row>
    <row r="199" spans="1:79" s="39" customFormat="1" ht="26.25">
      <c r="A199" s="335">
        <f t="shared" si="29"/>
        <v>186</v>
      </c>
      <c r="B199" s="545" t="s">
        <v>2715</v>
      </c>
      <c r="C199" s="49"/>
      <c r="D199" s="49" t="s">
        <v>247</v>
      </c>
      <c r="E199" s="50" t="s">
        <v>2009</v>
      </c>
      <c r="F199" s="109" t="s">
        <v>2010</v>
      </c>
      <c r="G199" s="34" t="s">
        <v>2011</v>
      </c>
      <c r="H199" s="184" t="s">
        <v>2012</v>
      </c>
      <c r="I199" s="184" t="s">
        <v>600</v>
      </c>
      <c r="J199" s="109" t="s">
        <v>2014</v>
      </c>
      <c r="K199" s="373">
        <v>1190900050290</v>
      </c>
      <c r="L199" s="127">
        <v>31724</v>
      </c>
      <c r="M199" s="175">
        <f t="shared" ca="1" si="45"/>
        <v>34</v>
      </c>
      <c r="N199" s="367"/>
      <c r="O199" s="20" t="s">
        <v>30</v>
      </c>
      <c r="P199" s="14" t="s">
        <v>343</v>
      </c>
      <c r="Q199" s="14"/>
      <c r="R199" s="14">
        <f t="shared" si="40"/>
        <v>52</v>
      </c>
      <c r="S199" s="14"/>
      <c r="T199" s="14" t="s">
        <v>10</v>
      </c>
      <c r="U199" s="9" t="s">
        <v>6</v>
      </c>
      <c r="V199" s="36" t="s">
        <v>17</v>
      </c>
      <c r="W199" s="49"/>
      <c r="X199" s="49"/>
      <c r="Y199" s="49"/>
      <c r="Z199" s="49"/>
      <c r="AA199" s="49"/>
      <c r="AB199" s="222"/>
      <c r="AC199" s="132">
        <v>43599</v>
      </c>
      <c r="AD199" s="140">
        <f t="shared" si="39"/>
        <v>43719</v>
      </c>
      <c r="AE199" s="32">
        <v>43599</v>
      </c>
      <c r="AF199" s="37">
        <f t="shared" ca="1" si="38"/>
        <v>255</v>
      </c>
      <c r="AG199" s="37">
        <f t="shared" ca="1" si="43"/>
        <v>1</v>
      </c>
      <c r="AH199" s="37">
        <f t="shared" ca="1" si="44"/>
        <v>8</v>
      </c>
      <c r="AI199" s="61">
        <f t="shared" ca="1" si="47"/>
        <v>0.69863013698630139</v>
      </c>
      <c r="AJ199" s="45">
        <f ca="1">IF(AE199="","",IF(AI199&lt;$AH$2,0,IF(YEAR(AE199)=$AH$1-1,ROUND($AJ$2/12*(12-MONTH(AE199)+1),0),IF(AG199&gt;=$AH$6,$AJ$6,IF(AG199&gt;=$AH$5,$AJ$5,IF(AG199&gt;=$AH$4,$AJ$4,IF(AG199&gt;=$AH$3,$AJ$3,IF(AG199&gt;=$AH$2,$AJ$2,"Check"))))))))</f>
        <v>0</v>
      </c>
      <c r="AK199" s="41">
        <v>43651</v>
      </c>
      <c r="AL199" s="271"/>
      <c r="AM199" s="148"/>
      <c r="AN199" s="176"/>
      <c r="AO199" s="148"/>
      <c r="AP199" s="176"/>
      <c r="AQ199" s="176"/>
      <c r="AR199" s="176"/>
      <c r="AS199" s="176"/>
      <c r="AT199" s="176"/>
      <c r="AU199" s="176"/>
      <c r="AV199" s="176"/>
      <c r="AW199" s="176"/>
      <c r="AX199" s="176"/>
      <c r="AY199" s="176"/>
      <c r="AZ199" s="176"/>
      <c r="BA199" s="176"/>
      <c r="BB199" s="176"/>
      <c r="BC199" s="176"/>
      <c r="BD199" s="181"/>
      <c r="BE199" s="181"/>
      <c r="BF199" s="145"/>
      <c r="BG199" s="145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1"/>
      <c r="BU199" s="95"/>
      <c r="BV199" s="114"/>
      <c r="BW199" s="113"/>
      <c r="BX199" s="113"/>
      <c r="CA199" s="246"/>
    </row>
    <row r="200" spans="1:79" s="39" customFormat="1" ht="26.25">
      <c r="A200" s="335">
        <f t="shared" si="29"/>
        <v>187</v>
      </c>
      <c r="B200" s="545" t="s">
        <v>2716</v>
      </c>
      <c r="C200" s="49"/>
      <c r="D200" s="49" t="s">
        <v>249</v>
      </c>
      <c r="E200" s="50" t="s">
        <v>2023</v>
      </c>
      <c r="F200" s="109" t="s">
        <v>2024</v>
      </c>
      <c r="G200" s="34" t="s">
        <v>2025</v>
      </c>
      <c r="H200" s="184" t="s">
        <v>588</v>
      </c>
      <c r="I200" s="184" t="s">
        <v>435</v>
      </c>
      <c r="J200" s="109" t="s">
        <v>2026</v>
      </c>
      <c r="K200" s="373">
        <v>1330500062981</v>
      </c>
      <c r="L200" s="127">
        <v>31149</v>
      </c>
      <c r="M200" s="175">
        <f t="shared" ca="1" si="45"/>
        <v>35</v>
      </c>
      <c r="N200" s="367"/>
      <c r="O200" s="20" t="s">
        <v>31</v>
      </c>
      <c r="P200" s="14" t="s">
        <v>679</v>
      </c>
      <c r="Q200" s="14"/>
      <c r="R200" s="14">
        <f t="shared" si="40"/>
        <v>52</v>
      </c>
      <c r="S200" s="14"/>
      <c r="T200" s="14" t="s">
        <v>10</v>
      </c>
      <c r="U200" s="9" t="s">
        <v>6</v>
      </c>
      <c r="V200" s="36" t="s">
        <v>17</v>
      </c>
      <c r="W200" s="49"/>
      <c r="X200" s="49"/>
      <c r="Y200" s="49"/>
      <c r="Z200" s="49"/>
      <c r="AA200" s="49"/>
      <c r="AB200" s="222"/>
      <c r="AC200" s="132">
        <v>43599</v>
      </c>
      <c r="AD200" s="140">
        <f t="shared" si="39"/>
        <v>43719</v>
      </c>
      <c r="AE200" s="32">
        <v>43599</v>
      </c>
      <c r="AF200" s="37">
        <f t="shared" ca="1" si="38"/>
        <v>255</v>
      </c>
      <c r="AG200" s="37">
        <f t="shared" ca="1" si="43"/>
        <v>1</v>
      </c>
      <c r="AH200" s="37">
        <f t="shared" ca="1" si="44"/>
        <v>8</v>
      </c>
      <c r="AI200" s="61">
        <f t="shared" ca="1" si="47"/>
        <v>0.69863013698630139</v>
      </c>
      <c r="AJ200" s="45">
        <f ca="1">IF(AE200="","",IF(AI200&lt;$AH$2,0,IF(YEAR(AE200)=$AH$1-1,ROUND($AJ$2/12*(12-MONTH(AE200)+1),0),IF(AG200&gt;=$AH$6,$AJ$6,IF(AG200&gt;=$AH$5,$AJ$5,IF(AG200&gt;=$AH$4,$AJ$4,IF(AG200&gt;=$AH$3,$AJ$3,IF(AG200&gt;=$AH$2,$AJ$2,"Check"))))))))</f>
        <v>0</v>
      </c>
      <c r="AK200" s="41">
        <v>43651</v>
      </c>
      <c r="AL200" s="271"/>
      <c r="AM200" s="148"/>
      <c r="AN200" s="176"/>
      <c r="AO200" s="148"/>
      <c r="AP200" s="176"/>
      <c r="AQ200" s="176"/>
      <c r="AR200" s="176"/>
      <c r="AS200" s="176"/>
      <c r="AT200" s="176"/>
      <c r="AU200" s="176"/>
      <c r="AV200" s="176"/>
      <c r="AW200" s="176"/>
      <c r="AX200" s="176"/>
      <c r="AY200" s="176"/>
      <c r="AZ200" s="176"/>
      <c r="BA200" s="176"/>
      <c r="BB200" s="176"/>
      <c r="BC200" s="176"/>
      <c r="BD200" s="181"/>
      <c r="BE200" s="181"/>
      <c r="BF200" s="145"/>
      <c r="BG200" s="145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1"/>
      <c r="BU200" s="95"/>
      <c r="BV200" s="114"/>
      <c r="BW200" s="113"/>
      <c r="BX200" s="113"/>
      <c r="CA200" s="246"/>
    </row>
    <row r="201" spans="1:79" s="39" customFormat="1" ht="26.25">
      <c r="A201" s="335">
        <f t="shared" si="29"/>
        <v>188</v>
      </c>
      <c r="B201" s="545" t="s">
        <v>2717</v>
      </c>
      <c r="C201" s="49"/>
      <c r="D201" s="49" t="s">
        <v>249</v>
      </c>
      <c r="E201" s="50" t="s">
        <v>2030</v>
      </c>
      <c r="F201" s="109" t="s">
        <v>2031</v>
      </c>
      <c r="G201" s="34" t="s">
        <v>2033</v>
      </c>
      <c r="H201" s="184" t="s">
        <v>2034</v>
      </c>
      <c r="I201" s="184" t="s">
        <v>435</v>
      </c>
      <c r="J201" s="109" t="s">
        <v>2035</v>
      </c>
      <c r="K201" s="373">
        <v>1411100258269</v>
      </c>
      <c r="L201" s="127">
        <v>34513</v>
      </c>
      <c r="M201" s="175">
        <f t="shared" ca="1" si="45"/>
        <v>26</v>
      </c>
      <c r="N201" s="367"/>
      <c r="O201" s="20" t="s">
        <v>31</v>
      </c>
      <c r="P201" s="14" t="s">
        <v>679</v>
      </c>
      <c r="Q201" s="14"/>
      <c r="R201" s="14">
        <f t="shared" si="40"/>
        <v>31</v>
      </c>
      <c r="S201" s="14"/>
      <c r="T201" s="14" t="s">
        <v>10</v>
      </c>
      <c r="U201" s="9" t="s">
        <v>6</v>
      </c>
      <c r="V201" s="36" t="s">
        <v>17</v>
      </c>
      <c r="W201" s="49"/>
      <c r="X201" s="49"/>
      <c r="Y201" s="49"/>
      <c r="Z201" s="49"/>
      <c r="AA201" s="49"/>
      <c r="AB201" s="222"/>
      <c r="AC201" s="132">
        <v>43606</v>
      </c>
      <c r="AD201" s="140">
        <f t="shared" si="39"/>
        <v>43726</v>
      </c>
      <c r="AE201" s="32">
        <v>43606</v>
      </c>
      <c r="AF201" s="37">
        <f t="shared" ref="AF201:AF227" ca="1" si="48">IF(AC201="","",TODAY()-AE201)</f>
        <v>248</v>
      </c>
      <c r="AG201" s="37">
        <f t="shared" ca="1" si="43"/>
        <v>1</v>
      </c>
      <c r="AH201" s="37">
        <f t="shared" ca="1" si="44"/>
        <v>8</v>
      </c>
      <c r="AI201" s="61">
        <f t="shared" ca="1" si="47"/>
        <v>0.67945205479452053</v>
      </c>
      <c r="AJ201" s="45">
        <f ca="1">IF(AE201="","",IF(AI201&lt;$AH$2,0,IF(YEAR(AE201)=$AH$1-1,ROUND($AJ$2/12*(12-MONTH(AE201)+1),0),IF(AG201&gt;=$AH$6,$AJ$6,IF(AG201&gt;=$AH$5,$AJ$5,IF(AG201&gt;=$AH$4,$AJ$4,IF(AG201&gt;=$AH$3,$AJ$3,IF(AG201&gt;=$AH$2,$AJ$2,"Check"))))))))</f>
        <v>0</v>
      </c>
      <c r="AK201" s="41">
        <v>43637</v>
      </c>
      <c r="AL201" s="271"/>
      <c r="AM201" s="148"/>
      <c r="AN201" s="176"/>
      <c r="AO201" s="148"/>
      <c r="AP201" s="176"/>
      <c r="AQ201" s="176"/>
      <c r="AR201" s="176"/>
      <c r="AS201" s="176"/>
      <c r="AT201" s="176"/>
      <c r="AU201" s="176"/>
      <c r="AV201" s="176"/>
      <c r="AW201" s="176"/>
      <c r="AX201" s="176"/>
      <c r="AY201" s="176"/>
      <c r="AZ201" s="176"/>
      <c r="BA201" s="176"/>
      <c r="BB201" s="176"/>
      <c r="BC201" s="176"/>
      <c r="BD201" s="181"/>
      <c r="BE201" s="181"/>
      <c r="BF201" s="145"/>
      <c r="BG201" s="145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1"/>
      <c r="BU201" s="95"/>
      <c r="BV201" s="114"/>
      <c r="BW201" s="113"/>
      <c r="BX201" s="113"/>
      <c r="CA201" s="246"/>
    </row>
    <row r="202" spans="1:79" s="39" customFormat="1" ht="26.25">
      <c r="A202" s="335">
        <f t="shared" si="29"/>
        <v>189</v>
      </c>
      <c r="B202" s="545" t="s">
        <v>2718</v>
      </c>
      <c r="C202" s="49"/>
      <c r="D202" s="49" t="s">
        <v>247</v>
      </c>
      <c r="E202" s="50" t="s">
        <v>2036</v>
      </c>
      <c r="F202" s="109" t="s">
        <v>2037</v>
      </c>
      <c r="G202" s="34" t="s">
        <v>2038</v>
      </c>
      <c r="H202" s="184" t="s">
        <v>544</v>
      </c>
      <c r="I202" s="184" t="s">
        <v>600</v>
      </c>
      <c r="J202" s="109" t="s">
        <v>2039</v>
      </c>
      <c r="K202" s="373">
        <v>1579900610893</v>
      </c>
      <c r="L202" s="127">
        <v>34863</v>
      </c>
      <c r="M202" s="175">
        <f t="shared" ca="1" si="45"/>
        <v>25</v>
      </c>
      <c r="N202" s="367"/>
      <c r="O202" s="20" t="s">
        <v>30</v>
      </c>
      <c r="P202" s="14" t="s">
        <v>679</v>
      </c>
      <c r="Q202" s="14"/>
      <c r="R202" s="14">
        <f t="shared" si="40"/>
        <v>65</v>
      </c>
      <c r="S202" s="14"/>
      <c r="T202" s="14" t="s">
        <v>10</v>
      </c>
      <c r="U202" s="9" t="s">
        <v>6</v>
      </c>
      <c r="V202" s="36" t="s">
        <v>17</v>
      </c>
      <c r="W202" s="49"/>
      <c r="X202" s="49"/>
      <c r="Y202" s="49"/>
      <c r="Z202" s="49"/>
      <c r="AA202" s="49"/>
      <c r="AB202" s="222"/>
      <c r="AC202" s="132">
        <v>43613</v>
      </c>
      <c r="AD202" s="140">
        <f t="shared" si="39"/>
        <v>43733</v>
      </c>
      <c r="AE202" s="32">
        <v>43613</v>
      </c>
      <c r="AF202" s="37">
        <f t="shared" ca="1" si="48"/>
        <v>241</v>
      </c>
      <c r="AG202" s="37">
        <f t="shared" ca="1" si="43"/>
        <v>1</v>
      </c>
      <c r="AH202" s="37">
        <f t="shared" ca="1" si="44"/>
        <v>7</v>
      </c>
      <c r="AI202" s="61">
        <f t="shared" ca="1" si="47"/>
        <v>0.66027397260273968</v>
      </c>
      <c r="AJ202" s="45">
        <f ca="1">IF(AE202="","",IF(AI202&lt;$AH$2,0,IF(YEAR(AE202)=$AH$1-1,ROUND($AJ$2/12*(12-MONTH(AE202)+1),0),IF(AG202&gt;=$AH$6,$AJ$6,IF(AG202&gt;=$AH$5,$AJ$5,IF(AG202&gt;=$AH$4,$AJ$4,IF(AG202&gt;=$AH$3,$AJ$3,IF(AG202&gt;=$AH$2,$AJ$2,"Check"))))))))</f>
        <v>0</v>
      </c>
      <c r="AK202" s="41">
        <v>43678</v>
      </c>
      <c r="AL202" s="271"/>
      <c r="AM202" s="148"/>
      <c r="AN202" s="176"/>
      <c r="AO202" s="148"/>
      <c r="AP202" s="176"/>
      <c r="AQ202" s="176"/>
      <c r="AR202" s="176"/>
      <c r="AS202" s="176"/>
      <c r="AT202" s="176"/>
      <c r="AU202" s="176"/>
      <c r="AV202" s="176"/>
      <c r="AW202" s="176"/>
      <c r="AX202" s="176"/>
      <c r="AY202" s="176"/>
      <c r="AZ202" s="176"/>
      <c r="BA202" s="176"/>
      <c r="BB202" s="176"/>
      <c r="BC202" s="176"/>
      <c r="BD202" s="181"/>
      <c r="BE202" s="181"/>
      <c r="BF202" s="145"/>
      <c r="BG202" s="145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1"/>
      <c r="BU202" s="95"/>
      <c r="BV202" s="114"/>
      <c r="BW202" s="113"/>
      <c r="BX202" s="113"/>
      <c r="CA202" s="246"/>
    </row>
    <row r="203" spans="1:79" s="39" customFormat="1" ht="25.5">
      <c r="A203" s="335">
        <f t="shared" si="29"/>
        <v>190</v>
      </c>
      <c r="B203" s="436" t="s">
        <v>2719</v>
      </c>
      <c r="C203" s="20"/>
      <c r="D203" s="20" t="s">
        <v>247</v>
      </c>
      <c r="E203" s="14" t="s">
        <v>229</v>
      </c>
      <c r="F203" s="34" t="s">
        <v>322</v>
      </c>
      <c r="G203" s="34" t="s">
        <v>2784</v>
      </c>
      <c r="H203" s="33" t="s">
        <v>483</v>
      </c>
      <c r="I203" s="33"/>
      <c r="J203" s="34"/>
      <c r="K203" s="100">
        <v>1300800005975</v>
      </c>
      <c r="L203" s="127">
        <v>30767</v>
      </c>
      <c r="M203" s="175">
        <f t="shared" ca="1" si="45"/>
        <v>36</v>
      </c>
      <c r="N203" s="365"/>
      <c r="O203" s="20" t="s">
        <v>30</v>
      </c>
      <c r="P203" s="34" t="s">
        <v>65</v>
      </c>
      <c r="Q203" s="27" t="s">
        <v>2132</v>
      </c>
      <c r="R203" s="34"/>
      <c r="S203" s="34"/>
      <c r="T203" s="14" t="s">
        <v>10</v>
      </c>
      <c r="U203" s="9" t="s">
        <v>6</v>
      </c>
      <c r="V203" s="36" t="s">
        <v>17</v>
      </c>
      <c r="W203" s="20"/>
      <c r="X203" s="20"/>
      <c r="Y203" s="20"/>
      <c r="Z203" s="20"/>
      <c r="AA203" s="20"/>
      <c r="AB203" s="136"/>
      <c r="AC203" s="132">
        <v>41234</v>
      </c>
      <c r="AD203" s="32">
        <v>41354</v>
      </c>
      <c r="AE203" s="32">
        <v>41234</v>
      </c>
      <c r="AF203" s="18">
        <f t="shared" ca="1" si="48"/>
        <v>2620</v>
      </c>
      <c r="AG203" s="37">
        <f t="shared" ca="1" si="43"/>
        <v>8</v>
      </c>
      <c r="AH203" s="37">
        <f t="shared" ca="1" si="44"/>
        <v>2</v>
      </c>
      <c r="AI203" s="61">
        <f t="shared" ca="1" si="47"/>
        <v>7.1780821917808222</v>
      </c>
      <c r="AJ203" s="45" t="str">
        <f ca="1">IF(AI203&lt;$AH$2,"-",IF(AI203&lt;$AH$3,"7",IF(AI203&lt;=$AH$4,"10",IF(AI203&lt;=$AH$5,"12",IF(AI203&lt;=$AH$6,"15","15")))))</f>
        <v>12</v>
      </c>
      <c r="AK203" s="32"/>
      <c r="AL203" s="269"/>
      <c r="AM203" s="32"/>
      <c r="AN203" s="175"/>
      <c r="AO203" s="32"/>
      <c r="AP203" s="175"/>
      <c r="AQ203" s="175"/>
      <c r="AR203" s="175"/>
      <c r="AS203" s="175"/>
      <c r="AT203" s="175"/>
      <c r="AU203" s="175"/>
      <c r="AV203" s="175"/>
      <c r="AW203" s="175"/>
      <c r="AX203" s="175">
        <v>3</v>
      </c>
      <c r="AY203" s="175"/>
      <c r="AZ203" s="175"/>
      <c r="BA203" s="175"/>
      <c r="BB203" s="175"/>
      <c r="BC203" s="175"/>
      <c r="BD203" s="136"/>
      <c r="BE203" s="136"/>
      <c r="BF203" s="17">
        <v>41518</v>
      </c>
      <c r="BG203" s="17">
        <v>42618</v>
      </c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11">
        <v>42811</v>
      </c>
      <c r="BU203" s="410">
        <v>7</v>
      </c>
      <c r="BV203" s="412">
        <v>10</v>
      </c>
      <c r="BW203" s="412">
        <v>10</v>
      </c>
      <c r="BX203" s="412">
        <v>12</v>
      </c>
      <c r="BY203" s="35"/>
      <c r="BZ203" s="405" t="s">
        <v>803</v>
      </c>
      <c r="CA203" s="413">
        <v>0</v>
      </c>
    </row>
    <row r="204" spans="1:79" s="39" customFormat="1" ht="26.25">
      <c r="A204" s="335">
        <f t="shared" si="29"/>
        <v>191</v>
      </c>
      <c r="B204" s="436" t="s">
        <v>2720</v>
      </c>
      <c r="C204" s="20"/>
      <c r="D204" s="20" t="s">
        <v>249</v>
      </c>
      <c r="E204" s="14" t="s">
        <v>2061</v>
      </c>
      <c r="F204" s="34" t="s">
        <v>2062</v>
      </c>
      <c r="G204" s="34" t="s">
        <v>2785</v>
      </c>
      <c r="H204" s="33" t="s">
        <v>2092</v>
      </c>
      <c r="I204" s="33" t="s">
        <v>435</v>
      </c>
      <c r="J204" s="34" t="s">
        <v>2094</v>
      </c>
      <c r="K204" s="428">
        <v>1199900233813</v>
      </c>
      <c r="L204" s="127">
        <v>33028</v>
      </c>
      <c r="M204" s="175">
        <f t="shared" ca="1" si="45"/>
        <v>30</v>
      </c>
      <c r="N204" s="365"/>
      <c r="O204" s="20" t="s">
        <v>31</v>
      </c>
      <c r="P204" s="14" t="s">
        <v>2129</v>
      </c>
      <c r="Q204" s="27" t="s">
        <v>2128</v>
      </c>
      <c r="R204" s="14">
        <f t="shared" ref="R204:R211" si="49">AK204-AC204</f>
        <v>74</v>
      </c>
      <c r="S204" s="14"/>
      <c r="T204" s="14" t="s">
        <v>10</v>
      </c>
      <c r="U204" s="9" t="s">
        <v>6</v>
      </c>
      <c r="V204" s="36" t="s">
        <v>17</v>
      </c>
      <c r="W204" s="20"/>
      <c r="X204" s="20"/>
      <c r="Y204" s="20"/>
      <c r="Z204" s="20"/>
      <c r="AA204" s="20"/>
      <c r="AB204" s="136"/>
      <c r="AC204" s="132">
        <v>43620</v>
      </c>
      <c r="AD204" s="135">
        <f t="shared" ref="AD204:AD227" si="50">AC204+120</f>
        <v>43740</v>
      </c>
      <c r="AE204" s="32">
        <v>43620</v>
      </c>
      <c r="AF204" s="37">
        <f t="shared" ca="1" si="48"/>
        <v>234</v>
      </c>
      <c r="AG204" s="37">
        <f t="shared" ca="1" si="43"/>
        <v>1</v>
      </c>
      <c r="AH204" s="37">
        <f t="shared" ca="1" si="44"/>
        <v>7</v>
      </c>
      <c r="AI204" s="61">
        <f t="shared" ca="1" si="47"/>
        <v>0.64109589041095894</v>
      </c>
      <c r="AJ204" s="45">
        <f t="shared" ref="AJ204:AJ210" ca="1" si="51">IF(AE204="","",IF(AI204&lt;$AH$2,0,IF(YEAR(AE204)=$AH$1-1,ROUND($AJ$2/12*(12-MONTH(AE204)+1),0),IF(AG204&gt;=$AH$6,$AJ$6,IF(AG204&gt;=$AH$5,$AJ$5,IF(AG204&gt;=$AH$4,$AJ$4,IF(AG204&gt;=$AH$3,$AJ$3,IF(AG204&gt;=$AH$2,$AJ$2,"Check"))))))))</f>
        <v>0</v>
      </c>
      <c r="AK204" s="32">
        <v>43694</v>
      </c>
      <c r="AL204" s="276"/>
      <c r="AM204" s="20"/>
      <c r="AN204" s="175"/>
      <c r="AO204" s="20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36"/>
      <c r="BE204" s="136"/>
      <c r="BF204" s="127"/>
      <c r="BG204" s="127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1"/>
      <c r="BU204" s="410"/>
      <c r="BV204" s="411"/>
      <c r="BW204" s="412"/>
      <c r="BX204" s="412"/>
      <c r="BY204" s="35"/>
      <c r="BZ204" s="35"/>
      <c r="CA204" s="413"/>
    </row>
    <row r="205" spans="1:79" s="39" customFormat="1" ht="26.25">
      <c r="A205" s="335">
        <f t="shared" si="29"/>
        <v>192</v>
      </c>
      <c r="B205" s="436" t="s">
        <v>2721</v>
      </c>
      <c r="C205" s="20"/>
      <c r="D205" s="20" t="s">
        <v>247</v>
      </c>
      <c r="E205" s="14" t="s">
        <v>2082</v>
      </c>
      <c r="F205" s="34" t="s">
        <v>2072</v>
      </c>
      <c r="G205" s="34" t="s">
        <v>2786</v>
      </c>
      <c r="H205" s="33" t="s">
        <v>2098</v>
      </c>
      <c r="I205" s="33" t="s">
        <v>600</v>
      </c>
      <c r="J205" s="34" t="s">
        <v>2099</v>
      </c>
      <c r="K205" s="428">
        <v>1102000153647</v>
      </c>
      <c r="L205" s="127">
        <v>30973</v>
      </c>
      <c r="M205" s="175">
        <f t="shared" ca="1" si="45"/>
        <v>36</v>
      </c>
      <c r="N205" s="365"/>
      <c r="O205" s="20" t="s">
        <v>31</v>
      </c>
      <c r="P205" s="14" t="s">
        <v>2129</v>
      </c>
      <c r="Q205" s="27" t="s">
        <v>2128</v>
      </c>
      <c r="R205" s="14">
        <f t="shared" si="49"/>
        <v>67</v>
      </c>
      <c r="S205" s="14"/>
      <c r="T205" s="14" t="s">
        <v>10</v>
      </c>
      <c r="U205" s="9" t="s">
        <v>6</v>
      </c>
      <c r="V205" s="36" t="s">
        <v>17</v>
      </c>
      <c r="W205" s="20"/>
      <c r="X205" s="20"/>
      <c r="Y205" s="20"/>
      <c r="Z205" s="20"/>
      <c r="AA205" s="20"/>
      <c r="AB205" s="136"/>
      <c r="AC205" s="132">
        <v>43629</v>
      </c>
      <c r="AD205" s="135">
        <f t="shared" si="50"/>
        <v>43749</v>
      </c>
      <c r="AE205" s="32">
        <v>43629</v>
      </c>
      <c r="AF205" s="37">
        <f t="shared" ca="1" si="48"/>
        <v>225</v>
      </c>
      <c r="AG205" s="37">
        <f t="shared" ca="1" si="43"/>
        <v>1</v>
      </c>
      <c r="AH205" s="37">
        <f t="shared" ca="1" si="44"/>
        <v>7</v>
      </c>
      <c r="AI205" s="61">
        <f t="shared" ca="1" si="47"/>
        <v>0.61643835616438358</v>
      </c>
      <c r="AJ205" s="45">
        <f t="shared" ca="1" si="51"/>
        <v>0</v>
      </c>
      <c r="AK205" s="32">
        <v>43696</v>
      </c>
      <c r="AL205" s="276"/>
      <c r="AM205" s="20"/>
      <c r="AN205" s="175"/>
      <c r="AO205" s="20"/>
      <c r="AP205" s="175"/>
      <c r="AQ205" s="175"/>
      <c r="AR205" s="175"/>
      <c r="AS205" s="175"/>
      <c r="AT205" s="175"/>
      <c r="AU205" s="175"/>
      <c r="AV205" s="175"/>
      <c r="AW205" s="175"/>
      <c r="AX205" s="175"/>
      <c r="AY205" s="175"/>
      <c r="AZ205" s="175"/>
      <c r="BA205" s="175"/>
      <c r="BB205" s="175"/>
      <c r="BC205" s="175"/>
      <c r="BD205" s="136"/>
      <c r="BE205" s="136"/>
      <c r="BF205" s="127"/>
      <c r="BG205" s="127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1"/>
      <c r="BU205" s="410"/>
      <c r="BV205" s="411"/>
      <c r="BW205" s="412"/>
      <c r="BX205" s="412"/>
      <c r="BY205" s="35"/>
      <c r="BZ205" s="35"/>
      <c r="CA205" s="413"/>
    </row>
    <row r="206" spans="1:79" s="39" customFormat="1" ht="26.25">
      <c r="A206" s="335">
        <f t="shared" si="29"/>
        <v>193</v>
      </c>
      <c r="B206" s="436" t="s">
        <v>2722</v>
      </c>
      <c r="C206" s="20"/>
      <c r="D206" s="20" t="s">
        <v>247</v>
      </c>
      <c r="E206" s="14" t="s">
        <v>2115</v>
      </c>
      <c r="F206" s="34" t="s">
        <v>2116</v>
      </c>
      <c r="G206" s="34" t="s">
        <v>2787</v>
      </c>
      <c r="H206" s="33" t="s">
        <v>2117</v>
      </c>
      <c r="I206" s="33" t="s">
        <v>600</v>
      </c>
      <c r="J206" s="34" t="s">
        <v>2118</v>
      </c>
      <c r="K206" s="428">
        <v>1100501568899</v>
      </c>
      <c r="L206" s="127">
        <v>37013</v>
      </c>
      <c r="M206" s="175">
        <f t="shared" ca="1" si="45"/>
        <v>19</v>
      </c>
      <c r="N206" s="365"/>
      <c r="O206" s="20" t="s">
        <v>30</v>
      </c>
      <c r="P206" s="14" t="s">
        <v>679</v>
      </c>
      <c r="Q206" s="27" t="s">
        <v>2132</v>
      </c>
      <c r="R206" s="14">
        <f t="shared" si="49"/>
        <v>22</v>
      </c>
      <c r="S206" s="14"/>
      <c r="T206" s="14" t="s">
        <v>10</v>
      </c>
      <c r="U206" s="9" t="s">
        <v>6</v>
      </c>
      <c r="V206" s="36" t="s">
        <v>17</v>
      </c>
      <c r="W206" s="20"/>
      <c r="X206" s="20"/>
      <c r="Y206" s="20"/>
      <c r="Z206" s="20"/>
      <c r="AA206" s="20"/>
      <c r="AB206" s="136"/>
      <c r="AC206" s="132">
        <v>43669</v>
      </c>
      <c r="AD206" s="135">
        <f t="shared" si="50"/>
        <v>43789</v>
      </c>
      <c r="AE206" s="32">
        <v>43669</v>
      </c>
      <c r="AF206" s="37">
        <f t="shared" ca="1" si="48"/>
        <v>185</v>
      </c>
      <c r="AG206" s="37">
        <f t="shared" ca="1" si="43"/>
        <v>1</v>
      </c>
      <c r="AH206" s="37">
        <f t="shared" ca="1" si="44"/>
        <v>6</v>
      </c>
      <c r="AI206" s="61">
        <f t="shared" ca="1" si="47"/>
        <v>0.50684931506849318</v>
      </c>
      <c r="AJ206" s="45">
        <f t="shared" ca="1" si="51"/>
        <v>0</v>
      </c>
      <c r="AK206" s="32">
        <v>43691</v>
      </c>
      <c r="AL206" s="276"/>
      <c r="AM206" s="20"/>
      <c r="AN206" s="175"/>
      <c r="AO206" s="20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36"/>
      <c r="BE206" s="136"/>
      <c r="BF206" s="127"/>
      <c r="BG206" s="127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1"/>
      <c r="BU206" s="410"/>
      <c r="BV206" s="411"/>
      <c r="BW206" s="412"/>
      <c r="BX206" s="412"/>
      <c r="BY206" s="35"/>
      <c r="BZ206" s="35"/>
      <c r="CA206" s="413"/>
    </row>
    <row r="207" spans="1:79" s="39" customFormat="1" ht="26.25">
      <c r="A207" s="335">
        <f t="shared" ref="A207:A223" si="52">+A206+1</f>
        <v>194</v>
      </c>
      <c r="B207" s="436" t="s">
        <v>2723</v>
      </c>
      <c r="C207" s="20"/>
      <c r="D207" s="20" t="s">
        <v>249</v>
      </c>
      <c r="E207" s="14" t="s">
        <v>2090</v>
      </c>
      <c r="F207" s="34" t="s">
        <v>2091</v>
      </c>
      <c r="G207" s="34" t="s">
        <v>2788</v>
      </c>
      <c r="H207" s="33" t="s">
        <v>2113</v>
      </c>
      <c r="I207" s="33" t="s">
        <v>435</v>
      </c>
      <c r="J207" s="34" t="s">
        <v>2114</v>
      </c>
      <c r="K207" s="428">
        <v>1459900179492</v>
      </c>
      <c r="L207" s="127">
        <v>32875</v>
      </c>
      <c r="M207" s="175">
        <f t="shared" ca="1" si="45"/>
        <v>30</v>
      </c>
      <c r="N207" s="365"/>
      <c r="O207" s="20" t="s">
        <v>31</v>
      </c>
      <c r="P207" s="14" t="s">
        <v>2129</v>
      </c>
      <c r="Q207" s="27" t="s">
        <v>2128</v>
      </c>
      <c r="R207" s="14">
        <f t="shared" si="49"/>
        <v>45</v>
      </c>
      <c r="S207" s="14"/>
      <c r="T207" s="14" t="s">
        <v>10</v>
      </c>
      <c r="U207" s="9" t="s">
        <v>6</v>
      </c>
      <c r="V207" s="36" t="s">
        <v>17</v>
      </c>
      <c r="W207" s="20"/>
      <c r="X207" s="20"/>
      <c r="Y207" s="20"/>
      <c r="Z207" s="20"/>
      <c r="AA207" s="20"/>
      <c r="AB207" s="136"/>
      <c r="AC207" s="132">
        <v>43663</v>
      </c>
      <c r="AD207" s="135">
        <f t="shared" si="50"/>
        <v>43783</v>
      </c>
      <c r="AE207" s="32">
        <v>43663</v>
      </c>
      <c r="AF207" s="37">
        <f t="shared" ca="1" si="48"/>
        <v>191</v>
      </c>
      <c r="AG207" s="37">
        <f t="shared" ca="1" si="43"/>
        <v>1</v>
      </c>
      <c r="AH207" s="37">
        <f t="shared" ca="1" si="44"/>
        <v>6</v>
      </c>
      <c r="AI207" s="61">
        <f t="shared" ca="1" si="47"/>
        <v>0.52328767123287667</v>
      </c>
      <c r="AJ207" s="45">
        <f t="shared" ca="1" si="51"/>
        <v>0</v>
      </c>
      <c r="AK207" s="32">
        <v>43708</v>
      </c>
      <c r="AL207" s="276"/>
      <c r="AM207" s="20"/>
      <c r="AN207" s="175"/>
      <c r="AO207" s="20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36"/>
      <c r="BE207" s="136"/>
      <c r="BF207" s="127"/>
      <c r="BG207" s="127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1"/>
      <c r="BU207" s="410"/>
      <c r="BV207" s="411"/>
      <c r="BW207" s="412"/>
      <c r="BX207" s="412"/>
      <c r="BY207" s="35"/>
      <c r="BZ207" s="35"/>
      <c r="CA207" s="413"/>
    </row>
    <row r="208" spans="1:79" s="39" customFormat="1" ht="26.25">
      <c r="A208" s="335">
        <f t="shared" si="52"/>
        <v>195</v>
      </c>
      <c r="B208" s="436" t="s">
        <v>2724</v>
      </c>
      <c r="C208" s="20"/>
      <c r="D208" s="20" t="s">
        <v>249</v>
      </c>
      <c r="E208" s="14" t="s">
        <v>389</v>
      </c>
      <c r="F208" s="34" t="s">
        <v>2119</v>
      </c>
      <c r="G208" s="34" t="s">
        <v>2789</v>
      </c>
      <c r="H208" s="33" t="s">
        <v>2034</v>
      </c>
      <c r="I208" s="33" t="s">
        <v>435</v>
      </c>
      <c r="J208" s="34" t="s">
        <v>2120</v>
      </c>
      <c r="K208" s="428">
        <v>1459900765235</v>
      </c>
      <c r="L208" s="127">
        <v>36404</v>
      </c>
      <c r="M208" s="175">
        <f t="shared" ca="1" si="45"/>
        <v>21</v>
      </c>
      <c r="N208" s="365"/>
      <c r="O208" s="20" t="s">
        <v>31</v>
      </c>
      <c r="P208" s="14" t="s">
        <v>2129</v>
      </c>
      <c r="Q208" s="27" t="s">
        <v>2128</v>
      </c>
      <c r="R208" s="14">
        <f t="shared" si="49"/>
        <v>38</v>
      </c>
      <c r="S208" s="14"/>
      <c r="T208" s="14" t="s">
        <v>10</v>
      </c>
      <c r="U208" s="9" t="s">
        <v>6</v>
      </c>
      <c r="V208" s="36" t="s">
        <v>17</v>
      </c>
      <c r="W208" s="20"/>
      <c r="X208" s="20"/>
      <c r="Y208" s="20"/>
      <c r="Z208" s="20"/>
      <c r="AA208" s="20"/>
      <c r="AB208" s="136"/>
      <c r="AC208" s="132">
        <v>43670</v>
      </c>
      <c r="AD208" s="135">
        <f t="shared" si="50"/>
        <v>43790</v>
      </c>
      <c r="AE208" s="32">
        <v>43670</v>
      </c>
      <c r="AF208" s="37">
        <f t="shared" ca="1" si="48"/>
        <v>184</v>
      </c>
      <c r="AG208" s="37">
        <f t="shared" ca="1" si="43"/>
        <v>1</v>
      </c>
      <c r="AH208" s="37">
        <f t="shared" ca="1" si="44"/>
        <v>6</v>
      </c>
      <c r="AI208" s="61">
        <f t="shared" ca="1" si="47"/>
        <v>0.50410958904109593</v>
      </c>
      <c r="AJ208" s="45">
        <f t="shared" ca="1" si="51"/>
        <v>0</v>
      </c>
      <c r="AK208" s="32">
        <v>43708</v>
      </c>
      <c r="AL208" s="276"/>
      <c r="AM208" s="20"/>
      <c r="AN208" s="175"/>
      <c r="AO208" s="20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36"/>
      <c r="BE208" s="136"/>
      <c r="BF208" s="127"/>
      <c r="BG208" s="127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1"/>
      <c r="BU208" s="410"/>
      <c r="BV208" s="411"/>
      <c r="BW208" s="412"/>
      <c r="BX208" s="412"/>
      <c r="BY208" s="35"/>
      <c r="BZ208" s="35"/>
      <c r="CA208" s="413"/>
    </row>
    <row r="209" spans="1:79" s="39" customFormat="1" ht="26.25">
      <c r="A209" s="335">
        <f t="shared" si="52"/>
        <v>196</v>
      </c>
      <c r="B209" s="436" t="s">
        <v>2725</v>
      </c>
      <c r="C209" s="20"/>
      <c r="D209" s="20" t="s">
        <v>249</v>
      </c>
      <c r="E209" s="14" t="s">
        <v>2121</v>
      </c>
      <c r="F209" s="34" t="s">
        <v>2122</v>
      </c>
      <c r="G209" s="34" t="s">
        <v>2790</v>
      </c>
      <c r="H209" s="33" t="s">
        <v>627</v>
      </c>
      <c r="I209" s="33" t="s">
        <v>435</v>
      </c>
      <c r="J209" s="34" t="s">
        <v>2125</v>
      </c>
      <c r="K209" s="428">
        <v>1100500008717</v>
      </c>
      <c r="L209" s="127">
        <v>30699</v>
      </c>
      <c r="M209" s="175">
        <f t="shared" ca="1" si="45"/>
        <v>36</v>
      </c>
      <c r="N209" s="365"/>
      <c r="O209" s="20" t="s">
        <v>31</v>
      </c>
      <c r="P209" s="14" t="s">
        <v>2129</v>
      </c>
      <c r="Q209" s="27" t="s">
        <v>2128</v>
      </c>
      <c r="R209" s="14">
        <f t="shared" si="49"/>
        <v>-43676</v>
      </c>
      <c r="S209" s="14"/>
      <c r="T209" s="14" t="s">
        <v>10</v>
      </c>
      <c r="U209" s="9" t="s">
        <v>6</v>
      </c>
      <c r="V209" s="36" t="s">
        <v>17</v>
      </c>
      <c r="W209" s="20"/>
      <c r="X209" s="20"/>
      <c r="Y209" s="20"/>
      <c r="Z209" s="20"/>
      <c r="AA209" s="20"/>
      <c r="AB209" s="136"/>
      <c r="AC209" s="132">
        <v>43676</v>
      </c>
      <c r="AD209" s="135">
        <f t="shared" si="50"/>
        <v>43796</v>
      </c>
      <c r="AE209" s="32">
        <v>43676</v>
      </c>
      <c r="AF209" s="37">
        <f t="shared" ca="1" si="48"/>
        <v>178</v>
      </c>
      <c r="AG209" s="37">
        <f t="shared" ca="1" si="43"/>
        <v>1</v>
      </c>
      <c r="AH209" s="37">
        <f t="shared" ca="1" si="44"/>
        <v>5</v>
      </c>
      <c r="AI209" s="61">
        <f t="shared" ca="1" si="47"/>
        <v>0.48767123287671232</v>
      </c>
      <c r="AJ209" s="45">
        <f t="shared" ca="1" si="51"/>
        <v>0</v>
      </c>
      <c r="AK209" s="32"/>
      <c r="AL209" s="276"/>
      <c r="AM209" s="20"/>
      <c r="AN209" s="175"/>
      <c r="AO209" s="20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36"/>
      <c r="BE209" s="136"/>
      <c r="BF209" s="127"/>
      <c r="BG209" s="127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1"/>
      <c r="BU209" s="410"/>
      <c r="BV209" s="411"/>
      <c r="BW209" s="412"/>
      <c r="BX209" s="412"/>
      <c r="BY209" s="35"/>
      <c r="BZ209" s="35"/>
      <c r="CA209" s="413"/>
    </row>
    <row r="210" spans="1:79" s="39" customFormat="1" ht="26.25">
      <c r="A210" s="335">
        <f t="shared" si="52"/>
        <v>197</v>
      </c>
      <c r="B210" s="436" t="s">
        <v>2726</v>
      </c>
      <c r="C210" s="20"/>
      <c r="D210" s="20" t="s">
        <v>249</v>
      </c>
      <c r="E210" s="14" t="s">
        <v>519</v>
      </c>
      <c r="F210" s="34" t="s">
        <v>2049</v>
      </c>
      <c r="G210" s="34" t="s">
        <v>2791</v>
      </c>
      <c r="H210" s="33" t="s">
        <v>493</v>
      </c>
      <c r="I210" s="33" t="s">
        <v>435</v>
      </c>
      <c r="J210" s="34" t="s">
        <v>2050</v>
      </c>
      <c r="K210" s="428">
        <v>1670500338887</v>
      </c>
      <c r="L210" s="127">
        <v>35627</v>
      </c>
      <c r="M210" s="175">
        <f t="shared" ca="1" si="45"/>
        <v>23</v>
      </c>
      <c r="N210" s="365"/>
      <c r="O210" s="20" t="s">
        <v>31</v>
      </c>
      <c r="P210" s="14" t="s">
        <v>1018</v>
      </c>
      <c r="Q210" s="27" t="s">
        <v>1018</v>
      </c>
      <c r="R210" s="14">
        <f t="shared" si="49"/>
        <v>107</v>
      </c>
      <c r="S210" s="14"/>
      <c r="T210" s="14" t="s">
        <v>10</v>
      </c>
      <c r="U210" s="9" t="s">
        <v>6</v>
      </c>
      <c r="V210" s="36" t="s">
        <v>17</v>
      </c>
      <c r="W210" s="20"/>
      <c r="X210" s="20"/>
      <c r="Y210" s="20"/>
      <c r="Z210" s="20"/>
      <c r="AA210" s="20"/>
      <c r="AB210" s="136"/>
      <c r="AC210" s="132">
        <v>43613</v>
      </c>
      <c r="AD210" s="135">
        <f t="shared" si="50"/>
        <v>43733</v>
      </c>
      <c r="AE210" s="32">
        <v>43613</v>
      </c>
      <c r="AF210" s="37">
        <f t="shared" ca="1" si="48"/>
        <v>241</v>
      </c>
      <c r="AG210" s="37">
        <f t="shared" ca="1" si="43"/>
        <v>1</v>
      </c>
      <c r="AH210" s="37">
        <f t="shared" ca="1" si="44"/>
        <v>7</v>
      </c>
      <c r="AI210" s="61">
        <f t="shared" ca="1" si="47"/>
        <v>0.66027397260273968</v>
      </c>
      <c r="AJ210" s="45">
        <f t="shared" ca="1" si="51"/>
        <v>0</v>
      </c>
      <c r="AK210" s="32">
        <v>43720</v>
      </c>
      <c r="AL210" s="276"/>
      <c r="AM210" s="20"/>
      <c r="AN210" s="175"/>
      <c r="AO210" s="20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36"/>
      <c r="BE210" s="136"/>
      <c r="BF210" s="127"/>
      <c r="BG210" s="127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1"/>
      <c r="BU210" s="410"/>
      <c r="BV210" s="411"/>
      <c r="BW210" s="412"/>
      <c r="BX210" s="412"/>
      <c r="BY210" s="35"/>
      <c r="BZ210" s="35"/>
      <c r="CA210" s="413"/>
    </row>
    <row r="211" spans="1:79" s="39" customFormat="1" ht="26.25">
      <c r="A211" s="335">
        <f t="shared" si="52"/>
        <v>198</v>
      </c>
      <c r="B211" s="436" t="s">
        <v>2727</v>
      </c>
      <c r="C211" s="20"/>
      <c r="D211" s="20" t="s">
        <v>249</v>
      </c>
      <c r="E211" s="14" t="s">
        <v>2201</v>
      </c>
      <c r="F211" s="34" t="s">
        <v>2202</v>
      </c>
      <c r="G211" s="34" t="s">
        <v>2203</v>
      </c>
      <c r="H211" s="33" t="s">
        <v>2204</v>
      </c>
      <c r="I211" s="33" t="s">
        <v>435</v>
      </c>
      <c r="J211" s="34" t="s">
        <v>2205</v>
      </c>
      <c r="K211" s="428">
        <v>1529900441307</v>
      </c>
      <c r="L211" s="127">
        <v>33073</v>
      </c>
      <c r="M211" s="175">
        <f t="shared" ca="1" si="45"/>
        <v>30</v>
      </c>
      <c r="N211" s="365">
        <v>4390298676</v>
      </c>
      <c r="O211" s="20" t="s">
        <v>31</v>
      </c>
      <c r="P211" s="14" t="s">
        <v>2129</v>
      </c>
      <c r="Q211" s="27" t="s">
        <v>2128</v>
      </c>
      <c r="R211" s="14">
        <f t="shared" si="49"/>
        <v>9</v>
      </c>
      <c r="S211" s="14"/>
      <c r="T211" s="14" t="s">
        <v>10</v>
      </c>
      <c r="U211" s="9" t="s">
        <v>6</v>
      </c>
      <c r="V211" s="36" t="s">
        <v>17</v>
      </c>
      <c r="W211" s="20"/>
      <c r="X211" s="20"/>
      <c r="Y211" s="20"/>
      <c r="Z211" s="20"/>
      <c r="AA211" s="20"/>
      <c r="AB211" s="136"/>
      <c r="AC211" s="132">
        <v>43713</v>
      </c>
      <c r="AD211" s="135">
        <f t="shared" si="50"/>
        <v>43833</v>
      </c>
      <c r="AE211" s="32">
        <v>43713</v>
      </c>
      <c r="AF211" s="37">
        <f t="shared" ca="1" si="48"/>
        <v>141</v>
      </c>
      <c r="AG211" s="37">
        <f t="shared" ca="1" si="43"/>
        <v>1</v>
      </c>
      <c r="AH211" s="37">
        <f t="shared" ca="1" si="44"/>
        <v>4</v>
      </c>
      <c r="AI211" s="61">
        <f t="shared" ca="1" si="47"/>
        <v>0.38630136986301372</v>
      </c>
      <c r="AJ211" s="45"/>
      <c r="AK211" s="32">
        <v>43722</v>
      </c>
      <c r="AL211" s="276"/>
      <c r="AM211" s="20"/>
      <c r="AN211" s="175"/>
      <c r="AO211" s="20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36"/>
      <c r="BE211" s="136"/>
      <c r="BF211" s="127"/>
      <c r="BG211" s="127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1"/>
      <c r="BU211" s="410"/>
      <c r="BV211" s="411"/>
      <c r="BW211" s="412"/>
      <c r="BX211" s="412"/>
      <c r="BY211" s="35"/>
      <c r="BZ211" s="35"/>
      <c r="CA211" s="413"/>
    </row>
    <row r="212" spans="1:79" s="26" customFormat="1" ht="25.5">
      <c r="A212" s="335">
        <f t="shared" si="52"/>
        <v>199</v>
      </c>
      <c r="B212" s="432" t="s">
        <v>2728</v>
      </c>
      <c r="C212" s="1"/>
      <c r="D212" s="1" t="s">
        <v>249</v>
      </c>
      <c r="E212" s="2" t="s">
        <v>167</v>
      </c>
      <c r="F212" s="2" t="s">
        <v>245</v>
      </c>
      <c r="G212" s="34" t="s">
        <v>2792</v>
      </c>
      <c r="H212" s="1" t="s">
        <v>2218</v>
      </c>
      <c r="I212" s="1"/>
      <c r="J212" s="2"/>
      <c r="K212" s="97">
        <v>3520101477368</v>
      </c>
      <c r="L212" s="123">
        <v>21790</v>
      </c>
      <c r="M212" s="175">
        <f t="shared" ca="1" si="45"/>
        <v>61</v>
      </c>
      <c r="N212" s="362"/>
      <c r="O212" s="1" t="s">
        <v>31</v>
      </c>
      <c r="P212" s="27" t="s">
        <v>1989</v>
      </c>
      <c r="Q212" s="2" t="s">
        <v>2127</v>
      </c>
      <c r="R212" s="2"/>
      <c r="S212" s="2"/>
      <c r="T212" s="2" t="s">
        <v>10</v>
      </c>
      <c r="U212" s="9" t="s">
        <v>6</v>
      </c>
      <c r="V212" s="3" t="s">
        <v>16</v>
      </c>
      <c r="W212" s="8"/>
      <c r="X212" s="8"/>
      <c r="Y212" s="8"/>
      <c r="Z212" s="8"/>
      <c r="AA212" s="8"/>
      <c r="AB212" s="221"/>
      <c r="AC212" s="131">
        <v>35431</v>
      </c>
      <c r="AD212" s="135">
        <f t="shared" si="50"/>
        <v>35551</v>
      </c>
      <c r="AE212" s="187">
        <v>35431</v>
      </c>
      <c r="AF212" s="18">
        <f t="shared" ca="1" si="48"/>
        <v>8423</v>
      </c>
      <c r="AG212" s="62">
        <f t="shared" ca="1" si="43"/>
        <v>23</v>
      </c>
      <c r="AH212" s="57">
        <f t="shared" ca="1" si="44"/>
        <v>0</v>
      </c>
      <c r="AI212" s="60">
        <f t="shared" ca="1" si="47"/>
        <v>23.076712328767123</v>
      </c>
      <c r="AJ212" s="45" t="str">
        <f ca="1">IF(AI212&lt;$AH$2,"-",IF(AI212&lt;$AH$3,"7",IF(AI212&lt;=$AH$4,"10",IF(AI212&lt;=$AH$5,"12",IF(AI212&lt;=$AH$6,"15","15")))))</f>
        <v>15</v>
      </c>
      <c r="AK212" s="32">
        <v>43709</v>
      </c>
      <c r="AL212" s="267"/>
      <c r="AM212" s="19"/>
      <c r="AN212" s="173"/>
      <c r="AO212" s="19"/>
      <c r="AP212" s="173"/>
      <c r="AQ212" s="173"/>
      <c r="AR212" s="173"/>
      <c r="AS212" s="173"/>
      <c r="AT212" s="173"/>
      <c r="AU212" s="173"/>
      <c r="AV212" s="173"/>
      <c r="AW212" s="173"/>
      <c r="AX212" s="173"/>
      <c r="AY212" s="173"/>
      <c r="AZ212" s="173"/>
      <c r="BA212" s="173"/>
      <c r="BB212" s="173"/>
      <c r="BC212" s="173"/>
      <c r="BD212" s="226"/>
      <c r="BE212" s="226"/>
      <c r="BF212" s="19"/>
      <c r="BG212" s="19"/>
      <c r="BH212" s="8" t="s">
        <v>34</v>
      </c>
      <c r="BI212" s="8" t="s">
        <v>34</v>
      </c>
      <c r="BJ212" s="8" t="s">
        <v>34</v>
      </c>
      <c r="BK212" s="8" t="s">
        <v>34</v>
      </c>
      <c r="BL212" s="8" t="s">
        <v>34</v>
      </c>
      <c r="BM212" s="11">
        <v>40301</v>
      </c>
      <c r="BN212" s="11">
        <v>40798</v>
      </c>
      <c r="BO212" s="1"/>
      <c r="BP212" s="1"/>
      <c r="BQ212" s="1"/>
      <c r="BR212" s="1"/>
      <c r="BS212" s="1"/>
      <c r="BT212" s="11">
        <v>42811</v>
      </c>
      <c r="BU212" s="258">
        <v>15</v>
      </c>
      <c r="BV212" s="57">
        <v>15</v>
      </c>
      <c r="BW212" s="57">
        <v>15</v>
      </c>
      <c r="BX212" s="57"/>
      <c r="BY212" s="404" t="s">
        <v>440</v>
      </c>
      <c r="BZ212" s="405" t="s">
        <v>803</v>
      </c>
      <c r="CA212" s="404">
        <v>6</v>
      </c>
    </row>
    <row r="213" spans="1:79" s="39" customFormat="1" ht="26.25">
      <c r="A213" s="335">
        <f t="shared" si="52"/>
        <v>200</v>
      </c>
      <c r="B213" s="436" t="s">
        <v>2533</v>
      </c>
      <c r="C213" s="20"/>
      <c r="D213" s="20" t="s">
        <v>249</v>
      </c>
      <c r="E213" s="14" t="s">
        <v>2123</v>
      </c>
      <c r="F213" s="34" t="s">
        <v>2124</v>
      </c>
      <c r="G213" s="2" t="s">
        <v>2327</v>
      </c>
      <c r="H213" s="33" t="s">
        <v>928</v>
      </c>
      <c r="I213" s="33" t="s">
        <v>435</v>
      </c>
      <c r="J213" s="34" t="s">
        <v>2126</v>
      </c>
      <c r="K213" s="428">
        <v>3609900533070</v>
      </c>
      <c r="L213" s="127">
        <v>28641</v>
      </c>
      <c r="M213" s="175">
        <f t="shared" ca="1" si="45"/>
        <v>42</v>
      </c>
      <c r="N213" s="365"/>
      <c r="O213" s="20" t="s">
        <v>31</v>
      </c>
      <c r="P213" s="27" t="s">
        <v>2129</v>
      </c>
      <c r="Q213" s="27" t="s">
        <v>2128</v>
      </c>
      <c r="R213" s="14">
        <f t="shared" ref="R213:R227" si="53">AK213-AC213</f>
        <v>31</v>
      </c>
      <c r="S213" s="14"/>
      <c r="T213" s="27" t="s">
        <v>2264</v>
      </c>
      <c r="U213" s="9" t="s">
        <v>6</v>
      </c>
      <c r="V213" s="36" t="s">
        <v>17</v>
      </c>
      <c r="W213" s="20"/>
      <c r="X213" s="20"/>
      <c r="Y213" s="20"/>
      <c r="Z213" s="20"/>
      <c r="AA213" s="20"/>
      <c r="AB213" s="136"/>
      <c r="AC213" s="132">
        <v>43678</v>
      </c>
      <c r="AD213" s="135">
        <f t="shared" si="50"/>
        <v>43798</v>
      </c>
      <c r="AE213" s="32">
        <v>43678</v>
      </c>
      <c r="AF213" s="37">
        <f t="shared" ca="1" si="48"/>
        <v>176</v>
      </c>
      <c r="AG213" s="37">
        <f t="shared" ca="1" si="43"/>
        <v>1</v>
      </c>
      <c r="AH213" s="37">
        <f t="shared" ca="1" si="44"/>
        <v>5</v>
      </c>
      <c r="AI213" s="61">
        <f t="shared" ca="1" si="47"/>
        <v>0.48219178082191783</v>
      </c>
      <c r="AJ213" s="45">
        <f ca="1">IF(AE213="","",IF(AI213&lt;'Warehouse (PK)'!$AH$2,0,IF(YEAR(AE213)='Warehouse (PK)'!$AH$1-1,ROUND('Warehouse (PK)'!$AJ$2/12*(12-MONTH(AE213)+1),0),IF(AG213&gt;='Warehouse (PK)'!$AH$6,'Warehouse (PK)'!$AJ$6,IF(AG213&gt;='Warehouse (PK)'!$AH$5,'Warehouse (PK)'!$AJ$5,IF(AG213&gt;='Warehouse (PK)'!$AH$4,'Warehouse (PK)'!$AJ$4,IF(AG213&gt;='Warehouse (PK)'!$AH$3,'Warehouse (PK)'!$AJ$3,IF(AG213&gt;='Warehouse (PK)'!$AH$2,'Warehouse (PK)'!$AJ$2,"Check"))))))))</f>
        <v>0</v>
      </c>
      <c r="AK213" s="32">
        <v>43709</v>
      </c>
      <c r="AL213" s="276"/>
      <c r="AM213" s="20"/>
      <c r="AN213" s="175"/>
      <c r="AO213" s="20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36"/>
      <c r="BE213" s="136"/>
      <c r="BF213" s="127"/>
      <c r="BG213" s="127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1"/>
      <c r="BU213" s="410"/>
      <c r="BV213" s="411"/>
      <c r="BW213" s="412"/>
      <c r="BX213" s="412"/>
      <c r="BY213" s="35"/>
      <c r="BZ213" s="35"/>
      <c r="CA213" s="413"/>
    </row>
    <row r="214" spans="1:79" s="39" customFormat="1" ht="26.25">
      <c r="A214" s="335">
        <f t="shared" si="52"/>
        <v>201</v>
      </c>
      <c r="B214" s="436" t="s">
        <v>2538</v>
      </c>
      <c r="C214" s="20"/>
      <c r="D214" s="20" t="s">
        <v>247</v>
      </c>
      <c r="E214" s="14" t="s">
        <v>2194</v>
      </c>
      <c r="F214" s="34" t="s">
        <v>2195</v>
      </c>
      <c r="G214" s="429" t="s">
        <v>2196</v>
      </c>
      <c r="H214" s="33" t="s">
        <v>2145</v>
      </c>
      <c r="I214" s="33" t="s">
        <v>600</v>
      </c>
      <c r="J214" s="34" t="s">
        <v>2197</v>
      </c>
      <c r="K214" s="428">
        <v>1129700132690</v>
      </c>
      <c r="L214" s="127">
        <v>35592</v>
      </c>
      <c r="M214" s="175">
        <f t="shared" ca="1" si="45"/>
        <v>23</v>
      </c>
      <c r="N214" s="365"/>
      <c r="O214" s="20" t="s">
        <v>30</v>
      </c>
      <c r="P214" s="27" t="s">
        <v>2129</v>
      </c>
      <c r="Q214" s="27" t="s">
        <v>2128</v>
      </c>
      <c r="R214" s="14">
        <f t="shared" si="53"/>
        <v>32</v>
      </c>
      <c r="S214" s="14"/>
      <c r="T214" s="27" t="s">
        <v>2264</v>
      </c>
      <c r="U214" s="9" t="s">
        <v>6</v>
      </c>
      <c r="V214" s="36" t="s">
        <v>17</v>
      </c>
      <c r="W214" s="20"/>
      <c r="X214" s="20"/>
      <c r="Y214" s="20"/>
      <c r="Z214" s="20"/>
      <c r="AA214" s="20"/>
      <c r="AB214" s="136"/>
      <c r="AC214" s="132">
        <v>43711</v>
      </c>
      <c r="AD214" s="135">
        <f t="shared" si="50"/>
        <v>43831</v>
      </c>
      <c r="AE214" s="32">
        <v>43711</v>
      </c>
      <c r="AF214" s="37">
        <f t="shared" ca="1" si="48"/>
        <v>143</v>
      </c>
      <c r="AG214" s="37">
        <f t="shared" ca="1" si="43"/>
        <v>1</v>
      </c>
      <c r="AH214" s="37">
        <f t="shared" ca="1" si="44"/>
        <v>4</v>
      </c>
      <c r="AI214" s="61">
        <f t="shared" ca="1" si="47"/>
        <v>0.39178082191780822</v>
      </c>
      <c r="AJ214" s="45"/>
      <c r="AK214" s="32">
        <v>43743</v>
      </c>
      <c r="AL214" s="276"/>
      <c r="AM214" s="20"/>
      <c r="AN214" s="175"/>
      <c r="AO214" s="20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36"/>
      <c r="BE214" s="136"/>
      <c r="BF214" s="127"/>
      <c r="BG214" s="127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1"/>
      <c r="BU214" s="410"/>
      <c r="BV214" s="411"/>
      <c r="BW214" s="412"/>
      <c r="BX214" s="412"/>
      <c r="BY214" s="35"/>
      <c r="BZ214" s="35"/>
      <c r="CA214" s="413"/>
    </row>
    <row r="215" spans="1:79" s="39" customFormat="1" ht="25.5">
      <c r="A215" s="335">
        <f t="shared" si="52"/>
        <v>202</v>
      </c>
      <c r="B215" s="435" t="s">
        <v>2423</v>
      </c>
      <c r="C215" s="33"/>
      <c r="D215" s="20" t="s">
        <v>249</v>
      </c>
      <c r="E215" s="34" t="s">
        <v>1993</v>
      </c>
      <c r="F215" s="34" t="s">
        <v>1994</v>
      </c>
      <c r="G215" s="2" t="s">
        <v>2279</v>
      </c>
      <c r="H215" s="33" t="s">
        <v>1363</v>
      </c>
      <c r="I215" s="33" t="s">
        <v>435</v>
      </c>
      <c r="J215" s="34" t="s">
        <v>1995</v>
      </c>
      <c r="K215" s="100">
        <v>1309901380150</v>
      </c>
      <c r="L215" s="127">
        <v>35462</v>
      </c>
      <c r="M215" s="175">
        <f t="shared" ca="1" si="45"/>
        <v>23</v>
      </c>
      <c r="N215" s="364"/>
      <c r="O215" s="33" t="s">
        <v>31</v>
      </c>
      <c r="P215" s="27" t="s">
        <v>2259</v>
      </c>
      <c r="Q215" s="27" t="s">
        <v>1574</v>
      </c>
      <c r="R215" s="34">
        <f t="shared" si="53"/>
        <v>195</v>
      </c>
      <c r="S215" s="34"/>
      <c r="T215" s="27" t="s">
        <v>48</v>
      </c>
      <c r="U215" s="9" t="s">
        <v>6</v>
      </c>
      <c r="V215" s="3" t="s">
        <v>16</v>
      </c>
      <c r="W215" s="20"/>
      <c r="X215" s="20"/>
      <c r="Y215" s="20"/>
      <c r="Z215" s="20"/>
      <c r="AA215" s="20"/>
      <c r="AB215" s="136"/>
      <c r="AC215" s="132">
        <v>43550</v>
      </c>
      <c r="AD215" s="135">
        <f t="shared" si="50"/>
        <v>43670</v>
      </c>
      <c r="AE215" s="135">
        <v>43538</v>
      </c>
      <c r="AF215" s="18">
        <f t="shared" ca="1" si="48"/>
        <v>316</v>
      </c>
      <c r="AG215" s="37">
        <f t="shared" ca="1" si="43"/>
        <v>1</v>
      </c>
      <c r="AH215" s="37">
        <f t="shared" ca="1" si="44"/>
        <v>9</v>
      </c>
      <c r="AI215" s="61">
        <f t="shared" ca="1" si="47"/>
        <v>0.86575342465753424</v>
      </c>
      <c r="AJ215" s="45" t="str">
        <f ca="1">IF(AI215&lt;'Warehouse (PK)'!$AH$2,"-",IF(AI215&lt;'Warehouse (PK)'!$AH$3,"7",IF(AI215&lt;='Warehouse (PK)'!$AH$4,"10",IF(AI215&lt;='Warehouse (PK)'!$AH$5,"12",IF(AI215&lt;='Warehouse (PK)'!$AH$6,"15","15")))))</f>
        <v>-</v>
      </c>
      <c r="AK215" s="32">
        <v>43745</v>
      </c>
      <c r="AL215" s="269"/>
      <c r="AM215" s="32"/>
      <c r="AN215" s="175"/>
      <c r="AO215" s="32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36"/>
      <c r="BE215" s="136"/>
      <c r="BF215" s="32"/>
      <c r="BG215" s="32"/>
      <c r="BH215" s="20"/>
      <c r="BI215" s="20"/>
      <c r="BJ215" s="20"/>
      <c r="BK215" s="20"/>
      <c r="BL215" s="20"/>
      <c r="BM215" s="38"/>
      <c r="BN215" s="38"/>
      <c r="BO215" s="36"/>
      <c r="BP215" s="36"/>
      <c r="BQ215" s="36"/>
      <c r="BR215" s="36"/>
      <c r="BS215" s="36"/>
      <c r="BT215" s="11"/>
      <c r="BU215" s="410"/>
      <c r="BV215" s="412"/>
      <c r="BW215" s="57"/>
      <c r="BX215" s="57"/>
      <c r="BY215" s="35"/>
      <c r="BZ215" s="405"/>
      <c r="CA215" s="413"/>
    </row>
    <row r="216" spans="1:79" s="26" customFormat="1" ht="25.5">
      <c r="A216" s="335">
        <f t="shared" si="52"/>
        <v>203</v>
      </c>
      <c r="B216" s="433" t="s">
        <v>2391</v>
      </c>
      <c r="C216" s="8"/>
      <c r="D216" s="1" t="s">
        <v>247</v>
      </c>
      <c r="E216" s="10" t="s">
        <v>199</v>
      </c>
      <c r="F216" s="2" t="s">
        <v>299</v>
      </c>
      <c r="G216" s="2" t="s">
        <v>2350</v>
      </c>
      <c r="H216" s="1" t="s">
        <v>2232</v>
      </c>
      <c r="I216" s="1"/>
      <c r="J216" s="2"/>
      <c r="K216" s="98">
        <v>3150600207866</v>
      </c>
      <c r="L216" s="125">
        <v>30336</v>
      </c>
      <c r="M216" s="175">
        <f t="shared" ca="1" si="45"/>
        <v>37</v>
      </c>
      <c r="N216" s="363"/>
      <c r="O216" s="8" t="s">
        <v>30</v>
      </c>
      <c r="P216" s="27" t="s">
        <v>2248</v>
      </c>
      <c r="Q216" s="27" t="s">
        <v>8</v>
      </c>
      <c r="R216" s="10">
        <f t="shared" si="53"/>
        <v>2668</v>
      </c>
      <c r="S216" s="28" t="s">
        <v>42</v>
      </c>
      <c r="T216" s="27" t="s">
        <v>2266</v>
      </c>
      <c r="U216" s="9" t="s">
        <v>6</v>
      </c>
      <c r="V216" s="3" t="s">
        <v>16</v>
      </c>
      <c r="W216" s="8"/>
      <c r="X216" s="8"/>
      <c r="Y216" s="8"/>
      <c r="Z216" s="8"/>
      <c r="AA216" s="8"/>
      <c r="AB216" s="221" t="s">
        <v>57</v>
      </c>
      <c r="AC216" s="131">
        <v>41086</v>
      </c>
      <c r="AD216" s="135">
        <f t="shared" si="50"/>
        <v>41206</v>
      </c>
      <c r="AE216" s="244">
        <v>41086</v>
      </c>
      <c r="AF216" s="18">
        <f t="shared" ca="1" si="48"/>
        <v>2768</v>
      </c>
      <c r="AG216" s="62">
        <f t="shared" ca="1" si="43"/>
        <v>8</v>
      </c>
      <c r="AH216" s="57">
        <f t="shared" ca="1" si="44"/>
        <v>6</v>
      </c>
      <c r="AI216" s="60">
        <f t="shared" ca="1" si="47"/>
        <v>7.5835616438356164</v>
      </c>
      <c r="AJ216" s="45" t="str">
        <f ca="1">IF(AI216&lt;'Warehouse (PK)'!$AH$2,"-",IF(AI216&lt;'Warehouse (PK)'!$AH$3,"7",IF(AI216&lt;='Warehouse (PK)'!$AH$4,"10",IF(AI216&lt;='Warehouse (PK)'!$AH$5,"12",IF(AI216&lt;='Warehouse (PK)'!$AH$6,"15","15")))))</f>
        <v>12</v>
      </c>
      <c r="AK216" s="17">
        <v>43754</v>
      </c>
      <c r="AL216" s="266"/>
      <c r="AM216" s="17"/>
      <c r="AN216" s="172"/>
      <c r="AO216" s="17"/>
      <c r="AP216" s="172"/>
      <c r="AQ216" s="172"/>
      <c r="AR216" s="172"/>
      <c r="AS216" s="172"/>
      <c r="AT216" s="172"/>
      <c r="AU216" s="172"/>
      <c r="AV216" s="172"/>
      <c r="AW216" s="172"/>
      <c r="AX216" s="172"/>
      <c r="AY216" s="172"/>
      <c r="AZ216" s="172"/>
      <c r="BA216" s="172"/>
      <c r="BB216" s="172"/>
      <c r="BC216" s="172"/>
      <c r="BD216" s="221"/>
      <c r="BE216" s="221"/>
      <c r="BF216" s="17"/>
      <c r="BG216" s="17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11">
        <v>42811</v>
      </c>
      <c r="BU216" s="258">
        <v>10</v>
      </c>
      <c r="BV216" s="57">
        <v>10</v>
      </c>
      <c r="BW216" s="57">
        <v>12</v>
      </c>
      <c r="BX216" s="57"/>
      <c r="BY216" s="27"/>
      <c r="BZ216" s="405" t="s">
        <v>803</v>
      </c>
      <c r="CA216" s="404">
        <v>2</v>
      </c>
    </row>
    <row r="217" spans="1:79" s="39" customFormat="1" ht="25.5">
      <c r="A217" s="335">
        <f t="shared" si="52"/>
        <v>204</v>
      </c>
      <c r="B217" s="436" t="s">
        <v>2479</v>
      </c>
      <c r="C217" s="138" t="s">
        <v>1433</v>
      </c>
      <c r="D217" s="20" t="s">
        <v>247</v>
      </c>
      <c r="E217" s="14" t="s">
        <v>1424</v>
      </c>
      <c r="F217" s="34" t="s">
        <v>1439</v>
      </c>
      <c r="G217" s="2" t="s">
        <v>1441</v>
      </c>
      <c r="H217" s="33" t="s">
        <v>1665</v>
      </c>
      <c r="I217" s="33" t="s">
        <v>600</v>
      </c>
      <c r="J217" s="34" t="s">
        <v>1425</v>
      </c>
      <c r="K217" s="100" t="s">
        <v>1450</v>
      </c>
      <c r="L217" s="127">
        <v>34031</v>
      </c>
      <c r="M217" s="175">
        <f t="shared" ca="1" si="45"/>
        <v>27</v>
      </c>
      <c r="N217" s="365">
        <v>3342490804</v>
      </c>
      <c r="O217" s="20" t="s">
        <v>30</v>
      </c>
      <c r="P217" s="27" t="s">
        <v>2129</v>
      </c>
      <c r="Q217" s="27" t="s">
        <v>2131</v>
      </c>
      <c r="R217" s="14">
        <f t="shared" si="53"/>
        <v>430</v>
      </c>
      <c r="S217" s="14"/>
      <c r="T217" s="27" t="s">
        <v>2264</v>
      </c>
      <c r="U217" s="9" t="s">
        <v>6</v>
      </c>
      <c r="V217" s="36" t="s">
        <v>17</v>
      </c>
      <c r="W217" s="426">
        <v>43451</v>
      </c>
      <c r="X217" s="426">
        <v>43460</v>
      </c>
      <c r="Y217" s="20" t="s">
        <v>1938</v>
      </c>
      <c r="Z217" s="427">
        <v>43486</v>
      </c>
      <c r="AA217" s="20"/>
      <c r="AB217" s="415" t="s">
        <v>1835</v>
      </c>
      <c r="AC217" s="132">
        <v>43329</v>
      </c>
      <c r="AD217" s="135">
        <f t="shared" si="50"/>
        <v>43449</v>
      </c>
      <c r="AE217" s="32">
        <v>43329</v>
      </c>
      <c r="AF217" s="18">
        <f t="shared" ca="1" si="48"/>
        <v>525</v>
      </c>
      <c r="AG217" s="37">
        <f t="shared" ca="1" si="43"/>
        <v>2</v>
      </c>
      <c r="AH217" s="37">
        <f t="shared" ca="1" si="44"/>
        <v>5</v>
      </c>
      <c r="AI217" s="61">
        <f t="shared" ca="1" si="47"/>
        <v>1.4383561643835616</v>
      </c>
      <c r="AJ217" s="45" t="str">
        <f ca="1">IF(AI217&lt;'Warehouse (PK)'!$AH$2,"-",IF(AI217&lt;'Warehouse (PK)'!$AH$3,"7",IF(AI217&lt;='Warehouse (PK)'!$AH$4,"10",IF(AI217&lt;='Warehouse (PK)'!$AH$5,"12",IF(AI217&lt;='Warehouse (PK)'!$AH$6,"15","15")))))</f>
        <v>7</v>
      </c>
      <c r="AK217" s="32">
        <v>43759</v>
      </c>
      <c r="AL217" s="276"/>
      <c r="AM217" s="20"/>
      <c r="AN217" s="175"/>
      <c r="AO217" s="20"/>
      <c r="AP217" s="175"/>
      <c r="AQ217" s="175"/>
      <c r="AR217" s="175"/>
      <c r="AS217" s="175"/>
      <c r="AT217" s="175"/>
      <c r="AU217" s="175"/>
      <c r="AV217" s="175"/>
      <c r="AW217" s="175">
        <v>2</v>
      </c>
      <c r="AX217" s="175"/>
      <c r="AY217" s="175"/>
      <c r="AZ217" s="175"/>
      <c r="BA217" s="175"/>
      <c r="BB217" s="175"/>
      <c r="BC217" s="175"/>
      <c r="BD217" s="136"/>
      <c r="BE217" s="136"/>
      <c r="BF217" s="127"/>
      <c r="BG217" s="127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1"/>
      <c r="BU217" s="410"/>
      <c r="BV217" s="411"/>
      <c r="BW217" s="412"/>
      <c r="BX217" s="412"/>
      <c r="BY217" s="35"/>
      <c r="BZ217" s="35"/>
      <c r="CA217" s="413"/>
    </row>
    <row r="218" spans="1:79" s="39" customFormat="1" ht="25.5">
      <c r="A218" s="335">
        <f t="shared" si="52"/>
        <v>205</v>
      </c>
      <c r="B218" s="436" t="s">
        <v>2481</v>
      </c>
      <c r="C218" s="138" t="s">
        <v>1433</v>
      </c>
      <c r="D218" s="20" t="s">
        <v>247</v>
      </c>
      <c r="E218" s="14" t="s">
        <v>1428</v>
      </c>
      <c r="F218" s="34" t="s">
        <v>1429</v>
      </c>
      <c r="G218" s="2" t="s">
        <v>1443</v>
      </c>
      <c r="H218" s="33" t="s">
        <v>1428</v>
      </c>
      <c r="I218" s="33" t="s">
        <v>600</v>
      </c>
      <c r="J218" s="34" t="s">
        <v>1427</v>
      </c>
      <c r="K218" s="100" t="s">
        <v>1453</v>
      </c>
      <c r="L218" s="127">
        <v>28620</v>
      </c>
      <c r="M218" s="175">
        <f t="shared" ca="1" si="45"/>
        <v>42</v>
      </c>
      <c r="N218" s="365">
        <v>3342490820</v>
      </c>
      <c r="O218" s="20" t="s">
        <v>30</v>
      </c>
      <c r="P218" s="27" t="s">
        <v>2129</v>
      </c>
      <c r="Q218" s="27" t="s">
        <v>2128</v>
      </c>
      <c r="R218" s="14">
        <f t="shared" si="53"/>
        <v>430</v>
      </c>
      <c r="S218" s="14"/>
      <c r="T218" s="27" t="s">
        <v>2264</v>
      </c>
      <c r="U218" s="9" t="s">
        <v>6</v>
      </c>
      <c r="V218" s="36" t="s">
        <v>17</v>
      </c>
      <c r="W218" s="426">
        <v>43451</v>
      </c>
      <c r="X218" s="426">
        <v>43460</v>
      </c>
      <c r="Y218" s="20" t="s">
        <v>1938</v>
      </c>
      <c r="Z218" s="20"/>
      <c r="AA218" s="20"/>
      <c r="AB218" s="415" t="s">
        <v>1835</v>
      </c>
      <c r="AC218" s="132">
        <v>43329</v>
      </c>
      <c r="AD218" s="135">
        <f t="shared" si="50"/>
        <v>43449</v>
      </c>
      <c r="AE218" s="32">
        <v>43329</v>
      </c>
      <c r="AF218" s="18">
        <f t="shared" ca="1" si="48"/>
        <v>525</v>
      </c>
      <c r="AG218" s="37">
        <f t="shared" ca="1" si="43"/>
        <v>2</v>
      </c>
      <c r="AH218" s="37">
        <f t="shared" ca="1" si="44"/>
        <v>5</v>
      </c>
      <c r="AI218" s="61">
        <f t="shared" ca="1" si="47"/>
        <v>1.4383561643835616</v>
      </c>
      <c r="AJ218" s="45" t="str">
        <f ca="1">IF(AI218&lt;'Warehouse (PK)'!$AH$2,"-",IF(AI218&lt;'Warehouse (PK)'!$AH$3,"7",IF(AI218&lt;='Warehouse (PK)'!$AH$4,"10",IF(AI218&lt;='Warehouse (PK)'!$AH$5,"12",IF(AI218&lt;='Warehouse (PK)'!$AH$6,"15","15")))))</f>
        <v>7</v>
      </c>
      <c r="AK218" s="32">
        <v>43759</v>
      </c>
      <c r="AL218" s="276"/>
      <c r="AM218" s="20"/>
      <c r="AN218" s="175"/>
      <c r="AO218" s="20"/>
      <c r="AP218" s="175"/>
      <c r="AQ218" s="175"/>
      <c r="AR218" s="175"/>
      <c r="AS218" s="175"/>
      <c r="AT218" s="175"/>
      <c r="AU218" s="175"/>
      <c r="AV218" s="175"/>
      <c r="AW218" s="175">
        <v>2</v>
      </c>
      <c r="AX218" s="175"/>
      <c r="AY218" s="175"/>
      <c r="AZ218" s="175"/>
      <c r="BA218" s="175"/>
      <c r="BB218" s="175"/>
      <c r="BC218" s="175"/>
      <c r="BD218" s="136"/>
      <c r="BE218" s="136"/>
      <c r="BF218" s="127"/>
      <c r="BG218" s="127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1"/>
      <c r="BU218" s="410"/>
      <c r="BV218" s="411"/>
      <c r="BW218" s="412"/>
      <c r="BX218" s="412"/>
      <c r="BY218" s="35"/>
      <c r="BZ218" s="35"/>
      <c r="CA218" s="413"/>
    </row>
    <row r="219" spans="1:79" s="39" customFormat="1" ht="25.5">
      <c r="A219" s="335">
        <f t="shared" si="52"/>
        <v>206</v>
      </c>
      <c r="B219" s="436" t="s">
        <v>2485</v>
      </c>
      <c r="C219" s="138" t="s">
        <v>1433</v>
      </c>
      <c r="D219" s="20" t="s">
        <v>247</v>
      </c>
      <c r="E219" s="14" t="s">
        <v>1737</v>
      </c>
      <c r="F219" s="34" t="s">
        <v>1709</v>
      </c>
      <c r="G219" s="2" t="s">
        <v>1746</v>
      </c>
      <c r="H219" s="20" t="s">
        <v>464</v>
      </c>
      <c r="I219" s="33" t="s">
        <v>1679</v>
      </c>
      <c r="J219" s="34" t="s">
        <v>1699</v>
      </c>
      <c r="K219" s="100" t="s">
        <v>1636</v>
      </c>
      <c r="L219" s="127">
        <v>31182</v>
      </c>
      <c r="M219" s="175">
        <f t="shared" ca="1" si="45"/>
        <v>35</v>
      </c>
      <c r="N219" s="365">
        <v>3342490896</v>
      </c>
      <c r="O219" s="20" t="s">
        <v>30</v>
      </c>
      <c r="P219" s="27" t="s">
        <v>2129</v>
      </c>
      <c r="Q219" s="27" t="s">
        <v>2131</v>
      </c>
      <c r="R219" s="14">
        <f t="shared" si="53"/>
        <v>430</v>
      </c>
      <c r="S219" s="14"/>
      <c r="T219" s="27" t="s">
        <v>2264</v>
      </c>
      <c r="U219" s="9" t="s">
        <v>6</v>
      </c>
      <c r="V219" s="36" t="s">
        <v>17</v>
      </c>
      <c r="W219" s="426">
        <v>43451</v>
      </c>
      <c r="X219" s="426">
        <v>43460</v>
      </c>
      <c r="Y219" s="20" t="s">
        <v>1938</v>
      </c>
      <c r="Z219" s="427">
        <v>43486</v>
      </c>
      <c r="AA219" s="20"/>
      <c r="AB219" s="415" t="s">
        <v>1835</v>
      </c>
      <c r="AC219" s="132">
        <v>43329</v>
      </c>
      <c r="AD219" s="135">
        <f t="shared" si="50"/>
        <v>43449</v>
      </c>
      <c r="AE219" s="32">
        <v>43329</v>
      </c>
      <c r="AF219" s="18">
        <f t="shared" ca="1" si="48"/>
        <v>525</v>
      </c>
      <c r="AG219" s="37">
        <f t="shared" ca="1" si="43"/>
        <v>2</v>
      </c>
      <c r="AH219" s="37">
        <f t="shared" ca="1" si="44"/>
        <v>5</v>
      </c>
      <c r="AI219" s="61">
        <f t="shared" ca="1" si="47"/>
        <v>1.4383561643835616</v>
      </c>
      <c r="AJ219" s="45" t="str">
        <f ca="1">IF(AI219&lt;'Warehouse (PK)'!$AH$2,"-",IF(AI219&lt;'Warehouse (PK)'!$AH$3,"7",IF(AI219&lt;='Warehouse (PK)'!$AH$4,"10",IF(AI219&lt;='Warehouse (PK)'!$AH$5,"12",IF(AI219&lt;='Warehouse (PK)'!$AH$6,"15","15")))))</f>
        <v>7</v>
      </c>
      <c r="AK219" s="32">
        <v>43759</v>
      </c>
      <c r="AL219" s="276"/>
      <c r="AM219" s="417">
        <v>39</v>
      </c>
      <c r="AN219" s="175"/>
      <c r="AO219" s="20"/>
      <c r="AP219" s="175"/>
      <c r="AQ219" s="175"/>
      <c r="AR219" s="175"/>
      <c r="AS219" s="175"/>
      <c r="AT219" s="175"/>
      <c r="AU219" s="175"/>
      <c r="AV219" s="175"/>
      <c r="AW219" s="175"/>
      <c r="AX219" s="175">
        <v>3</v>
      </c>
      <c r="AY219" s="175"/>
      <c r="AZ219" s="175"/>
      <c r="BA219" s="175"/>
      <c r="BB219" s="175"/>
      <c r="BC219" s="175"/>
      <c r="BD219" s="136"/>
      <c r="BE219" s="136"/>
      <c r="BF219" s="127"/>
      <c r="BG219" s="127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1"/>
      <c r="BU219" s="410"/>
      <c r="BV219" s="411"/>
      <c r="BW219" s="412"/>
      <c r="BX219" s="412"/>
      <c r="BY219" s="35"/>
      <c r="BZ219" s="35"/>
      <c r="CA219" s="413"/>
    </row>
    <row r="220" spans="1:79" s="39" customFormat="1" ht="25.5">
      <c r="A220" s="335">
        <f t="shared" si="52"/>
        <v>207</v>
      </c>
      <c r="B220" s="436" t="s">
        <v>2486</v>
      </c>
      <c r="C220" s="138" t="s">
        <v>1433</v>
      </c>
      <c r="D220" s="20" t="s">
        <v>247</v>
      </c>
      <c r="E220" s="14" t="s">
        <v>1360</v>
      </c>
      <c r="F220" s="34" t="s">
        <v>1719</v>
      </c>
      <c r="G220" s="2" t="s">
        <v>1720</v>
      </c>
      <c r="H220" s="33" t="s">
        <v>1658</v>
      </c>
      <c r="I220" s="33" t="s">
        <v>1679</v>
      </c>
      <c r="J220" s="34" t="s">
        <v>1698</v>
      </c>
      <c r="K220" s="100" t="s">
        <v>1637</v>
      </c>
      <c r="L220" s="127">
        <v>34912</v>
      </c>
      <c r="M220" s="175">
        <f t="shared" ca="1" si="45"/>
        <v>25</v>
      </c>
      <c r="N220" s="365">
        <v>3342490901</v>
      </c>
      <c r="O220" s="20" t="s">
        <v>30</v>
      </c>
      <c r="P220" s="27" t="s">
        <v>2129</v>
      </c>
      <c r="Q220" s="27" t="s">
        <v>2128</v>
      </c>
      <c r="R220" s="14">
        <f t="shared" si="53"/>
        <v>430</v>
      </c>
      <c r="S220" s="14"/>
      <c r="T220" s="27" t="s">
        <v>2264</v>
      </c>
      <c r="U220" s="9" t="s">
        <v>6</v>
      </c>
      <c r="V220" s="36" t="s">
        <v>17</v>
      </c>
      <c r="W220" s="426">
        <v>43451</v>
      </c>
      <c r="X220" s="426">
        <v>43460</v>
      </c>
      <c r="Y220" s="20" t="s">
        <v>1938</v>
      </c>
      <c r="Z220" s="20"/>
      <c r="AA220" s="20"/>
      <c r="AB220" s="415" t="s">
        <v>1835</v>
      </c>
      <c r="AC220" s="132">
        <v>43329</v>
      </c>
      <c r="AD220" s="135">
        <f t="shared" si="50"/>
        <v>43449</v>
      </c>
      <c r="AE220" s="32">
        <v>43329</v>
      </c>
      <c r="AF220" s="18">
        <f t="shared" ca="1" si="48"/>
        <v>525</v>
      </c>
      <c r="AG220" s="37">
        <f t="shared" ca="1" si="43"/>
        <v>2</v>
      </c>
      <c r="AH220" s="37"/>
      <c r="AI220" s="61">
        <f t="shared" ca="1" si="47"/>
        <v>1.4383561643835616</v>
      </c>
      <c r="AJ220" s="45" t="str">
        <f ca="1">IF(AI220&lt;$AH$2,"-",IF(AI220&lt;$AH$3,"7",IF(AI220&lt;=$AH$4,"10",IF(AI220&lt;=$AH$5,"12",IF(AI220&lt;=$AH$6,"15","15")))))</f>
        <v>7</v>
      </c>
      <c r="AK220" s="32">
        <v>43759</v>
      </c>
      <c r="AL220" s="276"/>
      <c r="AM220" s="417">
        <v>39</v>
      </c>
      <c r="AN220" s="175"/>
      <c r="AO220" s="20"/>
      <c r="AP220" s="175"/>
      <c r="AQ220" s="175"/>
      <c r="AR220" s="175">
        <v>3</v>
      </c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36"/>
      <c r="BE220" s="136"/>
      <c r="BF220" s="127"/>
      <c r="BG220" s="127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1"/>
      <c r="BU220" s="410"/>
      <c r="BV220" s="411"/>
      <c r="BW220" s="412"/>
      <c r="BX220" s="412"/>
      <c r="BY220" s="35"/>
      <c r="BZ220" s="35"/>
      <c r="CA220" s="413"/>
    </row>
    <row r="221" spans="1:79" s="39" customFormat="1" ht="25.5">
      <c r="A221" s="335">
        <f t="shared" si="52"/>
        <v>208</v>
      </c>
      <c r="B221" s="436" t="s">
        <v>2489</v>
      </c>
      <c r="C221" s="138" t="s">
        <v>1433</v>
      </c>
      <c r="D221" s="20" t="s">
        <v>247</v>
      </c>
      <c r="E221" s="14" t="s">
        <v>1725</v>
      </c>
      <c r="F221" s="34" t="s">
        <v>1726</v>
      </c>
      <c r="G221" s="2" t="s">
        <v>1727</v>
      </c>
      <c r="H221" s="33" t="s">
        <v>1661</v>
      </c>
      <c r="I221" s="33" t="s">
        <v>1679</v>
      </c>
      <c r="J221" s="34" t="s">
        <v>1769</v>
      </c>
      <c r="K221" s="100" t="s">
        <v>1640</v>
      </c>
      <c r="L221" s="127">
        <v>33734</v>
      </c>
      <c r="M221" s="175">
        <f t="shared" ca="1" si="45"/>
        <v>28</v>
      </c>
      <c r="N221" s="365">
        <v>3342490935</v>
      </c>
      <c r="O221" s="20" t="s">
        <v>30</v>
      </c>
      <c r="P221" s="27" t="s">
        <v>2129</v>
      </c>
      <c r="Q221" s="27" t="s">
        <v>2131</v>
      </c>
      <c r="R221" s="14">
        <f t="shared" si="53"/>
        <v>430</v>
      </c>
      <c r="S221" s="14"/>
      <c r="T221" s="27" t="s">
        <v>2264</v>
      </c>
      <c r="U221" s="9" t="s">
        <v>6</v>
      </c>
      <c r="V221" s="36" t="s">
        <v>17</v>
      </c>
      <c r="W221" s="426">
        <v>43451</v>
      </c>
      <c r="X221" s="426">
        <v>43460</v>
      </c>
      <c r="Y221" s="20" t="s">
        <v>1938</v>
      </c>
      <c r="Z221" s="427">
        <v>43486</v>
      </c>
      <c r="AA221" s="20"/>
      <c r="AB221" s="415" t="s">
        <v>1835</v>
      </c>
      <c r="AC221" s="132">
        <v>43329</v>
      </c>
      <c r="AD221" s="135">
        <f t="shared" si="50"/>
        <v>43449</v>
      </c>
      <c r="AE221" s="32">
        <v>43329</v>
      </c>
      <c r="AF221" s="18">
        <f t="shared" ca="1" si="48"/>
        <v>525</v>
      </c>
      <c r="AG221" s="37">
        <f t="shared" ca="1" si="43"/>
        <v>2</v>
      </c>
      <c r="AH221" s="37">
        <f t="shared" ref="AH221:AH227" ca="1" si="54">DATEDIF(AC221,TODAY(),"YM")</f>
        <v>5</v>
      </c>
      <c r="AI221" s="61">
        <f t="shared" ref="AI221:AI227" ca="1" si="55">IF(AF221="","",AF221/365)</f>
        <v>1.4383561643835616</v>
      </c>
      <c r="AJ221" s="45" t="str">
        <f ca="1">IF(AI221&lt;'Warehouse (PK)'!$AH$2,"-",IF(AI221&lt;'Warehouse (PK)'!$AH$3,"7",IF(AI221&lt;='Warehouse (PK)'!$AH$4,"10",IF(AI221&lt;='Warehouse (PK)'!$AH$5,"12",IF(AI221&lt;='Warehouse (PK)'!$AH$6,"15","15")))))</f>
        <v>7</v>
      </c>
      <c r="AK221" s="32">
        <v>43759</v>
      </c>
      <c r="AL221" s="276"/>
      <c r="AM221" s="417">
        <v>44</v>
      </c>
      <c r="AN221" s="175"/>
      <c r="AO221" s="20"/>
      <c r="AP221" s="175"/>
      <c r="AQ221" s="175"/>
      <c r="AR221" s="175"/>
      <c r="AS221" s="175"/>
      <c r="AT221" s="175"/>
      <c r="AU221" s="175"/>
      <c r="AV221" s="175"/>
      <c r="AW221" s="175"/>
      <c r="AX221" s="175"/>
      <c r="AY221" s="175">
        <v>3</v>
      </c>
      <c r="AZ221" s="175"/>
      <c r="BA221" s="175"/>
      <c r="BB221" s="175"/>
      <c r="BC221" s="175"/>
      <c r="BD221" s="136"/>
      <c r="BE221" s="136"/>
      <c r="BF221" s="127"/>
      <c r="BG221" s="127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1"/>
      <c r="BU221" s="410"/>
      <c r="BV221" s="411"/>
      <c r="BW221" s="412"/>
      <c r="BX221" s="412"/>
      <c r="BY221" s="35"/>
      <c r="BZ221" s="35"/>
      <c r="CA221" s="413"/>
    </row>
    <row r="222" spans="1:79" s="39" customFormat="1" ht="25.5">
      <c r="A222" s="335">
        <f t="shared" si="52"/>
        <v>209</v>
      </c>
      <c r="B222" s="436" t="s">
        <v>2490</v>
      </c>
      <c r="C222" s="138" t="s">
        <v>1433</v>
      </c>
      <c r="D222" s="20" t="s">
        <v>248</v>
      </c>
      <c r="E222" s="14" t="s">
        <v>248</v>
      </c>
      <c r="F222" s="34" t="s">
        <v>1723</v>
      </c>
      <c r="G222" s="2" t="s">
        <v>1749</v>
      </c>
      <c r="H222" s="33" t="s">
        <v>248</v>
      </c>
      <c r="I222" s="33" t="s">
        <v>1680</v>
      </c>
      <c r="J222" s="34" t="s">
        <v>1695</v>
      </c>
      <c r="K222" s="100" t="s">
        <v>1641</v>
      </c>
      <c r="L222" s="127">
        <v>28189</v>
      </c>
      <c r="M222" s="175">
        <f t="shared" ca="1" si="45"/>
        <v>43</v>
      </c>
      <c r="N222" s="365">
        <v>3342490943</v>
      </c>
      <c r="O222" s="20" t="s">
        <v>31</v>
      </c>
      <c r="P222" s="27" t="s">
        <v>9</v>
      </c>
      <c r="Q222" s="27" t="s">
        <v>2135</v>
      </c>
      <c r="R222" s="14">
        <f t="shared" si="53"/>
        <v>430</v>
      </c>
      <c r="S222" s="14"/>
      <c r="T222" s="27" t="s">
        <v>51</v>
      </c>
      <c r="U222" s="9" t="s">
        <v>6</v>
      </c>
      <c r="V222" s="36" t="s">
        <v>17</v>
      </c>
      <c r="W222" s="426">
        <v>43451</v>
      </c>
      <c r="X222" s="426">
        <v>43460</v>
      </c>
      <c r="Y222" s="20" t="s">
        <v>1938</v>
      </c>
      <c r="Z222" s="20"/>
      <c r="AA222" s="20"/>
      <c r="AB222" s="415" t="s">
        <v>1835</v>
      </c>
      <c r="AC222" s="132">
        <v>43329</v>
      </c>
      <c r="AD222" s="135">
        <f t="shared" si="50"/>
        <v>43449</v>
      </c>
      <c r="AE222" s="32">
        <v>43329</v>
      </c>
      <c r="AF222" s="18">
        <f t="shared" ca="1" si="48"/>
        <v>525</v>
      </c>
      <c r="AG222" s="37">
        <f t="shared" ca="1" si="43"/>
        <v>2</v>
      </c>
      <c r="AH222" s="37">
        <f t="shared" ca="1" si="54"/>
        <v>5</v>
      </c>
      <c r="AI222" s="61">
        <f t="shared" ca="1" si="55"/>
        <v>1.4383561643835616</v>
      </c>
      <c r="AJ222" s="45" t="str">
        <f ca="1">IF(AI222&lt;'Warehouse (PK)'!$AH$2,"-",IF(AI222&lt;'Warehouse (PK)'!$AH$3,"7",IF(AI222&lt;='Warehouse (PK)'!$AH$4,"10",IF(AI222&lt;='Warehouse (PK)'!$AH$5,"12",IF(AI222&lt;='Warehouse (PK)'!$AH$6,"15","15")))))</f>
        <v>7</v>
      </c>
      <c r="AK222" s="32">
        <v>43759</v>
      </c>
      <c r="AL222" s="276"/>
      <c r="AM222" s="20">
        <v>36</v>
      </c>
      <c r="AN222" s="175"/>
      <c r="AO222" s="20"/>
      <c r="AP222" s="175"/>
      <c r="AQ222" s="175">
        <v>3</v>
      </c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36"/>
      <c r="BE222" s="136"/>
      <c r="BF222" s="127"/>
      <c r="BG222" s="127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1"/>
      <c r="BU222" s="410"/>
      <c r="BV222" s="411"/>
      <c r="BW222" s="412"/>
      <c r="BX222" s="412"/>
      <c r="BY222" s="35"/>
      <c r="BZ222" s="35"/>
      <c r="CA222" s="413"/>
    </row>
    <row r="223" spans="1:79" s="39" customFormat="1" ht="25.5">
      <c r="A223" s="335">
        <f t="shared" si="52"/>
        <v>210</v>
      </c>
      <c r="B223" s="436" t="s">
        <v>2491</v>
      </c>
      <c r="C223" s="138" t="s">
        <v>1433</v>
      </c>
      <c r="D223" s="20" t="s">
        <v>247</v>
      </c>
      <c r="E223" s="14" t="s">
        <v>1722</v>
      </c>
      <c r="F223" s="34" t="s">
        <v>1723</v>
      </c>
      <c r="G223" s="2" t="s">
        <v>1724</v>
      </c>
      <c r="H223" s="33" t="s">
        <v>1662</v>
      </c>
      <c r="I223" s="33" t="s">
        <v>1679</v>
      </c>
      <c r="J223" s="34" t="s">
        <v>1694</v>
      </c>
      <c r="K223" s="100" t="s">
        <v>1642</v>
      </c>
      <c r="L223" s="127">
        <v>28582</v>
      </c>
      <c r="M223" s="175">
        <f t="shared" ca="1" si="45"/>
        <v>42</v>
      </c>
      <c r="N223" s="365">
        <v>3342490951</v>
      </c>
      <c r="O223" s="20" t="s">
        <v>30</v>
      </c>
      <c r="P223" s="27" t="s">
        <v>2129</v>
      </c>
      <c r="Q223" s="27" t="s">
        <v>2128</v>
      </c>
      <c r="R223" s="14">
        <f t="shared" si="53"/>
        <v>430</v>
      </c>
      <c r="S223" s="14"/>
      <c r="T223" s="27" t="s">
        <v>2264</v>
      </c>
      <c r="U223" s="9" t="s">
        <v>6</v>
      </c>
      <c r="V223" s="36" t="s">
        <v>17</v>
      </c>
      <c r="W223" s="426">
        <v>43451</v>
      </c>
      <c r="X223" s="426">
        <v>43460</v>
      </c>
      <c r="Y223" s="20" t="s">
        <v>1938</v>
      </c>
      <c r="Z223" s="20"/>
      <c r="AA223" s="20"/>
      <c r="AB223" s="415" t="s">
        <v>1835</v>
      </c>
      <c r="AC223" s="132">
        <v>43329</v>
      </c>
      <c r="AD223" s="135">
        <f t="shared" si="50"/>
        <v>43449</v>
      </c>
      <c r="AE223" s="32">
        <v>43329</v>
      </c>
      <c r="AF223" s="18">
        <f t="shared" ca="1" si="48"/>
        <v>525</v>
      </c>
      <c r="AG223" s="37">
        <f t="shared" ca="1" si="43"/>
        <v>2</v>
      </c>
      <c r="AH223" s="37">
        <f t="shared" ca="1" si="54"/>
        <v>5</v>
      </c>
      <c r="AI223" s="61">
        <f t="shared" ca="1" si="55"/>
        <v>1.4383561643835616</v>
      </c>
      <c r="AJ223" s="45" t="str">
        <f ca="1">IF(AI223&lt;'Warehouse (PK)'!$AH$2,"-",IF(AI223&lt;'Warehouse (PK)'!$AH$3,"7",IF(AI223&lt;='Warehouse (PK)'!$AH$4,"10",IF(AI223&lt;='Warehouse (PK)'!$AH$5,"12",IF(AI223&lt;='Warehouse (PK)'!$AH$6,"15","15")))))</f>
        <v>7</v>
      </c>
      <c r="AK223" s="32">
        <v>43759</v>
      </c>
      <c r="AL223" s="276"/>
      <c r="AM223" s="20">
        <v>39</v>
      </c>
      <c r="AN223" s="175"/>
      <c r="AO223" s="20"/>
      <c r="AP223" s="175"/>
      <c r="AQ223" s="175"/>
      <c r="AR223" s="175"/>
      <c r="AS223" s="175"/>
      <c r="AT223" s="175"/>
      <c r="AU223" s="175"/>
      <c r="AV223" s="175"/>
      <c r="AW223" s="175">
        <v>3</v>
      </c>
      <c r="AX223" s="175"/>
      <c r="AY223" s="175"/>
      <c r="AZ223" s="175"/>
      <c r="BA223" s="175"/>
      <c r="BB223" s="175"/>
      <c r="BC223" s="175"/>
      <c r="BD223" s="136"/>
      <c r="BE223" s="136"/>
      <c r="BF223" s="127"/>
      <c r="BG223" s="127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1"/>
      <c r="BU223" s="410"/>
      <c r="BV223" s="411"/>
      <c r="BW223" s="412"/>
      <c r="BX223" s="412"/>
      <c r="BY223" s="35"/>
      <c r="BZ223" s="35"/>
      <c r="CA223" s="413"/>
    </row>
    <row r="224" spans="1:79" s="39" customFormat="1" ht="26.25">
      <c r="A224" s="1">
        <v>165</v>
      </c>
      <c r="B224" s="436" t="s">
        <v>2520</v>
      </c>
      <c r="C224" s="20"/>
      <c r="D224" s="20" t="s">
        <v>247</v>
      </c>
      <c r="E224" s="14" t="s">
        <v>2015</v>
      </c>
      <c r="F224" s="34" t="s">
        <v>2016</v>
      </c>
      <c r="G224" s="2" t="s">
        <v>2318</v>
      </c>
      <c r="H224" s="33" t="s">
        <v>247</v>
      </c>
      <c r="I224" s="33" t="s">
        <v>600</v>
      </c>
      <c r="J224" s="34" t="s">
        <v>2017</v>
      </c>
      <c r="K224" s="428">
        <v>1139900275231</v>
      </c>
      <c r="L224" s="127">
        <v>35920</v>
      </c>
      <c r="M224" s="175">
        <f t="shared" ca="1" si="45"/>
        <v>22</v>
      </c>
      <c r="N224" s="365"/>
      <c r="O224" s="20" t="s">
        <v>30</v>
      </c>
      <c r="P224" s="27" t="s">
        <v>2129</v>
      </c>
      <c r="Q224" s="27" t="s">
        <v>2128</v>
      </c>
      <c r="R224" s="14">
        <f t="shared" si="53"/>
        <v>147</v>
      </c>
      <c r="S224" s="14"/>
      <c r="T224" s="27" t="s">
        <v>2264</v>
      </c>
      <c r="U224" s="9" t="s">
        <v>6</v>
      </c>
      <c r="V224" s="36" t="s">
        <v>17</v>
      </c>
      <c r="W224" s="20"/>
      <c r="X224" s="20"/>
      <c r="Y224" s="20"/>
      <c r="Z224" s="20"/>
      <c r="AA224" s="20"/>
      <c r="AB224" s="136"/>
      <c r="AC224" s="132">
        <v>43599</v>
      </c>
      <c r="AD224" s="135">
        <f t="shared" si="50"/>
        <v>43719</v>
      </c>
      <c r="AE224" s="32">
        <v>43599</v>
      </c>
      <c r="AF224" s="37">
        <f t="shared" ca="1" si="48"/>
        <v>255</v>
      </c>
      <c r="AG224" s="37">
        <f t="shared" ca="1" si="43"/>
        <v>1</v>
      </c>
      <c r="AH224" s="37">
        <f t="shared" ca="1" si="54"/>
        <v>8</v>
      </c>
      <c r="AI224" s="61">
        <f t="shared" ca="1" si="55"/>
        <v>0.69863013698630139</v>
      </c>
      <c r="AJ224" s="45">
        <f ca="1">IF(AE224="","",IF(AI224&lt;'Warehouse (PK)'!$AH$2,0,IF(YEAR(AE224)='Warehouse (PK)'!$AH$1-1,ROUND('Warehouse (PK)'!$AJ$2/12*(12-MONTH(AE224)+1),0),IF(AG224&gt;='Warehouse (PK)'!$AH$6,'Warehouse (PK)'!$AJ$6,IF(AG224&gt;='Warehouse (PK)'!$AH$5,'Warehouse (PK)'!$AJ$5,IF(AG224&gt;='Warehouse (PK)'!$AH$4,'Warehouse (PK)'!$AJ$4,IF(AG224&gt;='Warehouse (PK)'!$AH$3,'Warehouse (PK)'!$AJ$3,IF(AG224&gt;='Warehouse (PK)'!$AH$2,'Warehouse (PK)'!$AJ$2,"Check"))))))))</f>
        <v>0</v>
      </c>
      <c r="AK224" s="32">
        <v>43746</v>
      </c>
      <c r="AL224" s="276"/>
      <c r="AM224" s="20"/>
      <c r="AN224" s="175"/>
      <c r="AO224" s="20"/>
      <c r="AP224" s="175"/>
      <c r="AQ224" s="175"/>
      <c r="AR224" s="175"/>
      <c r="AS224" s="175"/>
      <c r="AT224" s="175"/>
      <c r="AU224" s="175"/>
      <c r="AV224" s="175"/>
      <c r="AW224" s="175"/>
      <c r="AX224" s="175"/>
      <c r="AY224" s="175"/>
      <c r="AZ224" s="175"/>
      <c r="BA224" s="175"/>
      <c r="BB224" s="175"/>
      <c r="BC224" s="175"/>
      <c r="BD224" s="136"/>
      <c r="BE224" s="136"/>
      <c r="BF224" s="127"/>
      <c r="BG224" s="127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1"/>
      <c r="BU224" s="410"/>
      <c r="BV224" s="411"/>
      <c r="BW224" s="412"/>
      <c r="BX224" s="412"/>
      <c r="BY224" s="35"/>
      <c r="BZ224" s="35"/>
      <c r="CA224" s="413"/>
    </row>
    <row r="225" spans="1:79" s="39" customFormat="1" ht="26.25">
      <c r="A225" s="1">
        <v>173</v>
      </c>
      <c r="B225" s="436" t="s">
        <v>2528</v>
      </c>
      <c r="C225" s="20"/>
      <c r="D225" s="20" t="s">
        <v>247</v>
      </c>
      <c r="E225" s="14" t="s">
        <v>2085</v>
      </c>
      <c r="F225" s="34" t="s">
        <v>2075</v>
      </c>
      <c r="G225" s="2" t="s">
        <v>2323</v>
      </c>
      <c r="H225" s="33" t="s">
        <v>2103</v>
      </c>
      <c r="I225" s="33" t="s">
        <v>600</v>
      </c>
      <c r="J225" s="34" t="s">
        <v>2104</v>
      </c>
      <c r="K225" s="428">
        <v>1129700221838</v>
      </c>
      <c r="L225" s="127">
        <v>36919</v>
      </c>
      <c r="M225" s="175">
        <f t="shared" ca="1" si="45"/>
        <v>19</v>
      </c>
      <c r="N225" s="365"/>
      <c r="O225" s="20" t="s">
        <v>30</v>
      </c>
      <c r="P225" s="27" t="s">
        <v>2262</v>
      </c>
      <c r="Q225" s="27" t="s">
        <v>2130</v>
      </c>
      <c r="R225" s="14">
        <f t="shared" si="53"/>
        <v>135</v>
      </c>
      <c r="S225" s="14"/>
      <c r="T225" s="27" t="s">
        <v>2264</v>
      </c>
      <c r="U225" s="9" t="s">
        <v>6</v>
      </c>
      <c r="V225" s="36" t="s">
        <v>17</v>
      </c>
      <c r="W225" s="20"/>
      <c r="X225" s="20"/>
      <c r="Y225" s="20"/>
      <c r="Z225" s="20"/>
      <c r="AA225" s="20"/>
      <c r="AB225" s="136"/>
      <c r="AC225" s="132">
        <v>43641</v>
      </c>
      <c r="AD225" s="135">
        <f t="shared" si="50"/>
        <v>43761</v>
      </c>
      <c r="AE225" s="32">
        <v>43641</v>
      </c>
      <c r="AF225" s="37">
        <f t="shared" ca="1" si="48"/>
        <v>213</v>
      </c>
      <c r="AG225" s="37">
        <f t="shared" ca="1" si="43"/>
        <v>1</v>
      </c>
      <c r="AH225" s="37">
        <f t="shared" ca="1" si="54"/>
        <v>6</v>
      </c>
      <c r="AI225" s="61">
        <f t="shared" ca="1" si="55"/>
        <v>0.58356164383561648</v>
      </c>
      <c r="AJ225" s="45">
        <f ca="1">IF(AE225="","",IF(AI225&lt;'Warehouse (PK)'!$AH$2,0,IF(YEAR(AE225)='Warehouse (PK)'!$AH$1-1,ROUND('Warehouse (PK)'!$AJ$2/12*(12-MONTH(AE225)+1),0),IF(AG225&gt;='Warehouse (PK)'!$AH$6,'Warehouse (PK)'!$AJ$6,IF(AG225&gt;='Warehouse (PK)'!$AH$5,'Warehouse (PK)'!$AJ$5,IF(AG225&gt;='Warehouse (PK)'!$AH$4,'Warehouse (PK)'!$AJ$4,IF(AG225&gt;='Warehouse (PK)'!$AH$3,'Warehouse (PK)'!$AJ$3,IF(AG225&gt;='Warehouse (PK)'!$AH$2,'Warehouse (PK)'!$AJ$2,"Check"))))))))</f>
        <v>0</v>
      </c>
      <c r="AK225" s="32">
        <v>43776</v>
      </c>
      <c r="AL225" s="276"/>
      <c r="AM225" s="20"/>
      <c r="AN225" s="175"/>
      <c r="AO225" s="20"/>
      <c r="AP225" s="175"/>
      <c r="AQ225" s="175"/>
      <c r="AR225" s="175"/>
      <c r="AS225" s="175"/>
      <c r="AT225" s="175"/>
      <c r="AU225" s="175"/>
      <c r="AV225" s="175"/>
      <c r="AW225" s="175"/>
      <c r="AX225" s="175"/>
      <c r="AY225" s="175"/>
      <c r="AZ225" s="175"/>
      <c r="BA225" s="175"/>
      <c r="BB225" s="175"/>
      <c r="BC225" s="175"/>
      <c r="BD225" s="136"/>
      <c r="BE225" s="136"/>
      <c r="BF225" s="127"/>
      <c r="BG225" s="127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1"/>
      <c r="BU225" s="410"/>
      <c r="BV225" s="411"/>
      <c r="BW225" s="412"/>
      <c r="BX225" s="412"/>
      <c r="BY225" s="35"/>
      <c r="BZ225" s="35"/>
      <c r="CA225" s="413"/>
    </row>
    <row r="226" spans="1:79" s="39" customFormat="1" ht="26.25">
      <c r="A226" s="1">
        <v>184</v>
      </c>
      <c r="B226" s="436" t="s">
        <v>2932</v>
      </c>
      <c r="C226" s="20"/>
      <c r="D226" s="20" t="s">
        <v>247</v>
      </c>
      <c r="E226" s="14" t="s">
        <v>1178</v>
      </c>
      <c r="F226" s="34" t="s">
        <v>2940</v>
      </c>
      <c r="G226" s="429" t="s">
        <v>2941</v>
      </c>
      <c r="H226" s="33" t="s">
        <v>2155</v>
      </c>
      <c r="I226" s="33" t="s">
        <v>600</v>
      </c>
      <c r="J226" s="34" t="s">
        <v>2942</v>
      </c>
      <c r="K226" s="428">
        <v>1430500256599</v>
      </c>
      <c r="L226" s="127">
        <v>33500</v>
      </c>
      <c r="M226" s="175">
        <f t="shared" ca="1" si="45"/>
        <v>29</v>
      </c>
      <c r="N226" s="365"/>
      <c r="O226" s="20" t="s">
        <v>30</v>
      </c>
      <c r="P226" s="27" t="s">
        <v>2129</v>
      </c>
      <c r="Q226" s="27" t="s">
        <v>2128</v>
      </c>
      <c r="R226" s="14">
        <f t="shared" si="53"/>
        <v>0</v>
      </c>
      <c r="S226" s="14"/>
      <c r="T226" s="27" t="s">
        <v>2264</v>
      </c>
      <c r="U226" s="9" t="s">
        <v>6</v>
      </c>
      <c r="V226" s="36" t="s">
        <v>17</v>
      </c>
      <c r="W226" s="20"/>
      <c r="X226" s="20"/>
      <c r="Y226" s="20"/>
      <c r="Z226" s="20"/>
      <c r="AA226" s="20"/>
      <c r="AB226" s="136"/>
      <c r="AC226" s="132">
        <v>43753</v>
      </c>
      <c r="AD226" s="135">
        <f t="shared" si="50"/>
        <v>43873</v>
      </c>
      <c r="AE226" s="32">
        <v>43753</v>
      </c>
      <c r="AF226" s="37">
        <f t="shared" ca="1" si="48"/>
        <v>101</v>
      </c>
      <c r="AG226" s="37">
        <f t="shared" ca="1" si="43"/>
        <v>1</v>
      </c>
      <c r="AH226" s="37">
        <f t="shared" ca="1" si="54"/>
        <v>3</v>
      </c>
      <c r="AI226" s="61">
        <f t="shared" ca="1" si="55"/>
        <v>0.27671232876712326</v>
      </c>
      <c r="AJ226" s="45"/>
      <c r="AK226" s="32">
        <v>43753</v>
      </c>
      <c r="AL226" s="276"/>
      <c r="AM226" s="20"/>
      <c r="AN226" s="175"/>
      <c r="AO226" s="20"/>
      <c r="AP226" s="175"/>
      <c r="AQ226" s="175"/>
      <c r="AR226" s="175"/>
      <c r="AS226" s="175"/>
      <c r="AT226" s="175"/>
      <c r="AU226" s="175"/>
      <c r="AV226" s="175"/>
      <c r="AW226" s="175"/>
      <c r="AX226" s="175"/>
      <c r="AY226" s="175"/>
      <c r="AZ226" s="175"/>
      <c r="BA226" s="175"/>
      <c r="BB226" s="175"/>
      <c r="BC226" s="175"/>
      <c r="BD226" s="136"/>
      <c r="BE226" s="136"/>
      <c r="BF226" s="127"/>
      <c r="BG226" s="127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1"/>
      <c r="BU226" s="410"/>
      <c r="BV226" s="411"/>
      <c r="BW226" s="412"/>
      <c r="BX226" s="412"/>
      <c r="BY226" s="35"/>
      <c r="BZ226" s="35"/>
      <c r="CA226" s="413"/>
    </row>
    <row r="227" spans="1:79" s="39" customFormat="1" ht="26.25">
      <c r="A227" s="1">
        <v>185</v>
      </c>
      <c r="B227" s="436" t="s">
        <v>2933</v>
      </c>
      <c r="C227" s="20"/>
      <c r="D227" s="20" t="s">
        <v>247</v>
      </c>
      <c r="E227" s="14" t="s">
        <v>2943</v>
      </c>
      <c r="F227" s="34" t="s">
        <v>2944</v>
      </c>
      <c r="G227" s="429" t="s">
        <v>2945</v>
      </c>
      <c r="H227" s="33" t="s">
        <v>788</v>
      </c>
      <c r="I227" s="33" t="s">
        <v>600</v>
      </c>
      <c r="J227" s="34" t="s">
        <v>2946</v>
      </c>
      <c r="K227" s="428">
        <v>3120600552717</v>
      </c>
      <c r="L227" s="127">
        <v>29739</v>
      </c>
      <c r="M227" s="175">
        <f t="shared" ca="1" si="45"/>
        <v>39</v>
      </c>
      <c r="N227" s="365"/>
      <c r="O227" s="20" t="s">
        <v>30</v>
      </c>
      <c r="P227" s="27" t="s">
        <v>2129</v>
      </c>
      <c r="Q227" s="27" t="s">
        <v>2128</v>
      </c>
      <c r="R227" s="14">
        <f t="shared" si="53"/>
        <v>20</v>
      </c>
      <c r="S227" s="14"/>
      <c r="T227" s="27" t="s">
        <v>2264</v>
      </c>
      <c r="U227" s="9" t="s">
        <v>6</v>
      </c>
      <c r="V227" s="36" t="s">
        <v>17</v>
      </c>
      <c r="W227" s="20"/>
      <c r="X227" s="20"/>
      <c r="Y227" s="20"/>
      <c r="Z227" s="20"/>
      <c r="AA227" s="20"/>
      <c r="AB227" s="136"/>
      <c r="AC227" s="132">
        <v>43753</v>
      </c>
      <c r="AD227" s="135">
        <f t="shared" si="50"/>
        <v>43873</v>
      </c>
      <c r="AE227" s="32">
        <v>43753</v>
      </c>
      <c r="AF227" s="37">
        <f t="shared" ca="1" si="48"/>
        <v>101</v>
      </c>
      <c r="AG227" s="37">
        <f t="shared" ca="1" si="43"/>
        <v>1</v>
      </c>
      <c r="AH227" s="37">
        <f t="shared" ca="1" si="54"/>
        <v>3</v>
      </c>
      <c r="AI227" s="61">
        <f t="shared" ca="1" si="55"/>
        <v>0.27671232876712326</v>
      </c>
      <c r="AJ227" s="45"/>
      <c r="AK227" s="32">
        <v>43773</v>
      </c>
      <c r="AL227" s="276"/>
      <c r="AM227" s="20"/>
      <c r="AN227" s="175"/>
      <c r="AO227" s="20"/>
      <c r="AP227" s="175"/>
      <c r="AQ227" s="175"/>
      <c r="AR227" s="175"/>
      <c r="AS227" s="175"/>
      <c r="AT227" s="175"/>
      <c r="AU227" s="175"/>
      <c r="AV227" s="175"/>
      <c r="AW227" s="175"/>
      <c r="AX227" s="175"/>
      <c r="AY227" s="175"/>
      <c r="AZ227" s="175"/>
      <c r="BA227" s="175"/>
      <c r="BB227" s="175"/>
      <c r="BC227" s="175"/>
      <c r="BD227" s="136"/>
      <c r="BE227" s="136"/>
      <c r="BF227" s="127"/>
      <c r="BG227" s="127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1"/>
      <c r="BU227" s="410"/>
      <c r="BV227" s="411"/>
      <c r="BW227" s="412"/>
      <c r="BX227" s="412"/>
      <c r="BY227" s="35"/>
      <c r="BZ227" s="35"/>
      <c r="CA227" s="413"/>
    </row>
    <row r="228" spans="1:79" s="39" customFormat="1" ht="26.25">
      <c r="A228" s="1">
        <v>175</v>
      </c>
      <c r="B228" s="436" t="s">
        <v>2935</v>
      </c>
      <c r="C228" s="20"/>
      <c r="D228" s="20" t="s">
        <v>247</v>
      </c>
      <c r="E228" s="14" t="s">
        <v>2953</v>
      </c>
      <c r="F228" s="34" t="s">
        <v>2954</v>
      </c>
      <c r="G228" s="429" t="s">
        <v>2955</v>
      </c>
      <c r="H228" s="33" t="s">
        <v>500</v>
      </c>
      <c r="I228" s="33" t="s">
        <v>600</v>
      </c>
      <c r="J228" s="34" t="s">
        <v>2956</v>
      </c>
      <c r="K228" s="428">
        <v>2110200023301</v>
      </c>
      <c r="L228" s="127">
        <v>31135</v>
      </c>
      <c r="M228" s="175">
        <f t="shared" ref="M228:M237" ca="1" si="56">(YEAR(NOW())-YEAR(L228))</f>
        <v>35</v>
      </c>
      <c r="N228" s="365"/>
      <c r="O228" s="20" t="s">
        <v>30</v>
      </c>
      <c r="P228" s="27" t="s">
        <v>2129</v>
      </c>
      <c r="Q228" s="27" t="s">
        <v>2128</v>
      </c>
      <c r="R228" s="14">
        <f>AK228-AC228</f>
        <v>-2</v>
      </c>
      <c r="S228" s="14"/>
      <c r="T228" s="27" t="s">
        <v>2264</v>
      </c>
      <c r="U228" s="9" t="s">
        <v>6</v>
      </c>
      <c r="V228" s="36" t="s">
        <v>17</v>
      </c>
      <c r="W228" s="20"/>
      <c r="X228" s="20"/>
      <c r="Y228" s="20"/>
      <c r="Z228" s="20"/>
      <c r="AA228" s="20"/>
      <c r="AB228" s="136"/>
      <c r="AC228" s="132">
        <v>43755</v>
      </c>
      <c r="AD228" s="135">
        <f t="shared" ref="AD228:AD237" si="57">AC228+120</f>
        <v>43875</v>
      </c>
      <c r="AE228" s="32">
        <v>43755</v>
      </c>
      <c r="AF228" s="37">
        <f t="shared" ref="AF228:AF237" ca="1" si="58">IF(AC228="","",TODAY()-AE228)</f>
        <v>99</v>
      </c>
      <c r="AG228" s="37">
        <f t="shared" ref="AG228:AG237" ca="1" si="59">YEAR(TODAY())-YEAR(AE228)</f>
        <v>1</v>
      </c>
      <c r="AH228" s="37">
        <f t="shared" ref="AH228:AH237" ca="1" si="60">DATEDIF(AC228,TODAY(),"YM")</f>
        <v>3</v>
      </c>
      <c r="AI228" s="61">
        <f t="shared" ref="AI228:AI237" ca="1" si="61">IF(AF228="","",AF228/365)</f>
        <v>0.27123287671232876</v>
      </c>
      <c r="AJ228" s="45"/>
      <c r="AK228" s="32">
        <v>43753</v>
      </c>
      <c r="AL228" s="276"/>
      <c r="AM228" s="20"/>
      <c r="AN228" s="175"/>
      <c r="AO228" s="20"/>
      <c r="AP228" s="175"/>
      <c r="AQ228" s="175"/>
      <c r="AR228" s="175"/>
      <c r="AS228" s="175"/>
      <c r="AT228" s="175"/>
      <c r="AU228" s="175"/>
      <c r="AV228" s="175"/>
      <c r="AW228" s="175"/>
      <c r="AX228" s="175"/>
      <c r="AY228" s="175"/>
      <c r="AZ228" s="175"/>
      <c r="BA228" s="175"/>
      <c r="BB228" s="175"/>
      <c r="BC228" s="175"/>
      <c r="BD228" s="136"/>
      <c r="BE228" s="136"/>
      <c r="BF228" s="127"/>
      <c r="BG228" s="127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1"/>
      <c r="BU228" s="410"/>
      <c r="BV228" s="411"/>
      <c r="BW228" s="412"/>
      <c r="BX228" s="412"/>
      <c r="BY228" s="35"/>
      <c r="BZ228" s="35"/>
      <c r="CA228" s="413"/>
    </row>
    <row r="229" spans="1:79" s="39" customFormat="1" ht="26.25">
      <c r="A229" s="1">
        <v>179</v>
      </c>
      <c r="B229" s="436" t="s">
        <v>2973</v>
      </c>
      <c r="C229" s="20"/>
      <c r="D229" s="20" t="s">
        <v>249</v>
      </c>
      <c r="E229" s="14" t="s">
        <v>697</v>
      </c>
      <c r="F229" s="34" t="s">
        <v>2137</v>
      </c>
      <c r="G229" s="429" t="s">
        <v>2978</v>
      </c>
      <c r="H229" s="33" t="s">
        <v>488</v>
      </c>
      <c r="I229" s="33" t="s">
        <v>435</v>
      </c>
      <c r="J229" s="34" t="s">
        <v>2979</v>
      </c>
      <c r="K229" s="428">
        <v>1640900066060</v>
      </c>
      <c r="L229" s="127">
        <v>35059</v>
      </c>
      <c r="M229" s="175">
        <f t="shared" ca="1" si="56"/>
        <v>25</v>
      </c>
      <c r="N229" s="365"/>
      <c r="O229" s="20" t="s">
        <v>31</v>
      </c>
      <c r="P229" s="27" t="s">
        <v>2129</v>
      </c>
      <c r="Q229" s="27" t="s">
        <v>2128</v>
      </c>
      <c r="R229" s="14">
        <f>AK229-AC229</f>
        <v>23</v>
      </c>
      <c r="S229" s="14"/>
      <c r="T229" s="27" t="s">
        <v>2264</v>
      </c>
      <c r="U229" s="9" t="s">
        <v>6</v>
      </c>
      <c r="V229" s="36" t="s">
        <v>17</v>
      </c>
      <c r="W229" s="20"/>
      <c r="X229" s="20"/>
      <c r="Y229" s="20"/>
      <c r="Z229" s="20"/>
      <c r="AA229" s="20"/>
      <c r="AB229" s="136"/>
      <c r="AC229" s="132">
        <v>43767</v>
      </c>
      <c r="AD229" s="135">
        <f t="shared" si="57"/>
        <v>43887</v>
      </c>
      <c r="AE229" s="32">
        <v>43767</v>
      </c>
      <c r="AF229" s="37">
        <f t="shared" ca="1" si="58"/>
        <v>87</v>
      </c>
      <c r="AG229" s="37">
        <f t="shared" ca="1" si="59"/>
        <v>1</v>
      </c>
      <c r="AH229" s="37">
        <f t="shared" ca="1" si="60"/>
        <v>2</v>
      </c>
      <c r="AI229" s="61">
        <f t="shared" ca="1" si="61"/>
        <v>0.23835616438356164</v>
      </c>
      <c r="AJ229" s="45"/>
      <c r="AK229" s="32">
        <v>43790</v>
      </c>
      <c r="AL229" s="276"/>
      <c r="AM229" s="20"/>
      <c r="AN229" s="175"/>
      <c r="AO229" s="20"/>
      <c r="AP229" s="175"/>
      <c r="AQ229" s="175"/>
      <c r="AR229" s="175"/>
      <c r="AS229" s="175"/>
      <c r="AT229" s="175"/>
      <c r="AU229" s="175"/>
      <c r="AV229" s="175"/>
      <c r="AW229" s="175"/>
      <c r="AX229" s="175"/>
      <c r="AY229" s="175"/>
      <c r="AZ229" s="175"/>
      <c r="BA229" s="175"/>
      <c r="BB229" s="175"/>
      <c r="BC229" s="175"/>
      <c r="BD229" s="136"/>
      <c r="BE229" s="136"/>
      <c r="BF229" s="127"/>
      <c r="BG229" s="127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1"/>
      <c r="BU229" s="410"/>
      <c r="BV229" s="411"/>
      <c r="BW229" s="412"/>
      <c r="BX229" s="412"/>
      <c r="BY229" s="35"/>
      <c r="BZ229" s="35"/>
      <c r="CA229" s="413"/>
    </row>
    <row r="230" spans="1:79" s="39" customFormat="1" ht="26.25">
      <c r="A230" s="1">
        <v>182</v>
      </c>
      <c r="B230" s="436" t="s">
        <v>3001</v>
      </c>
      <c r="C230" s="20"/>
      <c r="D230" s="20" t="s">
        <v>247</v>
      </c>
      <c r="E230" s="14" t="s">
        <v>3002</v>
      </c>
      <c r="F230" s="34" t="s">
        <v>3003</v>
      </c>
      <c r="G230" s="14" t="s">
        <v>3004</v>
      </c>
      <c r="H230" s="33" t="s">
        <v>3005</v>
      </c>
      <c r="I230" s="33" t="s">
        <v>600</v>
      </c>
      <c r="J230" s="34" t="s">
        <v>3006</v>
      </c>
      <c r="K230" s="428">
        <v>1100501295604</v>
      </c>
      <c r="L230" s="127">
        <v>35154</v>
      </c>
      <c r="M230" s="175">
        <f t="shared" ca="1" si="56"/>
        <v>24</v>
      </c>
      <c r="N230" s="365"/>
      <c r="O230" s="20" t="s">
        <v>30</v>
      </c>
      <c r="P230" s="27" t="s">
        <v>2129</v>
      </c>
      <c r="Q230" s="27" t="s">
        <v>2128</v>
      </c>
      <c r="R230" s="14">
        <f>AK230-AC230</f>
        <v>-43776</v>
      </c>
      <c r="S230" s="14"/>
      <c r="T230" s="27" t="s">
        <v>2264</v>
      </c>
      <c r="U230" s="9" t="s">
        <v>6</v>
      </c>
      <c r="V230" s="36" t="s">
        <v>17</v>
      </c>
      <c r="W230" s="20"/>
      <c r="X230" s="20"/>
      <c r="Y230" s="20"/>
      <c r="Z230" s="20"/>
      <c r="AA230" s="20"/>
      <c r="AB230" s="136"/>
      <c r="AC230" s="132">
        <v>43776</v>
      </c>
      <c r="AD230" s="135">
        <f t="shared" si="57"/>
        <v>43896</v>
      </c>
      <c r="AE230" s="32">
        <v>43776</v>
      </c>
      <c r="AF230" s="37">
        <f t="shared" ca="1" si="58"/>
        <v>78</v>
      </c>
      <c r="AG230" s="37">
        <f t="shared" ca="1" si="59"/>
        <v>1</v>
      </c>
      <c r="AH230" s="37">
        <f t="shared" ca="1" si="60"/>
        <v>2</v>
      </c>
      <c r="AI230" s="61">
        <f t="shared" ca="1" si="61"/>
        <v>0.21369863013698631</v>
      </c>
      <c r="AJ230" s="45"/>
      <c r="AK230" s="32"/>
      <c r="AL230" s="276"/>
      <c r="AM230" s="20"/>
      <c r="AN230" s="175"/>
      <c r="AO230" s="20"/>
      <c r="AP230" s="175"/>
      <c r="AQ230" s="175"/>
      <c r="AR230" s="175"/>
      <c r="AS230" s="175"/>
      <c r="AT230" s="175"/>
      <c r="AU230" s="175"/>
      <c r="AV230" s="175"/>
      <c r="AW230" s="175"/>
      <c r="AX230" s="175"/>
      <c r="AY230" s="175"/>
      <c r="AZ230" s="175"/>
      <c r="BA230" s="175"/>
      <c r="BB230" s="175"/>
      <c r="BC230" s="175"/>
      <c r="BD230" s="136"/>
      <c r="BE230" s="136"/>
      <c r="BF230" s="127"/>
      <c r="BG230" s="127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1"/>
      <c r="BU230" s="410"/>
      <c r="BV230" s="411"/>
      <c r="BW230" s="412"/>
      <c r="BX230" s="412"/>
      <c r="BY230" s="35"/>
      <c r="BZ230" s="35"/>
      <c r="CA230" s="413"/>
    </row>
    <row r="231" spans="1:79" s="39" customFormat="1" ht="25.5">
      <c r="A231" s="1">
        <f>'Warehouse (PK)'!A77+1</f>
        <v>69</v>
      </c>
      <c r="B231" s="436" t="s">
        <v>2937</v>
      </c>
      <c r="C231" s="33"/>
      <c r="D231" s="49" t="s">
        <v>249</v>
      </c>
      <c r="E231" s="14" t="s">
        <v>215</v>
      </c>
      <c r="F231" s="34" t="s">
        <v>303</v>
      </c>
      <c r="G231" s="2" t="s">
        <v>2938</v>
      </c>
      <c r="H231" s="33" t="s">
        <v>2939</v>
      </c>
      <c r="I231" s="184" t="s">
        <v>435</v>
      </c>
      <c r="J231" s="34" t="s">
        <v>2947</v>
      </c>
      <c r="K231" s="100">
        <v>1129800051284</v>
      </c>
      <c r="L231" s="127">
        <v>31540</v>
      </c>
      <c r="M231" s="175">
        <f t="shared" ca="1" si="56"/>
        <v>34</v>
      </c>
      <c r="N231" s="363"/>
      <c r="O231" s="33" t="s">
        <v>31</v>
      </c>
      <c r="P231" s="27" t="s">
        <v>2252</v>
      </c>
      <c r="Q231" s="27" t="s">
        <v>8</v>
      </c>
      <c r="R231" s="42"/>
      <c r="S231" s="42"/>
      <c r="T231" s="27" t="s">
        <v>2266</v>
      </c>
      <c r="U231" s="9" t="s">
        <v>6</v>
      </c>
      <c r="V231" s="3" t="s">
        <v>16</v>
      </c>
      <c r="W231" s="20"/>
      <c r="X231" s="20"/>
      <c r="Y231" s="20"/>
      <c r="Z231" s="20"/>
      <c r="AA231" s="20"/>
      <c r="AB231" s="560"/>
      <c r="AC231" s="132">
        <v>43739</v>
      </c>
      <c r="AD231" s="135">
        <f t="shared" si="57"/>
        <v>43859</v>
      </c>
      <c r="AE231" s="269">
        <v>43739</v>
      </c>
      <c r="AF231" s="18">
        <f t="shared" ca="1" si="58"/>
        <v>115</v>
      </c>
      <c r="AG231" s="37">
        <f t="shared" ca="1" si="59"/>
        <v>1</v>
      </c>
      <c r="AH231" s="37">
        <f t="shared" ca="1" si="60"/>
        <v>3</v>
      </c>
      <c r="AI231" s="61">
        <f t="shared" ca="1" si="61"/>
        <v>0.31506849315068491</v>
      </c>
      <c r="AJ231" s="45" t="str">
        <f ca="1">IF(AI231&lt;'Warehouse (PK)'!$AH$2,"-",IF(AI231&lt;'Warehouse (PK)'!$AH$3,"7",IF(AI231&lt;='Warehouse (PK)'!$AH$4,"10",IF(AI231&lt;='Warehouse (PK)'!$AH$5,"12",IF(AI231&lt;='Warehouse (PK)'!$AH$6,"15","15")))))</f>
        <v>-</v>
      </c>
      <c r="AK231" s="32">
        <v>43806</v>
      </c>
      <c r="AL231" s="269"/>
      <c r="AM231" s="32"/>
      <c r="AN231" s="175"/>
      <c r="AO231" s="32"/>
      <c r="AP231" s="175"/>
      <c r="AQ231" s="175"/>
      <c r="AR231" s="175"/>
      <c r="AS231" s="175"/>
      <c r="AT231" s="175"/>
      <c r="AU231" s="175"/>
      <c r="AV231" s="175"/>
      <c r="AW231" s="175"/>
      <c r="AX231" s="175"/>
      <c r="AY231" s="175"/>
      <c r="AZ231" s="175"/>
      <c r="BA231" s="175"/>
      <c r="BB231" s="175"/>
      <c r="BC231" s="175"/>
      <c r="BD231" s="136"/>
      <c r="BE231" s="136"/>
      <c r="BF231" s="17"/>
      <c r="BG231" s="17"/>
      <c r="BH231" s="33"/>
      <c r="BI231" s="36"/>
      <c r="BJ231" s="33"/>
      <c r="BK231" s="33"/>
      <c r="BL231" s="33"/>
      <c r="BM231" s="36"/>
      <c r="BN231" s="36"/>
      <c r="BO231" s="36"/>
      <c r="BP231" s="36"/>
      <c r="BQ231" s="36"/>
      <c r="BR231" s="36"/>
      <c r="BS231" s="36"/>
      <c r="BT231" s="11"/>
      <c r="BU231" s="410"/>
      <c r="BV231" s="412"/>
      <c r="BW231" s="412"/>
      <c r="BX231" s="412"/>
      <c r="BY231" s="416"/>
      <c r="BZ231" s="35"/>
      <c r="CA231" s="413"/>
    </row>
    <row r="232" spans="1:79" s="39" customFormat="1" ht="25.5">
      <c r="A232" s="1">
        <v>52</v>
      </c>
      <c r="B232" s="436" t="s">
        <v>2495</v>
      </c>
      <c r="C232" s="138" t="s">
        <v>1433</v>
      </c>
      <c r="D232" s="20" t="s">
        <v>247</v>
      </c>
      <c r="E232" s="14" t="s">
        <v>1707</v>
      </c>
      <c r="F232" s="34" t="s">
        <v>1705</v>
      </c>
      <c r="G232" s="2" t="s">
        <v>1708</v>
      </c>
      <c r="H232" s="33" t="s">
        <v>1671</v>
      </c>
      <c r="I232" s="33" t="s">
        <v>1679</v>
      </c>
      <c r="J232" s="34" t="s">
        <v>1688</v>
      </c>
      <c r="K232" s="100" t="s">
        <v>1647</v>
      </c>
      <c r="L232" s="127">
        <v>30564</v>
      </c>
      <c r="M232" s="175">
        <f t="shared" ca="1" si="56"/>
        <v>37</v>
      </c>
      <c r="N232" s="365">
        <v>3342491012</v>
      </c>
      <c r="O232" s="20" t="s">
        <v>30</v>
      </c>
      <c r="P232" s="27" t="s">
        <v>2129</v>
      </c>
      <c r="Q232" s="27" t="s">
        <v>2128</v>
      </c>
      <c r="R232" s="14">
        <f>AK232-AC232</f>
        <v>-43329</v>
      </c>
      <c r="S232" s="14"/>
      <c r="T232" s="27" t="s">
        <v>2264</v>
      </c>
      <c r="U232" s="36" t="s">
        <v>7</v>
      </c>
      <c r="V232" s="36" t="s">
        <v>17</v>
      </c>
      <c r="W232" s="426">
        <v>43451</v>
      </c>
      <c r="X232" s="426">
        <v>43460</v>
      </c>
      <c r="Y232" s="20" t="s">
        <v>1938</v>
      </c>
      <c r="Z232" s="20"/>
      <c r="AA232" s="20"/>
      <c r="AB232" s="415" t="s">
        <v>1835</v>
      </c>
      <c r="AC232" s="132">
        <v>43329</v>
      </c>
      <c r="AD232" s="135">
        <f t="shared" si="57"/>
        <v>43449</v>
      </c>
      <c r="AE232" s="32">
        <v>43329</v>
      </c>
      <c r="AF232" s="18">
        <f t="shared" ca="1" si="58"/>
        <v>525</v>
      </c>
      <c r="AG232" s="37">
        <f t="shared" ca="1" si="59"/>
        <v>2</v>
      </c>
      <c r="AH232" s="37">
        <f t="shared" ca="1" si="60"/>
        <v>5</v>
      </c>
      <c r="AI232" s="61">
        <f t="shared" ca="1" si="61"/>
        <v>1.4383561643835616</v>
      </c>
      <c r="AJ232" s="45" t="str">
        <f ca="1">IF(AI232&lt;'Warehouse (PK)'!$AH$2,"-",IF(AI232&lt;'Warehouse (PK)'!$AH$3,"7",IF(AI232&lt;='Warehouse (PK)'!$AH$4,"10",IF(AI232&lt;='Warehouse (PK)'!$AH$5,"12",IF(AI232&lt;='Warehouse (PK)'!$AH$6,"15","15")))))</f>
        <v>7</v>
      </c>
      <c r="AK232" s="32"/>
      <c r="AL232" s="276"/>
      <c r="AM232" s="417">
        <v>44</v>
      </c>
      <c r="AN232" s="175"/>
      <c r="AO232" s="20"/>
      <c r="AP232" s="175"/>
      <c r="AQ232" s="175"/>
      <c r="AR232" s="175"/>
      <c r="AS232" s="175"/>
      <c r="AT232" s="175"/>
      <c r="AU232" s="175"/>
      <c r="AV232" s="175"/>
      <c r="AW232" s="175"/>
      <c r="AX232" s="175"/>
      <c r="AY232" s="175">
        <v>3</v>
      </c>
      <c r="AZ232" s="175"/>
      <c r="BA232" s="175"/>
      <c r="BB232" s="175"/>
      <c r="BC232" s="175"/>
      <c r="BD232" s="136"/>
      <c r="BE232" s="136"/>
      <c r="BF232" s="127"/>
      <c r="BG232" s="127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1"/>
      <c r="BU232" s="410"/>
      <c r="BV232" s="411"/>
      <c r="BW232" s="412"/>
      <c r="BX232" s="412"/>
      <c r="BY232" s="35"/>
      <c r="BZ232" s="35"/>
      <c r="CA232" s="413"/>
    </row>
    <row r="233" spans="1:79" s="39" customFormat="1" ht="25.5">
      <c r="A233" s="1">
        <f>A232+1</f>
        <v>53</v>
      </c>
      <c r="B233" s="436" t="s">
        <v>2496</v>
      </c>
      <c r="C233" s="138" t="s">
        <v>1433</v>
      </c>
      <c r="D233" s="20" t="s">
        <v>248</v>
      </c>
      <c r="E233" s="14" t="s">
        <v>1710</v>
      </c>
      <c r="F233" s="34" t="s">
        <v>1705</v>
      </c>
      <c r="G233" s="2" t="s">
        <v>1711</v>
      </c>
      <c r="H233" s="33" t="s">
        <v>1673</v>
      </c>
      <c r="I233" s="33" t="s">
        <v>641</v>
      </c>
      <c r="J233" s="34" t="s">
        <v>1686</v>
      </c>
      <c r="K233" s="100" t="s">
        <v>1649</v>
      </c>
      <c r="L233" s="127">
        <v>30843</v>
      </c>
      <c r="M233" s="175">
        <f t="shared" ca="1" si="56"/>
        <v>36</v>
      </c>
      <c r="N233" s="365">
        <v>3342491038</v>
      </c>
      <c r="O233" s="20" t="s">
        <v>31</v>
      </c>
      <c r="P233" s="27" t="s">
        <v>2129</v>
      </c>
      <c r="Q233" s="27" t="s">
        <v>2128</v>
      </c>
      <c r="R233" s="14">
        <f>AK233-AC233</f>
        <v>-43329</v>
      </c>
      <c r="S233" s="14"/>
      <c r="T233" s="27" t="s">
        <v>2264</v>
      </c>
      <c r="U233" s="36" t="s">
        <v>7</v>
      </c>
      <c r="V233" s="36" t="s">
        <v>17</v>
      </c>
      <c r="W233" s="426">
        <v>43451</v>
      </c>
      <c r="X233" s="426">
        <v>43460</v>
      </c>
      <c r="Y233" s="20" t="s">
        <v>1938</v>
      </c>
      <c r="Z233" s="20"/>
      <c r="AA233" s="20"/>
      <c r="AB233" s="415" t="s">
        <v>1835</v>
      </c>
      <c r="AC233" s="132">
        <v>43329</v>
      </c>
      <c r="AD233" s="135">
        <f t="shared" si="57"/>
        <v>43449</v>
      </c>
      <c r="AE233" s="32">
        <v>43329</v>
      </c>
      <c r="AF233" s="18">
        <f t="shared" ca="1" si="58"/>
        <v>525</v>
      </c>
      <c r="AG233" s="37">
        <f t="shared" ca="1" si="59"/>
        <v>2</v>
      </c>
      <c r="AH233" s="37">
        <f t="shared" ca="1" si="60"/>
        <v>5</v>
      </c>
      <c r="AI233" s="61">
        <f t="shared" ca="1" si="61"/>
        <v>1.4383561643835616</v>
      </c>
      <c r="AJ233" s="45" t="str">
        <f ca="1">IF(AI233&lt;'Warehouse (PK)'!$AH$2,"-",IF(AI233&lt;'Warehouse (PK)'!$AH$3,"7",IF(AI233&lt;='Warehouse (PK)'!$AH$4,"10",IF(AI233&lt;='Warehouse (PK)'!$AH$5,"12",IF(AI233&lt;='Warehouse (PK)'!$AH$6,"15","15")))))</f>
        <v>7</v>
      </c>
      <c r="AK233" s="32"/>
      <c r="AL233" s="276"/>
      <c r="AM233" s="20">
        <v>38</v>
      </c>
      <c r="AN233" s="175"/>
      <c r="AO233" s="20"/>
      <c r="AP233" s="175"/>
      <c r="AQ233" s="175"/>
      <c r="AR233" s="175">
        <v>3</v>
      </c>
      <c r="AS233" s="175"/>
      <c r="AT233" s="175"/>
      <c r="AU233" s="175"/>
      <c r="AV233" s="175"/>
      <c r="AW233" s="175"/>
      <c r="AX233" s="175"/>
      <c r="AY233" s="175"/>
      <c r="AZ233" s="175"/>
      <c r="BA233" s="175"/>
      <c r="BB233" s="175"/>
      <c r="BC233" s="175"/>
      <c r="BD233" s="136"/>
      <c r="BE233" s="136"/>
      <c r="BF233" s="127"/>
      <c r="BG233" s="127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1"/>
      <c r="BU233" s="410"/>
      <c r="BV233" s="411"/>
      <c r="BW233" s="412"/>
      <c r="BX233" s="412"/>
      <c r="BY233" s="35"/>
      <c r="BZ233" s="35"/>
      <c r="CA233" s="413"/>
    </row>
    <row r="234" spans="1:79" s="39" customFormat="1" ht="25.5">
      <c r="A234" s="1">
        <f>'Warehouse (PK)'!A168+1</f>
        <v>160</v>
      </c>
      <c r="B234" s="436" t="s">
        <v>2502</v>
      </c>
      <c r="C234" s="138" t="s">
        <v>1433</v>
      </c>
      <c r="D234" s="20" t="s">
        <v>247</v>
      </c>
      <c r="E234" s="14" t="s">
        <v>1733</v>
      </c>
      <c r="F234" s="34" t="s">
        <v>1734</v>
      </c>
      <c r="G234" s="2" t="s">
        <v>1743</v>
      </c>
      <c r="H234" s="33" t="s">
        <v>1733</v>
      </c>
      <c r="I234" s="33" t="s">
        <v>600</v>
      </c>
      <c r="J234" s="34" t="s">
        <v>1731</v>
      </c>
      <c r="K234" s="100" t="s">
        <v>1732</v>
      </c>
      <c r="L234" s="127">
        <v>36436</v>
      </c>
      <c r="M234" s="175">
        <f t="shared" ca="1" si="56"/>
        <v>21</v>
      </c>
      <c r="N234" s="365">
        <v>3342491096</v>
      </c>
      <c r="O234" s="20" t="s">
        <v>30</v>
      </c>
      <c r="P234" s="27" t="s">
        <v>2129</v>
      </c>
      <c r="Q234" s="27" t="s">
        <v>2128</v>
      </c>
      <c r="R234" s="14">
        <f>AK234-AC234</f>
        <v>-43332</v>
      </c>
      <c r="S234" s="14"/>
      <c r="T234" s="27" t="s">
        <v>2264</v>
      </c>
      <c r="U234" s="36" t="s">
        <v>7</v>
      </c>
      <c r="V234" s="36" t="s">
        <v>17</v>
      </c>
      <c r="W234" s="426">
        <v>43451</v>
      </c>
      <c r="X234" s="426">
        <v>43460</v>
      </c>
      <c r="Y234" s="20" t="s">
        <v>1938</v>
      </c>
      <c r="Z234" s="20"/>
      <c r="AA234" s="20"/>
      <c r="AB234" s="415" t="s">
        <v>1835</v>
      </c>
      <c r="AC234" s="132">
        <v>43332</v>
      </c>
      <c r="AD234" s="135">
        <f t="shared" si="57"/>
        <v>43452</v>
      </c>
      <c r="AE234" s="32">
        <v>43332</v>
      </c>
      <c r="AF234" s="18">
        <f t="shared" ca="1" si="58"/>
        <v>522</v>
      </c>
      <c r="AG234" s="37">
        <f t="shared" ca="1" si="59"/>
        <v>2</v>
      </c>
      <c r="AH234" s="37">
        <f t="shared" ca="1" si="60"/>
        <v>5</v>
      </c>
      <c r="AI234" s="61">
        <f t="shared" ca="1" si="61"/>
        <v>1.4301369863013698</v>
      </c>
      <c r="AJ234" s="45" t="str">
        <f ca="1">IF(AI234&lt;'Warehouse (PK)'!$AH$2,"-",IF(AI234&lt;'Warehouse (PK)'!$AH$3,"7",IF(AI234&lt;='Warehouse (PK)'!$AH$4,"10",IF(AI234&lt;='Warehouse (PK)'!$AH$5,"12",IF(AI234&lt;='Warehouse (PK)'!$AH$6,"15","15")))))</f>
        <v>7</v>
      </c>
      <c r="AK234" s="32"/>
      <c r="AL234" s="276"/>
      <c r="AM234" s="417">
        <v>38</v>
      </c>
      <c r="AN234" s="175"/>
      <c r="AO234" s="20"/>
      <c r="AP234" s="175"/>
      <c r="AQ234" s="175"/>
      <c r="AR234" s="175">
        <v>3</v>
      </c>
      <c r="AS234" s="175"/>
      <c r="AT234" s="175"/>
      <c r="AU234" s="175"/>
      <c r="AV234" s="175"/>
      <c r="AW234" s="175"/>
      <c r="AX234" s="175"/>
      <c r="AY234" s="175"/>
      <c r="AZ234" s="175"/>
      <c r="BA234" s="175"/>
      <c r="BB234" s="175"/>
      <c r="BC234" s="175"/>
      <c r="BD234" s="136"/>
      <c r="BE234" s="136"/>
      <c r="BF234" s="127"/>
      <c r="BG234" s="127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1"/>
      <c r="BU234" s="410"/>
      <c r="BV234" s="411"/>
      <c r="BW234" s="412"/>
      <c r="BX234" s="412"/>
      <c r="BY234" s="35"/>
      <c r="BZ234" s="35"/>
      <c r="CA234" s="413"/>
    </row>
    <row r="235" spans="1:79" s="39" customFormat="1" ht="26.25">
      <c r="A235" s="1">
        <f>'Warehouse (PK)'!A202+1</f>
        <v>194</v>
      </c>
      <c r="B235" s="436" t="s">
        <v>2936</v>
      </c>
      <c r="C235" s="20"/>
      <c r="D235" s="20" t="s">
        <v>247</v>
      </c>
      <c r="E235" s="14" t="s">
        <v>2957</v>
      </c>
      <c r="F235" s="34" t="s">
        <v>2958</v>
      </c>
      <c r="G235" s="429" t="s">
        <v>2959</v>
      </c>
      <c r="H235" s="33" t="s">
        <v>557</v>
      </c>
      <c r="I235" s="33" t="s">
        <v>600</v>
      </c>
      <c r="J235" s="34" t="s">
        <v>2960</v>
      </c>
      <c r="K235" s="428">
        <v>1130100055025</v>
      </c>
      <c r="L235" s="127">
        <v>32857</v>
      </c>
      <c r="M235" s="175">
        <f t="shared" ca="1" si="56"/>
        <v>31</v>
      </c>
      <c r="N235" s="365"/>
      <c r="O235" s="20" t="s">
        <v>30</v>
      </c>
      <c r="P235" s="27" t="s">
        <v>2129</v>
      </c>
      <c r="Q235" s="27" t="s">
        <v>2128</v>
      </c>
      <c r="R235" s="14">
        <f>AK235-AC235</f>
        <v>-43755</v>
      </c>
      <c r="S235" s="14"/>
      <c r="T235" s="27" t="s">
        <v>2264</v>
      </c>
      <c r="U235" s="36" t="s">
        <v>7</v>
      </c>
      <c r="V235" s="36" t="s">
        <v>17</v>
      </c>
      <c r="W235" s="20"/>
      <c r="X235" s="20"/>
      <c r="Y235" s="20"/>
      <c r="Z235" s="20"/>
      <c r="AA235" s="20"/>
      <c r="AB235" s="136"/>
      <c r="AC235" s="132">
        <v>43755</v>
      </c>
      <c r="AD235" s="135">
        <f t="shared" si="57"/>
        <v>43875</v>
      </c>
      <c r="AE235" s="32">
        <v>43755</v>
      </c>
      <c r="AF235" s="37">
        <f t="shared" ca="1" si="58"/>
        <v>99</v>
      </c>
      <c r="AG235" s="37">
        <f t="shared" ca="1" si="59"/>
        <v>1</v>
      </c>
      <c r="AH235" s="37">
        <f t="shared" ca="1" si="60"/>
        <v>3</v>
      </c>
      <c r="AI235" s="61">
        <f t="shared" ca="1" si="61"/>
        <v>0.27123287671232876</v>
      </c>
      <c r="AJ235" s="45"/>
      <c r="AK235" s="32"/>
      <c r="AL235" s="276"/>
      <c r="AM235" s="20"/>
      <c r="AN235" s="175"/>
      <c r="AO235" s="20"/>
      <c r="AP235" s="175"/>
      <c r="AQ235" s="175"/>
      <c r="AR235" s="175"/>
      <c r="AS235" s="175"/>
      <c r="AT235" s="175"/>
      <c r="AU235" s="175"/>
      <c r="AV235" s="175"/>
      <c r="AW235" s="175"/>
      <c r="AX235" s="175"/>
      <c r="AY235" s="175"/>
      <c r="AZ235" s="175"/>
      <c r="BA235" s="175"/>
      <c r="BB235" s="175"/>
      <c r="BC235" s="175"/>
      <c r="BD235" s="136"/>
      <c r="BE235" s="136"/>
      <c r="BF235" s="127"/>
      <c r="BG235" s="127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1"/>
      <c r="BU235" s="410"/>
      <c r="BV235" s="411"/>
      <c r="BW235" s="412"/>
      <c r="BX235" s="412"/>
      <c r="BY235" s="35"/>
      <c r="BZ235" s="35"/>
      <c r="CA235" s="413"/>
    </row>
    <row r="236" spans="1:79" s="39" customFormat="1" ht="26.25">
      <c r="A236" s="1">
        <f>'Warehouse (PK)'!A208+1</f>
        <v>200</v>
      </c>
      <c r="B236" s="20">
        <v>200447</v>
      </c>
      <c r="C236" s="20"/>
      <c r="D236" s="49" t="s">
        <v>247</v>
      </c>
      <c r="E236" s="14" t="s">
        <v>3152</v>
      </c>
      <c r="F236" s="34" t="s">
        <v>3153</v>
      </c>
      <c r="G236" s="34" t="s">
        <v>3154</v>
      </c>
      <c r="H236" s="33" t="s">
        <v>786</v>
      </c>
      <c r="I236" s="33" t="s">
        <v>600</v>
      </c>
      <c r="J236" s="34" t="s">
        <v>3155</v>
      </c>
      <c r="K236" s="428">
        <v>1480300043508</v>
      </c>
      <c r="L236" s="127">
        <v>31236</v>
      </c>
      <c r="M236" s="175">
        <f t="shared" ca="1" si="56"/>
        <v>35</v>
      </c>
      <c r="N236" s="365"/>
      <c r="O236" s="20" t="s">
        <v>30</v>
      </c>
      <c r="P236" s="27" t="s">
        <v>1781</v>
      </c>
      <c r="Q236" s="27" t="s">
        <v>8</v>
      </c>
      <c r="R236" s="14">
        <f>AK236-AC236</f>
        <v>-43801</v>
      </c>
      <c r="S236" s="14"/>
      <c r="T236" s="27" t="s">
        <v>2264</v>
      </c>
      <c r="U236" s="36" t="s">
        <v>7</v>
      </c>
      <c r="V236" s="36" t="s">
        <v>17</v>
      </c>
      <c r="W236" s="20"/>
      <c r="X236" s="20"/>
      <c r="Y236" s="20"/>
      <c r="Z236" s="20"/>
      <c r="AA236" s="20"/>
      <c r="AB236" s="136"/>
      <c r="AC236" s="132">
        <v>43801</v>
      </c>
      <c r="AD236" s="135">
        <f t="shared" si="57"/>
        <v>43921</v>
      </c>
      <c r="AE236" s="32">
        <v>43801</v>
      </c>
      <c r="AF236" s="37">
        <f t="shared" ca="1" si="58"/>
        <v>53</v>
      </c>
      <c r="AG236" s="37">
        <f t="shared" ca="1" si="59"/>
        <v>1</v>
      </c>
      <c r="AH236" s="37">
        <f t="shared" ca="1" si="60"/>
        <v>1</v>
      </c>
      <c r="AI236" s="61">
        <f t="shared" ca="1" si="61"/>
        <v>0.14520547945205478</v>
      </c>
      <c r="AJ236" s="45"/>
      <c r="AK236" s="32"/>
      <c r="AL236" s="276"/>
      <c r="AM236" s="20"/>
      <c r="AN236" s="175"/>
      <c r="AO236" s="20"/>
      <c r="AP236" s="175"/>
      <c r="AQ236" s="175"/>
      <c r="AR236" s="175"/>
      <c r="AS236" s="175"/>
      <c r="AT236" s="175"/>
      <c r="AU236" s="175"/>
      <c r="AV236" s="175"/>
      <c r="AW236" s="175"/>
      <c r="AX236" s="175"/>
      <c r="AY236" s="175"/>
      <c r="AZ236" s="175"/>
      <c r="BA236" s="175"/>
      <c r="BB236" s="175"/>
      <c r="BC236" s="175"/>
      <c r="BD236" s="136"/>
      <c r="BE236" s="136"/>
      <c r="BF236" s="127"/>
      <c r="BG236" s="127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1"/>
      <c r="BU236" s="410"/>
      <c r="BV236" s="411"/>
      <c r="BW236" s="412"/>
      <c r="BX236" s="412"/>
      <c r="BY236" s="35"/>
      <c r="BZ236" s="35"/>
      <c r="CA236" s="413"/>
    </row>
    <row r="237" spans="1:79" s="39" customFormat="1" ht="26.25">
      <c r="A237" s="1">
        <f t="shared" ref="A237" si="62">A236+1</f>
        <v>201</v>
      </c>
      <c r="B237" s="436" t="s">
        <v>2539</v>
      </c>
      <c r="C237" s="20"/>
      <c r="D237" s="20" t="s">
        <v>247</v>
      </c>
      <c r="E237" s="14" t="s">
        <v>184</v>
      </c>
      <c r="F237" s="34" t="s">
        <v>2198</v>
      </c>
      <c r="G237" s="429" t="s">
        <v>2199</v>
      </c>
      <c r="H237" s="33" t="s">
        <v>3007</v>
      </c>
      <c r="I237" s="33" t="s">
        <v>600</v>
      </c>
      <c r="J237" s="34" t="s">
        <v>2200</v>
      </c>
      <c r="K237" s="428">
        <v>1129700125090</v>
      </c>
      <c r="L237" s="127">
        <v>35485</v>
      </c>
      <c r="M237" s="175">
        <f t="shared" ca="1" si="56"/>
        <v>23</v>
      </c>
      <c r="N237" s="365"/>
      <c r="O237" s="20" t="s">
        <v>30</v>
      </c>
      <c r="P237" s="27" t="s">
        <v>2129</v>
      </c>
      <c r="Q237" s="27" t="s">
        <v>2128</v>
      </c>
      <c r="R237" s="14">
        <f t="shared" ref="R237" si="63">AK237-AC237</f>
        <v>-43713</v>
      </c>
      <c r="S237" s="14"/>
      <c r="T237" s="27" t="s">
        <v>2264</v>
      </c>
      <c r="U237" s="36" t="s">
        <v>7</v>
      </c>
      <c r="V237" s="36" t="s">
        <v>17</v>
      </c>
      <c r="W237" s="20"/>
      <c r="X237" s="20"/>
      <c r="Y237" s="20"/>
      <c r="Z237" s="20"/>
      <c r="AA237" s="20"/>
      <c r="AB237" s="136"/>
      <c r="AC237" s="132">
        <v>43713</v>
      </c>
      <c r="AD237" s="135">
        <f t="shared" si="57"/>
        <v>43833</v>
      </c>
      <c r="AE237" s="32">
        <v>43713</v>
      </c>
      <c r="AF237" s="37">
        <f t="shared" ca="1" si="58"/>
        <v>141</v>
      </c>
      <c r="AG237" s="37">
        <f t="shared" ca="1" si="59"/>
        <v>1</v>
      </c>
      <c r="AH237" s="37">
        <f t="shared" ca="1" si="60"/>
        <v>4</v>
      </c>
      <c r="AI237" s="61">
        <f t="shared" ca="1" si="61"/>
        <v>0.38630136986301372</v>
      </c>
      <c r="AJ237" s="45"/>
      <c r="AK237" s="32"/>
      <c r="AL237" s="276"/>
      <c r="AM237" s="20"/>
      <c r="AN237" s="175"/>
      <c r="AO237" s="20"/>
      <c r="AP237" s="175"/>
      <c r="AQ237" s="175"/>
      <c r="AR237" s="175"/>
      <c r="AS237" s="175"/>
      <c r="AT237" s="175"/>
      <c r="AU237" s="175"/>
      <c r="AV237" s="175"/>
      <c r="AW237" s="175"/>
      <c r="AX237" s="175"/>
      <c r="AY237" s="175"/>
      <c r="AZ237" s="175"/>
      <c r="BA237" s="175"/>
      <c r="BB237" s="175"/>
      <c r="BC237" s="175"/>
      <c r="BD237" s="136"/>
      <c r="BE237" s="136"/>
      <c r="BF237" s="127"/>
      <c r="BG237" s="127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1"/>
      <c r="BU237" s="410"/>
      <c r="BV237" s="411"/>
      <c r="BW237" s="412"/>
      <c r="BX237" s="412"/>
      <c r="BY237" s="35"/>
      <c r="BZ237" s="35"/>
      <c r="CA237" s="413"/>
    </row>
  </sheetData>
  <pageMargins left="0.25" right="0.25" top="0.75" bottom="0.75" header="0.3" footer="0.3"/>
  <pageSetup orientation="landscape" horizontalDpi="4294967293" r:id="rId1"/>
  <rowBreaks count="1" manualBreakCount="1">
    <brk id="48" max="16383" man="1"/>
  </rowBreaks>
  <colBreaks count="1" manualBreakCount="1">
    <brk id="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B1:G66"/>
  <sheetViews>
    <sheetView workbookViewId="0">
      <selection activeCell="C2" sqref="C2:F2"/>
    </sheetView>
  </sheetViews>
  <sheetFormatPr defaultRowHeight="15"/>
  <cols>
    <col min="2" max="2" width="9.7109375" style="111" customWidth="1"/>
    <col min="3" max="3" width="15.140625" style="111" customWidth="1"/>
    <col min="4" max="4" width="13.85546875" style="195" customWidth="1"/>
    <col min="5" max="5" width="14.28515625" style="195" customWidth="1"/>
    <col min="6" max="7" width="15.85546875" style="111" customWidth="1"/>
  </cols>
  <sheetData>
    <row r="1" spans="2:7" ht="31.5" customHeight="1">
      <c r="B1" s="598" t="s">
        <v>633</v>
      </c>
      <c r="C1" s="598"/>
      <c r="D1" s="598"/>
      <c r="E1" s="598"/>
      <c r="F1" s="598"/>
      <c r="G1" s="598"/>
    </row>
    <row r="2" spans="2:7" s="116" customFormat="1" ht="30.75" customHeight="1">
      <c r="B2" s="117" t="s">
        <v>0</v>
      </c>
      <c r="C2" s="117" t="s">
        <v>338</v>
      </c>
      <c r="D2" s="190" t="s">
        <v>157</v>
      </c>
      <c r="E2" s="190" t="s">
        <v>158</v>
      </c>
      <c r="F2" s="117" t="s">
        <v>339</v>
      </c>
      <c r="G2" s="117" t="s">
        <v>340</v>
      </c>
    </row>
    <row r="3" spans="2:7" ht="24.95" customHeight="1">
      <c r="B3" s="118">
        <v>1</v>
      </c>
      <c r="C3" s="119">
        <v>100026</v>
      </c>
      <c r="D3" s="191" t="s">
        <v>178</v>
      </c>
      <c r="E3" s="191" t="s">
        <v>278</v>
      </c>
      <c r="F3" s="120">
        <v>40924</v>
      </c>
      <c r="G3" s="118">
        <v>5</v>
      </c>
    </row>
    <row r="4" spans="2:7" ht="24.95" customHeight="1">
      <c r="B4" s="118">
        <v>2</v>
      </c>
      <c r="C4" s="121">
        <v>100027</v>
      </c>
      <c r="D4" s="192" t="s">
        <v>179</v>
      </c>
      <c r="E4" s="192" t="s">
        <v>279</v>
      </c>
      <c r="F4" s="120">
        <v>41031</v>
      </c>
      <c r="G4" s="118">
        <v>5</v>
      </c>
    </row>
    <row r="5" spans="2:7" ht="24.95" customHeight="1">
      <c r="B5" s="118">
        <v>3</v>
      </c>
      <c r="C5" s="121">
        <v>100028</v>
      </c>
      <c r="D5" s="191" t="s">
        <v>180</v>
      </c>
      <c r="E5" s="191" t="s">
        <v>251</v>
      </c>
      <c r="F5" s="120">
        <v>41031</v>
      </c>
      <c r="G5" s="118">
        <v>5</v>
      </c>
    </row>
    <row r="6" spans="2:7" ht="24.95" customHeight="1">
      <c r="B6" s="118">
        <v>4</v>
      </c>
      <c r="C6" s="218" t="s">
        <v>440</v>
      </c>
      <c r="D6" s="193" t="s">
        <v>182</v>
      </c>
      <c r="E6" s="193" t="s">
        <v>281</v>
      </c>
      <c r="F6" s="120">
        <v>41061</v>
      </c>
      <c r="G6" s="118">
        <v>5</v>
      </c>
    </row>
    <row r="7" spans="2:7" ht="24.95" customHeight="1">
      <c r="B7" s="118">
        <v>5</v>
      </c>
      <c r="C7" s="118">
        <v>100031</v>
      </c>
      <c r="D7" s="193" t="s">
        <v>183</v>
      </c>
      <c r="E7" s="193" t="s">
        <v>282</v>
      </c>
      <c r="F7" s="120">
        <v>41113</v>
      </c>
      <c r="G7" s="118">
        <v>5</v>
      </c>
    </row>
    <row r="8" spans="2:7" ht="24.95" customHeight="1">
      <c r="B8" s="118">
        <v>6</v>
      </c>
      <c r="C8" s="118">
        <v>900005</v>
      </c>
      <c r="D8" s="193" t="s">
        <v>184</v>
      </c>
      <c r="E8" s="193" t="s">
        <v>283</v>
      </c>
      <c r="F8" s="120">
        <v>41115</v>
      </c>
      <c r="G8" s="118">
        <v>5</v>
      </c>
    </row>
    <row r="9" spans="2:7" ht="24.95" customHeight="1">
      <c r="B9" s="118">
        <v>7</v>
      </c>
      <c r="C9" s="118">
        <v>100002</v>
      </c>
      <c r="D9" s="193" t="s">
        <v>185</v>
      </c>
      <c r="E9" s="193" t="s">
        <v>284</v>
      </c>
      <c r="F9" s="120">
        <v>41127</v>
      </c>
      <c r="G9" s="118">
        <v>5</v>
      </c>
    </row>
    <row r="10" spans="2:7" ht="24.95" customHeight="1">
      <c r="B10" s="118">
        <v>8</v>
      </c>
      <c r="C10" s="118">
        <v>100033</v>
      </c>
      <c r="D10" s="193" t="s">
        <v>186</v>
      </c>
      <c r="E10" s="193" t="s">
        <v>285</v>
      </c>
      <c r="F10" s="120">
        <v>41169</v>
      </c>
      <c r="G10" s="118">
        <v>5</v>
      </c>
    </row>
    <row r="11" spans="2:7" ht="24.95" customHeight="1">
      <c r="B11" s="118">
        <v>9</v>
      </c>
      <c r="C11" s="118">
        <v>100041</v>
      </c>
      <c r="D11" s="193" t="s">
        <v>189</v>
      </c>
      <c r="E11" s="193" t="s">
        <v>289</v>
      </c>
      <c r="F11" s="120">
        <v>41137</v>
      </c>
      <c r="G11" s="118">
        <v>5</v>
      </c>
    </row>
    <row r="12" spans="2:7" ht="24.95" customHeight="1">
      <c r="B12" s="118">
        <v>10</v>
      </c>
      <c r="C12" s="118">
        <v>10046</v>
      </c>
      <c r="D12" s="193" t="s">
        <v>193</v>
      </c>
      <c r="E12" s="193" t="s">
        <v>293</v>
      </c>
      <c r="F12" s="120">
        <v>41093</v>
      </c>
      <c r="G12" s="118">
        <v>5</v>
      </c>
    </row>
    <row r="13" spans="2:7" ht="24.95" customHeight="1">
      <c r="B13" s="118">
        <v>11</v>
      </c>
      <c r="C13" s="118">
        <v>100051</v>
      </c>
      <c r="D13" s="193" t="s">
        <v>197</v>
      </c>
      <c r="E13" s="193" t="s">
        <v>297</v>
      </c>
      <c r="F13" s="120">
        <v>41127</v>
      </c>
      <c r="G13" s="118">
        <v>5</v>
      </c>
    </row>
    <row r="14" spans="2:7" ht="24.95" customHeight="1">
      <c r="B14" s="118">
        <v>12</v>
      </c>
      <c r="C14" s="118">
        <v>100053</v>
      </c>
      <c r="D14" s="193" t="s">
        <v>198</v>
      </c>
      <c r="E14" s="193" t="s">
        <v>298</v>
      </c>
      <c r="F14" s="120">
        <v>41043</v>
      </c>
      <c r="G14" s="118">
        <v>5</v>
      </c>
    </row>
    <row r="15" spans="2:7" ht="24.95" customHeight="1">
      <c r="B15" s="118">
        <v>13</v>
      </c>
      <c r="C15" s="118">
        <v>900007</v>
      </c>
      <c r="D15" s="193" t="s">
        <v>199</v>
      </c>
      <c r="E15" s="193" t="s">
        <v>299</v>
      </c>
      <c r="F15" s="120">
        <v>41086</v>
      </c>
      <c r="G15" s="118">
        <v>5</v>
      </c>
    </row>
    <row r="16" spans="2:7" ht="24.95" customHeight="1">
      <c r="B16" s="118">
        <v>14</v>
      </c>
      <c r="C16" s="118">
        <v>900008</v>
      </c>
      <c r="D16" s="193" t="s">
        <v>200</v>
      </c>
      <c r="E16" s="193" t="s">
        <v>300</v>
      </c>
      <c r="F16" s="120">
        <v>40989</v>
      </c>
      <c r="G16" s="118">
        <v>5</v>
      </c>
    </row>
    <row r="17" spans="2:7" ht="24.95" customHeight="1">
      <c r="B17" s="118">
        <v>15</v>
      </c>
      <c r="C17" s="118">
        <v>100056</v>
      </c>
      <c r="D17" s="193" t="s">
        <v>201</v>
      </c>
      <c r="E17" s="193" t="s">
        <v>301</v>
      </c>
      <c r="F17" s="120">
        <v>41078</v>
      </c>
      <c r="G17" s="118">
        <v>5</v>
      </c>
    </row>
    <row r="18" spans="2:7" ht="24.95" customHeight="1">
      <c r="B18" s="118">
        <v>16</v>
      </c>
      <c r="C18" s="118">
        <v>100066</v>
      </c>
      <c r="D18" s="193" t="s">
        <v>206</v>
      </c>
      <c r="E18" s="193" t="s">
        <v>306</v>
      </c>
      <c r="F18" s="120">
        <v>41218</v>
      </c>
      <c r="G18" s="118">
        <v>5</v>
      </c>
    </row>
    <row r="19" spans="2:7" ht="24.95" customHeight="1">
      <c r="B19" s="118">
        <v>17</v>
      </c>
      <c r="C19" s="118">
        <v>100067</v>
      </c>
      <c r="D19" s="193" t="s">
        <v>207</v>
      </c>
      <c r="E19" s="193" t="s">
        <v>307</v>
      </c>
      <c r="F19" s="120">
        <v>41036</v>
      </c>
      <c r="G19" s="118">
        <v>5</v>
      </c>
    </row>
    <row r="20" spans="2:7" ht="24.95" customHeight="1">
      <c r="B20" s="118">
        <v>18</v>
      </c>
      <c r="C20" s="118">
        <v>100088</v>
      </c>
      <c r="D20" s="193" t="s">
        <v>223</v>
      </c>
      <c r="E20" s="193" t="s">
        <v>256</v>
      </c>
      <c r="F20" s="120">
        <v>41155</v>
      </c>
      <c r="G20" s="118">
        <v>5</v>
      </c>
    </row>
    <row r="21" spans="2:7" ht="24.95" customHeight="1">
      <c r="B21" s="118">
        <v>19</v>
      </c>
      <c r="C21" s="118">
        <v>200212</v>
      </c>
      <c r="D21" s="193" t="s">
        <v>217</v>
      </c>
      <c r="E21" s="193" t="s">
        <v>259</v>
      </c>
      <c r="F21" s="120">
        <v>40939</v>
      </c>
      <c r="G21" s="118">
        <v>5</v>
      </c>
    </row>
    <row r="22" spans="2:7" ht="24.95" customHeight="1">
      <c r="B22" s="118">
        <v>20</v>
      </c>
      <c r="C22" s="218" t="s">
        <v>440</v>
      </c>
      <c r="D22" s="193" t="s">
        <v>220</v>
      </c>
      <c r="E22" s="193" t="s">
        <v>316</v>
      </c>
      <c r="F22" s="120">
        <v>40977</v>
      </c>
      <c r="G22" s="118">
        <v>5</v>
      </c>
    </row>
    <row r="23" spans="2:7" ht="24.95" customHeight="1">
      <c r="B23" s="118">
        <v>21</v>
      </c>
      <c r="C23" s="118">
        <v>200026</v>
      </c>
      <c r="D23" s="193" t="s">
        <v>221</v>
      </c>
      <c r="E23" s="193" t="s">
        <v>317</v>
      </c>
      <c r="F23" s="120">
        <v>41095</v>
      </c>
      <c r="G23" s="118">
        <v>5</v>
      </c>
    </row>
    <row r="24" spans="2:7" ht="24.95" customHeight="1">
      <c r="B24" s="118">
        <v>22</v>
      </c>
      <c r="C24" s="118">
        <v>200027</v>
      </c>
      <c r="D24" s="193" t="s">
        <v>222</v>
      </c>
      <c r="E24" s="193" t="s">
        <v>318</v>
      </c>
      <c r="F24" s="120">
        <v>41108</v>
      </c>
      <c r="G24" s="118">
        <v>5</v>
      </c>
    </row>
    <row r="25" spans="2:7" ht="24.95" customHeight="1">
      <c r="B25" s="118">
        <v>23</v>
      </c>
      <c r="C25" s="118">
        <v>200031</v>
      </c>
      <c r="D25" s="193" t="s">
        <v>224</v>
      </c>
      <c r="E25" s="193" t="s">
        <v>319</v>
      </c>
      <c r="F25" s="120">
        <v>41173</v>
      </c>
      <c r="G25" s="118">
        <v>5</v>
      </c>
    </row>
    <row r="26" spans="2:7" ht="24.95" customHeight="1">
      <c r="B26" s="118">
        <v>24</v>
      </c>
      <c r="C26" s="118">
        <v>200032</v>
      </c>
      <c r="D26" s="193" t="s">
        <v>225</v>
      </c>
      <c r="E26" s="193" t="s">
        <v>320</v>
      </c>
      <c r="F26" s="120">
        <v>41190</v>
      </c>
      <c r="G26" s="118">
        <v>5</v>
      </c>
    </row>
    <row r="27" spans="2:7" ht="24.95" customHeight="1">
      <c r="B27" s="118">
        <v>25</v>
      </c>
      <c r="C27" s="118">
        <v>200033</v>
      </c>
      <c r="D27" s="193" t="s">
        <v>226</v>
      </c>
      <c r="E27" s="193" t="s">
        <v>308</v>
      </c>
      <c r="F27" s="120">
        <v>41190</v>
      </c>
      <c r="G27" s="118">
        <v>5</v>
      </c>
    </row>
    <row r="28" spans="2:7" ht="24.95" customHeight="1">
      <c r="B28" s="118">
        <v>26</v>
      </c>
      <c r="C28" s="118">
        <v>800003</v>
      </c>
      <c r="D28" s="193" t="s">
        <v>227</v>
      </c>
      <c r="E28" s="194" t="s">
        <v>321</v>
      </c>
      <c r="F28" s="120">
        <v>41206</v>
      </c>
      <c r="G28" s="118">
        <v>5</v>
      </c>
    </row>
    <row r="29" spans="2:7" ht="24.95" customHeight="1">
      <c r="B29" s="118">
        <v>27</v>
      </c>
      <c r="C29" s="118">
        <v>200036</v>
      </c>
      <c r="D29" s="193" t="s">
        <v>228</v>
      </c>
      <c r="E29" s="193" t="s">
        <v>300</v>
      </c>
      <c r="F29" s="120">
        <v>41218</v>
      </c>
      <c r="G29" s="118">
        <v>5</v>
      </c>
    </row>
    <row r="30" spans="2:7" ht="24.95" customHeight="1">
      <c r="B30" s="118">
        <v>28</v>
      </c>
      <c r="C30" s="118">
        <v>200039</v>
      </c>
      <c r="D30" s="193" t="s">
        <v>229</v>
      </c>
      <c r="E30" s="193" t="s">
        <v>322</v>
      </c>
      <c r="F30" s="120">
        <v>41234</v>
      </c>
      <c r="G30" s="118">
        <v>5</v>
      </c>
    </row>
    <row r="31" spans="2:7" ht="24.95" customHeight="1">
      <c r="B31" s="118">
        <v>29</v>
      </c>
      <c r="C31" s="216">
        <v>200013</v>
      </c>
      <c r="D31" s="217" t="s">
        <v>218</v>
      </c>
      <c r="E31" s="217" t="s">
        <v>258</v>
      </c>
      <c r="F31" s="120">
        <v>40973</v>
      </c>
      <c r="G31" s="216">
        <v>5</v>
      </c>
    </row>
    <row r="32" spans="2:7" ht="24.95" customHeight="1">
      <c r="B32" s="118">
        <v>30</v>
      </c>
      <c r="C32" s="218" t="s">
        <v>440</v>
      </c>
      <c r="D32" s="217" t="s">
        <v>240</v>
      </c>
      <c r="E32" s="217" t="s">
        <v>331</v>
      </c>
      <c r="F32" s="120">
        <v>41254</v>
      </c>
      <c r="G32" s="216">
        <v>5</v>
      </c>
    </row>
    <row r="33" spans="2:7" ht="24.95" customHeight="1">
      <c r="B33" s="118">
        <v>31</v>
      </c>
      <c r="C33" s="218" t="s">
        <v>440</v>
      </c>
      <c r="D33" s="217" t="s">
        <v>382</v>
      </c>
      <c r="E33" s="217" t="s">
        <v>332</v>
      </c>
      <c r="F33" s="120">
        <v>41254</v>
      </c>
      <c r="G33" s="216">
        <v>5</v>
      </c>
    </row>
    <row r="34" spans="2:7" ht="24.95" customHeight="1">
      <c r="B34" s="118">
        <v>32</v>
      </c>
      <c r="C34" s="216">
        <v>100008</v>
      </c>
      <c r="D34" s="217" t="s">
        <v>161</v>
      </c>
      <c r="E34" s="217" t="s">
        <v>262</v>
      </c>
      <c r="F34" s="120">
        <v>39264</v>
      </c>
      <c r="G34" s="216">
        <v>10</v>
      </c>
    </row>
    <row r="35" spans="2:7" ht="24.95" customHeight="1">
      <c r="B35" s="118">
        <v>33</v>
      </c>
      <c r="C35" s="218" t="s">
        <v>440</v>
      </c>
      <c r="D35" s="217" t="s">
        <v>204</v>
      </c>
      <c r="E35" s="217" t="s">
        <v>304</v>
      </c>
      <c r="F35" s="120">
        <v>39097</v>
      </c>
      <c r="G35" s="216">
        <v>10</v>
      </c>
    </row>
    <row r="36" spans="2:7" ht="24.95" customHeight="1">
      <c r="B36" s="118">
        <v>34</v>
      </c>
      <c r="C36" s="216">
        <v>900013</v>
      </c>
      <c r="D36" s="217" t="s">
        <v>192</v>
      </c>
      <c r="E36" s="217" t="s">
        <v>313</v>
      </c>
      <c r="F36" s="120">
        <v>39298</v>
      </c>
      <c r="G36" s="216">
        <v>10</v>
      </c>
    </row>
    <row r="37" spans="2:7" ht="24.95" customHeight="1">
      <c r="B37" s="118">
        <v>35</v>
      </c>
      <c r="C37" s="216">
        <v>200001</v>
      </c>
      <c r="D37" s="217" t="s">
        <v>213</v>
      </c>
      <c r="E37" s="217" t="s">
        <v>250</v>
      </c>
      <c r="F37" s="120">
        <v>39114</v>
      </c>
      <c r="G37" s="216">
        <v>10</v>
      </c>
    </row>
    <row r="38" spans="2:7" ht="24.95" customHeight="1">
      <c r="B38" s="118"/>
      <c r="C38" s="216"/>
      <c r="D38" s="217"/>
      <c r="E38" s="217"/>
      <c r="F38" s="120"/>
      <c r="G38" s="216"/>
    </row>
    <row r="39" spans="2:7" ht="24.95" customHeight="1">
      <c r="B39" s="118"/>
      <c r="C39" s="216"/>
      <c r="D39" s="217"/>
      <c r="E39" s="217"/>
      <c r="F39" s="120"/>
      <c r="G39" s="216"/>
    </row>
    <row r="40" spans="2:7" ht="24.95" customHeight="1">
      <c r="B40" s="216"/>
      <c r="C40" s="216"/>
      <c r="D40" s="217"/>
      <c r="E40" s="217"/>
      <c r="F40" s="120"/>
      <c r="G40" s="216"/>
    </row>
    <row r="41" spans="2:7" ht="24.95" customHeight="1">
      <c r="B41" s="216"/>
      <c r="C41" s="216"/>
      <c r="D41" s="217"/>
      <c r="E41" s="217"/>
      <c r="F41" s="120"/>
      <c r="G41" s="216"/>
    </row>
    <row r="42" spans="2:7" ht="24.95" customHeight="1">
      <c r="B42" s="216"/>
      <c r="C42" s="216"/>
      <c r="D42" s="217"/>
      <c r="E42" s="217"/>
      <c r="F42" s="216"/>
      <c r="G42" s="216"/>
    </row>
    <row r="43" spans="2:7" ht="24.95" customHeight="1">
      <c r="B43" s="216"/>
      <c r="C43" s="216"/>
      <c r="D43" s="217"/>
      <c r="E43" s="217"/>
      <c r="F43" s="216"/>
      <c r="G43" s="216"/>
    </row>
    <row r="44" spans="2:7" ht="24.95" customHeight="1">
      <c r="B44" s="216"/>
      <c r="C44" s="216"/>
      <c r="D44" s="217"/>
      <c r="E44" s="217"/>
      <c r="F44" s="216"/>
      <c r="G44" s="216"/>
    </row>
    <row r="45" spans="2:7" ht="24.95" customHeight="1">
      <c r="B45" s="216"/>
      <c r="C45" s="216"/>
      <c r="D45" s="217"/>
      <c r="E45" s="217"/>
      <c r="F45" s="216"/>
      <c r="G45" s="216"/>
    </row>
    <row r="46" spans="2:7" ht="24.95" customHeight="1">
      <c r="B46" s="214"/>
      <c r="C46" s="214"/>
      <c r="D46" s="215"/>
      <c r="E46" s="215"/>
      <c r="F46" s="214"/>
      <c r="G46" s="214"/>
    </row>
    <row r="47" spans="2:7" ht="24.95" customHeight="1">
      <c r="B47" s="214"/>
      <c r="C47" s="214"/>
      <c r="D47" s="215"/>
      <c r="E47" s="215"/>
      <c r="F47" s="214"/>
      <c r="G47" s="214"/>
    </row>
    <row r="48" spans="2:7" ht="24.95" customHeight="1">
      <c r="B48" s="214"/>
      <c r="C48" s="214"/>
      <c r="D48" s="215"/>
      <c r="E48" s="215"/>
      <c r="F48" s="214"/>
      <c r="G48" s="214"/>
    </row>
    <row r="49" spans="2:7" ht="24.95" customHeight="1">
      <c r="B49" s="214"/>
      <c r="C49" s="214"/>
      <c r="D49" s="215"/>
      <c r="E49" s="215"/>
      <c r="F49" s="214"/>
      <c r="G49" s="214"/>
    </row>
    <row r="50" spans="2:7" ht="24.95" customHeight="1">
      <c r="B50" s="214"/>
      <c r="C50" s="214"/>
      <c r="D50" s="215"/>
      <c r="E50" s="215"/>
      <c r="F50" s="214"/>
      <c r="G50" s="214"/>
    </row>
    <row r="51" spans="2:7" ht="24.95" customHeight="1">
      <c r="B51" s="214"/>
      <c r="C51" s="214"/>
      <c r="D51" s="215"/>
      <c r="E51" s="215"/>
      <c r="F51" s="214"/>
      <c r="G51" s="214"/>
    </row>
    <row r="52" spans="2:7" ht="24.95" customHeight="1">
      <c r="B52" s="214"/>
      <c r="C52" s="214"/>
      <c r="D52" s="215"/>
      <c r="E52" s="215"/>
      <c r="F52" s="214"/>
      <c r="G52" s="214"/>
    </row>
    <row r="53" spans="2:7" ht="24.95" customHeight="1">
      <c r="B53" s="214"/>
      <c r="C53" s="214"/>
      <c r="D53" s="215"/>
      <c r="E53" s="215"/>
      <c r="F53" s="214"/>
      <c r="G53" s="214"/>
    </row>
    <row r="54" spans="2:7" ht="24.95" customHeight="1">
      <c r="B54" s="214"/>
      <c r="C54" s="214"/>
      <c r="D54" s="215"/>
      <c r="E54" s="215"/>
      <c r="F54" s="214"/>
      <c r="G54" s="214"/>
    </row>
    <row r="55" spans="2:7" ht="24.95" customHeight="1">
      <c r="B55" s="214"/>
      <c r="C55" s="214"/>
      <c r="D55" s="215"/>
      <c r="E55" s="215"/>
      <c r="F55" s="214"/>
      <c r="G55" s="214"/>
    </row>
    <row r="56" spans="2:7" ht="24.95" customHeight="1">
      <c r="B56" s="214"/>
      <c r="C56" s="214"/>
      <c r="D56" s="215"/>
      <c r="E56" s="215"/>
      <c r="F56" s="214"/>
      <c r="G56" s="214"/>
    </row>
    <row r="57" spans="2:7" ht="24.95" customHeight="1">
      <c r="B57" s="214"/>
      <c r="C57" s="214"/>
      <c r="D57" s="215"/>
      <c r="E57" s="215"/>
      <c r="F57" s="214"/>
      <c r="G57" s="214"/>
    </row>
    <row r="58" spans="2:7" ht="24.95" customHeight="1">
      <c r="B58" s="214"/>
      <c r="C58" s="214"/>
      <c r="D58" s="215"/>
      <c r="E58" s="215"/>
      <c r="F58" s="214"/>
      <c r="G58" s="214"/>
    </row>
    <row r="59" spans="2:7" ht="24.95" customHeight="1">
      <c r="B59" s="214"/>
      <c r="C59" s="214"/>
      <c r="D59" s="215"/>
      <c r="E59" s="215"/>
      <c r="F59" s="214"/>
      <c r="G59" s="214"/>
    </row>
    <row r="60" spans="2:7" ht="24.95" customHeight="1">
      <c r="B60" s="214"/>
      <c r="C60" s="214"/>
      <c r="D60" s="215"/>
      <c r="E60" s="215"/>
      <c r="F60" s="214"/>
      <c r="G60" s="214"/>
    </row>
    <row r="61" spans="2:7" ht="24.95" customHeight="1">
      <c r="B61" s="214"/>
      <c r="C61" s="214"/>
      <c r="D61" s="215"/>
      <c r="E61" s="215"/>
      <c r="F61" s="214"/>
      <c r="G61" s="214"/>
    </row>
    <row r="62" spans="2:7" ht="24.95" customHeight="1">
      <c r="B62" s="214"/>
      <c r="C62" s="214"/>
      <c r="D62" s="215"/>
      <c r="E62" s="215"/>
      <c r="F62" s="214"/>
      <c r="G62" s="214"/>
    </row>
    <row r="63" spans="2:7" ht="24.95" customHeight="1">
      <c r="B63" s="214"/>
      <c r="C63" s="214"/>
      <c r="D63" s="215"/>
      <c r="E63" s="215"/>
      <c r="F63" s="214"/>
      <c r="G63" s="214"/>
    </row>
    <row r="64" spans="2:7" ht="24.95" customHeight="1">
      <c r="B64" s="214"/>
      <c r="C64" s="214"/>
      <c r="D64" s="215"/>
      <c r="E64" s="215"/>
      <c r="F64" s="214"/>
      <c r="G64" s="214"/>
    </row>
    <row r="65" spans="2:7" ht="24.95" customHeight="1">
      <c r="B65" s="214"/>
      <c r="C65" s="214"/>
      <c r="D65" s="215"/>
      <c r="E65" s="215"/>
      <c r="F65" s="214"/>
      <c r="G65" s="214"/>
    </row>
    <row r="66" spans="2:7" ht="24.95" customHeight="1">
      <c r="B66" s="214"/>
      <c r="C66" s="214"/>
      <c r="D66" s="215"/>
      <c r="E66" s="215"/>
      <c r="F66" s="214"/>
      <c r="G66" s="214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7" sqref="I17"/>
    </sheetView>
  </sheetViews>
  <sheetFormatPr defaultColWidth="8.7109375" defaultRowHeight="16.5"/>
  <cols>
    <col min="1" max="1" width="3.7109375" style="565" bestFit="1" customWidth="1"/>
    <col min="2" max="2" width="7.85546875" style="565" bestFit="1" customWidth="1"/>
    <col min="3" max="3" width="5.85546875" style="565" bestFit="1" customWidth="1"/>
    <col min="4" max="4" width="11.7109375" style="565" bestFit="1" customWidth="1"/>
    <col min="5" max="5" width="3.42578125" style="565" customWidth="1"/>
    <col min="6" max="6" width="15.7109375" style="565" bestFit="1" customWidth="1"/>
    <col min="7" max="7" width="7.28515625" style="565" customWidth="1"/>
    <col min="8" max="8" width="10.28515625" style="565" bestFit="1" customWidth="1"/>
    <col min="9" max="9" width="12.140625" style="565" bestFit="1" customWidth="1"/>
    <col min="10" max="10" width="14.140625" style="565" bestFit="1" customWidth="1"/>
    <col min="11" max="11" width="7.28515625" style="565" customWidth="1"/>
    <col min="12" max="12" width="8.140625" style="565" customWidth="1"/>
    <col min="13" max="16384" width="8.7109375" style="565"/>
  </cols>
  <sheetData>
    <row r="1" spans="1:12" ht="29.25">
      <c r="A1" s="564" t="s">
        <v>3185</v>
      </c>
    </row>
    <row r="2" spans="1:12">
      <c r="A2" s="599" t="s">
        <v>0</v>
      </c>
      <c r="B2" s="599" t="s">
        <v>28</v>
      </c>
      <c r="C2" s="599" t="s">
        <v>3186</v>
      </c>
      <c r="D2" s="599" t="s">
        <v>1</v>
      </c>
      <c r="E2" s="599" t="s">
        <v>29</v>
      </c>
      <c r="F2" s="599" t="s">
        <v>5</v>
      </c>
      <c r="G2" s="599" t="s">
        <v>2</v>
      </c>
      <c r="H2" s="599" t="s">
        <v>2240</v>
      </c>
      <c r="I2" s="599" t="s">
        <v>13</v>
      </c>
      <c r="J2" s="601" t="s">
        <v>15</v>
      </c>
      <c r="K2" s="566" t="s">
        <v>3187</v>
      </c>
      <c r="L2" s="566" t="s">
        <v>3187</v>
      </c>
    </row>
    <row r="3" spans="1:12">
      <c r="A3" s="600"/>
      <c r="B3" s="600"/>
      <c r="C3" s="603"/>
      <c r="D3" s="600"/>
      <c r="E3" s="600"/>
      <c r="F3" s="600"/>
      <c r="G3" s="600"/>
      <c r="H3" s="600"/>
      <c r="I3" s="600"/>
      <c r="J3" s="602"/>
      <c r="K3" s="566" t="s">
        <v>38</v>
      </c>
      <c r="L3" s="566" t="s">
        <v>39</v>
      </c>
    </row>
    <row r="4" spans="1:12">
      <c r="A4" s="567">
        <f>A3+1</f>
        <v>1</v>
      </c>
      <c r="B4" s="568" t="s">
        <v>3036</v>
      </c>
      <c r="C4" s="569" t="s">
        <v>2153</v>
      </c>
      <c r="D4" s="570" t="s">
        <v>3096</v>
      </c>
      <c r="E4" s="569" t="s">
        <v>31</v>
      </c>
      <c r="F4" s="571" t="s">
        <v>3162</v>
      </c>
      <c r="G4" s="571" t="s">
        <v>2132</v>
      </c>
      <c r="H4" s="571" t="s">
        <v>2264</v>
      </c>
      <c r="I4" s="572" t="s">
        <v>16</v>
      </c>
      <c r="J4" s="573">
        <v>41792</v>
      </c>
      <c r="K4" s="574">
        <v>5</v>
      </c>
      <c r="L4" s="574">
        <v>6</v>
      </c>
    </row>
    <row r="5" spans="1:12">
      <c r="A5" s="567">
        <f>A4+1</f>
        <v>2</v>
      </c>
      <c r="B5" s="568" t="s">
        <v>2436</v>
      </c>
      <c r="C5" s="569" t="s">
        <v>248</v>
      </c>
      <c r="D5" s="570" t="s">
        <v>2287</v>
      </c>
      <c r="E5" s="569" t="s">
        <v>31</v>
      </c>
      <c r="F5" s="571" t="s">
        <v>1781</v>
      </c>
      <c r="G5" s="571" t="s">
        <v>2130</v>
      </c>
      <c r="H5" s="571" t="s">
        <v>2264</v>
      </c>
      <c r="I5" s="575" t="s">
        <v>17</v>
      </c>
      <c r="J5" s="573">
        <v>41645</v>
      </c>
      <c r="K5" s="574">
        <v>5</v>
      </c>
      <c r="L5" s="574">
        <v>11</v>
      </c>
    </row>
    <row r="6" spans="1:12">
      <c r="A6" s="567">
        <f t="shared" ref="A6:A12" si="0">A5+1</f>
        <v>3</v>
      </c>
      <c r="B6" s="568" t="s">
        <v>2437</v>
      </c>
      <c r="C6" s="569" t="s">
        <v>249</v>
      </c>
      <c r="D6" s="570" t="s">
        <v>2288</v>
      </c>
      <c r="E6" s="569" t="s">
        <v>31</v>
      </c>
      <c r="F6" s="571" t="s">
        <v>1781</v>
      </c>
      <c r="G6" s="571" t="s">
        <v>2263</v>
      </c>
      <c r="H6" s="571" t="s">
        <v>2264</v>
      </c>
      <c r="I6" s="575" t="s">
        <v>17</v>
      </c>
      <c r="J6" s="573">
        <v>41663</v>
      </c>
      <c r="K6" s="574">
        <v>5</v>
      </c>
      <c r="L6" s="574">
        <v>10</v>
      </c>
    </row>
    <row r="7" spans="1:12">
      <c r="A7" s="567">
        <f t="shared" si="0"/>
        <v>4</v>
      </c>
      <c r="B7" s="568" t="s">
        <v>2438</v>
      </c>
      <c r="C7" s="576" t="s">
        <v>248</v>
      </c>
      <c r="D7" s="570" t="s">
        <v>2289</v>
      </c>
      <c r="E7" s="569" t="s">
        <v>31</v>
      </c>
      <c r="F7" s="571" t="s">
        <v>1781</v>
      </c>
      <c r="G7" s="571" t="s">
        <v>2130</v>
      </c>
      <c r="H7" s="571" t="s">
        <v>2264</v>
      </c>
      <c r="I7" s="575" t="s">
        <v>17</v>
      </c>
      <c r="J7" s="573">
        <v>41667</v>
      </c>
      <c r="K7" s="574">
        <v>5</v>
      </c>
      <c r="L7" s="574">
        <v>10</v>
      </c>
    </row>
    <row r="8" spans="1:12">
      <c r="A8" s="567">
        <f t="shared" si="0"/>
        <v>5</v>
      </c>
      <c r="B8" s="568" t="s">
        <v>2439</v>
      </c>
      <c r="C8" s="569" t="s">
        <v>249</v>
      </c>
      <c r="D8" s="570" t="s">
        <v>2290</v>
      </c>
      <c r="E8" s="569" t="s">
        <v>31</v>
      </c>
      <c r="F8" s="571" t="s">
        <v>2129</v>
      </c>
      <c r="G8" s="571" t="s">
        <v>2133</v>
      </c>
      <c r="H8" s="571" t="s">
        <v>2264</v>
      </c>
      <c r="I8" s="575" t="s">
        <v>17</v>
      </c>
      <c r="J8" s="573">
        <v>41796</v>
      </c>
      <c r="K8" s="574">
        <v>5</v>
      </c>
      <c r="L8" s="574">
        <v>6</v>
      </c>
    </row>
    <row r="9" spans="1:12">
      <c r="A9" s="567">
        <f t="shared" si="0"/>
        <v>6</v>
      </c>
      <c r="B9" s="568" t="s">
        <v>2440</v>
      </c>
      <c r="C9" s="569" t="s">
        <v>248</v>
      </c>
      <c r="D9" s="570" t="s">
        <v>2291</v>
      </c>
      <c r="E9" s="569" t="s">
        <v>31</v>
      </c>
      <c r="F9" s="571" t="s">
        <v>1781</v>
      </c>
      <c r="G9" s="571" t="s">
        <v>2263</v>
      </c>
      <c r="H9" s="571" t="s">
        <v>2264</v>
      </c>
      <c r="I9" s="575" t="s">
        <v>17</v>
      </c>
      <c r="J9" s="573">
        <v>41841</v>
      </c>
      <c r="K9" s="574">
        <v>5</v>
      </c>
      <c r="L9" s="574">
        <v>4</v>
      </c>
    </row>
    <row r="10" spans="1:12">
      <c r="A10" s="577">
        <f t="shared" si="0"/>
        <v>7</v>
      </c>
      <c r="B10" s="578" t="s">
        <v>2358</v>
      </c>
      <c r="C10" s="577" t="s">
        <v>249</v>
      </c>
      <c r="D10" s="579" t="s">
        <v>2164</v>
      </c>
      <c r="E10" s="577" t="s">
        <v>31</v>
      </c>
      <c r="F10" s="580" t="s">
        <v>1780</v>
      </c>
      <c r="G10" s="580" t="s">
        <v>1018</v>
      </c>
      <c r="H10" s="580" t="s">
        <v>49</v>
      </c>
      <c r="I10" s="581" t="s">
        <v>16</v>
      </c>
      <c r="J10" s="582">
        <v>40028</v>
      </c>
      <c r="K10" s="583">
        <v>10</v>
      </c>
      <c r="L10" s="584">
        <v>4</v>
      </c>
    </row>
    <row r="11" spans="1:12">
      <c r="A11" s="585">
        <f t="shared" si="0"/>
        <v>8</v>
      </c>
      <c r="B11" s="586" t="s">
        <v>2368</v>
      </c>
      <c r="C11" s="585" t="s">
        <v>247</v>
      </c>
      <c r="D11" s="587" t="s">
        <v>2171</v>
      </c>
      <c r="E11" s="585" t="s">
        <v>30</v>
      </c>
      <c r="F11" s="588" t="s">
        <v>2242</v>
      </c>
      <c r="G11" s="588" t="s">
        <v>2132</v>
      </c>
      <c r="H11" s="588" t="s">
        <v>2264</v>
      </c>
      <c r="I11" s="589" t="s">
        <v>16</v>
      </c>
      <c r="J11" s="590">
        <v>38159</v>
      </c>
      <c r="K11" s="591">
        <v>15</v>
      </c>
      <c r="L11" s="592">
        <v>5</v>
      </c>
    </row>
    <row r="12" spans="1:12">
      <c r="A12" s="585">
        <f t="shared" si="0"/>
        <v>9</v>
      </c>
      <c r="B12" s="586" t="s">
        <v>2375</v>
      </c>
      <c r="C12" s="585" t="s">
        <v>247</v>
      </c>
      <c r="D12" s="587" t="s">
        <v>2175</v>
      </c>
      <c r="E12" s="585" t="s">
        <v>30</v>
      </c>
      <c r="F12" s="588" t="s">
        <v>2244</v>
      </c>
      <c r="G12" s="588" t="s">
        <v>2263</v>
      </c>
      <c r="H12" s="588" t="s">
        <v>2264</v>
      </c>
      <c r="I12" s="589" t="s">
        <v>16</v>
      </c>
      <c r="J12" s="590">
        <v>38168</v>
      </c>
      <c r="K12" s="591">
        <v>15</v>
      </c>
      <c r="L12" s="592">
        <v>5</v>
      </c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A220"/>
  <sheetViews>
    <sheetView tabSelected="1" zoomScale="70" zoomScaleNormal="70" workbookViewId="0">
      <pane ySplit="9" topLeftCell="A10" activePane="bottomLeft" state="frozen"/>
      <selection activeCell="AD3" sqref="AD3"/>
      <selection pane="bottomLeft" activeCell="J15" sqref="J15"/>
    </sheetView>
  </sheetViews>
  <sheetFormatPr defaultRowHeight="23.25"/>
  <cols>
    <col min="1" max="1" width="8.42578125" customWidth="1"/>
    <col min="2" max="2" width="12.5703125" customWidth="1"/>
    <col min="3" max="3" width="12.42578125" style="321" customWidth="1"/>
    <col min="4" max="4" width="13.42578125" customWidth="1"/>
    <col min="5" max="5" width="18.5703125" customWidth="1"/>
    <col min="6" max="6" width="22.7109375" style="107" customWidth="1"/>
    <col min="7" max="7" width="23.5703125" style="107" customWidth="1"/>
    <col min="8" max="8" width="12.28515625" style="107" customWidth="1"/>
    <col min="9" max="9" width="11.5703125" style="330" customWidth="1"/>
    <col min="10" max="10" width="33.7109375" style="107" customWidth="1"/>
    <col min="11" max="11" width="20.5703125" style="102" customWidth="1"/>
    <col min="12" max="12" width="15.28515625" style="52" customWidth="1"/>
    <col min="13" max="13" width="14.28515625" style="169" customWidth="1"/>
    <col min="14" max="14" width="14.85546875" style="360" customWidth="1"/>
    <col min="15" max="15" width="12" style="111" customWidth="1"/>
    <col min="16" max="17" width="39" customWidth="1"/>
    <col min="18" max="18" width="22.140625" customWidth="1"/>
    <col min="19" max="19" width="20.42578125" customWidth="1"/>
    <col min="20" max="20" width="33.140625" customWidth="1"/>
    <col min="21" max="21" width="17.7109375" customWidth="1"/>
    <col min="22" max="22" width="14.5703125" customWidth="1"/>
    <col min="23" max="27" width="14.5703125" style="111" customWidth="1"/>
    <col min="28" max="28" width="13.28515625" style="213" customWidth="1"/>
    <col min="29" max="29" width="12.7109375" style="213" customWidth="1"/>
    <col min="30" max="30" width="14.140625" style="52" customWidth="1"/>
    <col min="31" max="31" width="13.28515625" style="111" customWidth="1"/>
    <col min="32" max="32" width="12.5703125" customWidth="1"/>
    <col min="33" max="33" width="13.7109375" style="111" customWidth="1"/>
    <col min="34" max="34" width="14" style="111" customWidth="1"/>
    <col min="35" max="35" width="12.140625" customWidth="1"/>
    <col min="36" max="36" width="12.28515625" style="30" customWidth="1"/>
    <col min="37" max="37" width="13.140625" style="149" customWidth="1"/>
    <col min="38" max="38" width="10.7109375" style="249" customWidth="1"/>
    <col min="39" max="39" width="10.28515625" style="111" customWidth="1"/>
    <col min="40" max="40" width="10" style="169" customWidth="1"/>
    <col min="41" max="41" width="9.140625" style="111" customWidth="1"/>
    <col min="42" max="54" width="5.7109375" style="169" customWidth="1"/>
    <col min="55" max="55" width="10.7109375" style="169" customWidth="1"/>
    <col min="56" max="56" width="11.85546875" style="213" customWidth="1"/>
    <col min="57" max="57" width="14.42578125" style="213" customWidth="1"/>
    <col min="58" max="58" width="12" style="52" customWidth="1"/>
    <col min="59" max="59" width="11.140625" style="52" customWidth="1"/>
    <col min="60" max="64" width="20.42578125" customWidth="1"/>
    <col min="65" max="65" width="12.5703125" customWidth="1"/>
    <col min="66" max="66" width="12" customWidth="1"/>
    <col min="67" max="67" width="12.28515625" customWidth="1"/>
    <col min="68" max="68" width="10.5703125" customWidth="1"/>
    <col min="69" max="69" width="10.7109375" customWidth="1"/>
    <col min="70" max="70" width="10" customWidth="1"/>
    <col min="71" max="72" width="11.7109375" customWidth="1"/>
    <col min="73" max="73" width="9.140625" style="94" customWidth="1"/>
    <col min="74" max="76" width="9.140625" style="111" customWidth="1"/>
    <col min="77" max="77" width="9.140625" style="26" customWidth="1"/>
    <col min="78" max="78" width="9.7109375" customWidth="1"/>
    <col min="79" max="79" width="15" style="249" customWidth="1"/>
    <col min="80" max="80" width="9.28515625" customWidth="1"/>
  </cols>
  <sheetData>
    <row r="1" spans="1:79" ht="26.25" customHeight="1">
      <c r="A1" s="561" t="s">
        <v>804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48"/>
      <c r="W1" s="147"/>
      <c r="X1" s="147"/>
      <c r="Y1" s="147"/>
      <c r="Z1" s="147"/>
      <c r="AA1" s="147"/>
      <c r="AB1" s="212"/>
      <c r="AC1" s="212"/>
      <c r="AD1" s="51"/>
      <c r="AE1" s="147"/>
      <c r="AF1" s="48"/>
      <c r="AG1" s="147" t="s">
        <v>95</v>
      </c>
      <c r="AH1" s="147">
        <v>2015</v>
      </c>
      <c r="AI1" s="48"/>
      <c r="AJ1" s="48"/>
      <c r="AK1" s="206"/>
      <c r="AL1" s="147"/>
      <c r="AM1" s="147"/>
      <c r="AN1" s="168"/>
      <c r="AO1" s="147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212"/>
      <c r="BE1" s="212"/>
      <c r="BF1" s="51"/>
      <c r="BG1" s="51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</row>
    <row r="2" spans="1:79">
      <c r="F2" s="107" t="s">
        <v>69</v>
      </c>
      <c r="O2" s="111" t="s">
        <v>70</v>
      </c>
      <c r="AG2" s="111">
        <v>0</v>
      </c>
      <c r="AH2" s="111">
        <v>1</v>
      </c>
      <c r="AJ2" s="58">
        <v>7</v>
      </c>
    </row>
    <row r="3" spans="1:79">
      <c r="F3" s="107" t="s">
        <v>75</v>
      </c>
      <c r="O3" s="111" t="s">
        <v>71</v>
      </c>
      <c r="AG3" s="111">
        <v>1.01</v>
      </c>
      <c r="AH3" s="111">
        <v>3</v>
      </c>
      <c r="AJ3" s="58">
        <v>10</v>
      </c>
    </row>
    <row r="4" spans="1:79">
      <c r="F4" s="107" t="s">
        <v>76</v>
      </c>
      <c r="O4" s="111" t="s">
        <v>72</v>
      </c>
      <c r="AG4" s="111">
        <v>3.01</v>
      </c>
      <c r="AH4" s="111">
        <v>5</v>
      </c>
      <c r="AJ4" s="58">
        <v>12</v>
      </c>
    </row>
    <row r="5" spans="1:79">
      <c r="F5" s="107" t="s">
        <v>77</v>
      </c>
      <c r="J5" s="107" t="s">
        <v>990</v>
      </c>
      <c r="O5" s="111" t="s">
        <v>73</v>
      </c>
      <c r="AG5" s="111">
        <v>5.01</v>
      </c>
      <c r="AH5" s="111">
        <v>10</v>
      </c>
      <c r="AJ5" s="58">
        <v>15</v>
      </c>
    </row>
    <row r="6" spans="1:79">
      <c r="F6" s="107" t="s">
        <v>78</v>
      </c>
      <c r="O6" s="111" t="s">
        <v>74</v>
      </c>
      <c r="AG6" s="111">
        <v>10.01</v>
      </c>
      <c r="AH6" s="111">
        <v>15</v>
      </c>
      <c r="AJ6" s="58">
        <v>15</v>
      </c>
    </row>
    <row r="7" spans="1:79" ht="28.5" customHeight="1">
      <c r="A7" s="305" t="s">
        <v>27</v>
      </c>
      <c r="B7" s="305"/>
      <c r="C7" s="305"/>
      <c r="D7" s="305"/>
      <c r="E7" s="305"/>
      <c r="F7" s="305"/>
      <c r="G7" s="320"/>
      <c r="H7" s="320"/>
      <c r="I7" s="331"/>
      <c r="J7" s="320"/>
      <c r="K7" s="96"/>
      <c r="L7" s="122"/>
      <c r="M7" s="199"/>
      <c r="N7" s="361"/>
      <c r="O7" s="21"/>
      <c r="P7" s="6"/>
      <c r="Q7" s="6"/>
      <c r="R7" s="320"/>
      <c r="S7" s="320"/>
      <c r="T7" s="6"/>
      <c r="U7" s="21"/>
      <c r="V7" s="21"/>
      <c r="W7" s="21"/>
      <c r="X7" s="21"/>
      <c r="Y7" s="21"/>
      <c r="Z7" s="21"/>
      <c r="AA7" s="21"/>
      <c r="AB7" s="130"/>
      <c r="AC7" s="130"/>
      <c r="AD7" s="15"/>
      <c r="AE7" s="31"/>
      <c r="AF7" s="16"/>
      <c r="AG7" s="31"/>
      <c r="AH7" s="31"/>
      <c r="AI7" s="16"/>
      <c r="AJ7" s="31"/>
      <c r="AK7" s="15"/>
      <c r="AL7" s="263"/>
      <c r="AM7" s="141"/>
      <c r="AN7" s="170"/>
      <c r="AO7" s="141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223"/>
      <c r="BE7" s="223"/>
      <c r="BF7" s="141"/>
      <c r="BG7" s="141"/>
    </row>
    <row r="8" spans="1:79" ht="49.5" customHeight="1">
      <c r="A8" s="623" t="s">
        <v>0</v>
      </c>
      <c r="B8" s="631" t="s">
        <v>28</v>
      </c>
      <c r="C8" s="631" t="s">
        <v>55</v>
      </c>
      <c r="D8" s="317" t="s">
        <v>429</v>
      </c>
      <c r="E8" s="623" t="s">
        <v>157</v>
      </c>
      <c r="F8" s="633" t="s">
        <v>158</v>
      </c>
      <c r="G8" s="623" t="s">
        <v>1</v>
      </c>
      <c r="H8" s="623" t="s">
        <v>443</v>
      </c>
      <c r="I8" s="340"/>
      <c r="J8" s="623" t="s">
        <v>434</v>
      </c>
      <c r="K8" s="613" t="s">
        <v>156</v>
      </c>
      <c r="L8" s="604" t="s">
        <v>257</v>
      </c>
      <c r="M8" s="613" t="s">
        <v>543</v>
      </c>
      <c r="N8" s="627" t="s">
        <v>625</v>
      </c>
      <c r="O8" s="623" t="s">
        <v>29</v>
      </c>
      <c r="P8" s="623" t="s">
        <v>5</v>
      </c>
      <c r="Q8" s="623" t="s">
        <v>2</v>
      </c>
      <c r="R8" s="629" t="s">
        <v>44</v>
      </c>
      <c r="S8" s="630"/>
      <c r="T8" s="631" t="s">
        <v>2240</v>
      </c>
      <c r="U8" s="631" t="s">
        <v>3</v>
      </c>
      <c r="V8" s="623" t="s">
        <v>13</v>
      </c>
      <c r="W8" s="623" t="s">
        <v>1934</v>
      </c>
      <c r="X8" s="623" t="s">
        <v>1935</v>
      </c>
      <c r="Y8" s="623" t="s">
        <v>1936</v>
      </c>
      <c r="Z8" s="623" t="s">
        <v>1937</v>
      </c>
      <c r="AA8" s="623" t="s">
        <v>1940</v>
      </c>
      <c r="AB8" s="625" t="s">
        <v>626</v>
      </c>
      <c r="AC8" s="625" t="s">
        <v>14</v>
      </c>
      <c r="AD8" s="604" t="s">
        <v>32</v>
      </c>
      <c r="AE8" s="604" t="s">
        <v>15</v>
      </c>
      <c r="AF8" s="606" t="s">
        <v>41</v>
      </c>
      <c r="AG8" s="319" t="s">
        <v>98</v>
      </c>
      <c r="AH8" s="333" t="s">
        <v>98</v>
      </c>
      <c r="AI8" s="319" t="s">
        <v>97</v>
      </c>
      <c r="AJ8" s="608" t="s">
        <v>40</v>
      </c>
      <c r="AK8" s="610" t="s">
        <v>4</v>
      </c>
      <c r="AL8" s="264"/>
      <c r="AM8" s="604" t="s">
        <v>919</v>
      </c>
      <c r="AN8" s="613" t="s">
        <v>1243</v>
      </c>
      <c r="AO8" s="604" t="s">
        <v>1244</v>
      </c>
      <c r="AP8" s="615" t="s">
        <v>411</v>
      </c>
      <c r="AQ8" s="616"/>
      <c r="AR8" s="616"/>
      <c r="AS8" s="616"/>
      <c r="AT8" s="616"/>
      <c r="AU8" s="617"/>
      <c r="AV8" s="615" t="s">
        <v>412</v>
      </c>
      <c r="AW8" s="616"/>
      <c r="AX8" s="616"/>
      <c r="AY8" s="616"/>
      <c r="AZ8" s="616"/>
      <c r="BA8" s="616"/>
      <c r="BB8" s="617"/>
      <c r="BC8" s="205" t="s">
        <v>560</v>
      </c>
      <c r="BD8" s="224" t="s">
        <v>428</v>
      </c>
      <c r="BE8" s="233" t="s">
        <v>680</v>
      </c>
      <c r="BF8" s="618" t="s">
        <v>378</v>
      </c>
      <c r="BG8" s="619"/>
      <c r="BH8" s="620" t="s">
        <v>18</v>
      </c>
      <c r="BI8" s="621"/>
      <c r="BJ8" s="621"/>
      <c r="BK8" s="621"/>
      <c r="BL8" s="622"/>
      <c r="BM8" s="612" t="s">
        <v>21</v>
      </c>
      <c r="BN8" s="612"/>
      <c r="BO8" s="612"/>
      <c r="BP8" s="612"/>
      <c r="BQ8" s="612"/>
      <c r="BR8" s="612"/>
      <c r="BS8" s="318"/>
      <c r="BT8" s="318"/>
      <c r="BU8" s="258"/>
      <c r="BV8" s="257"/>
      <c r="BW8" s="255" t="s">
        <v>38</v>
      </c>
      <c r="BX8" s="255" t="s">
        <v>38</v>
      </c>
      <c r="BY8" s="255" t="s">
        <v>805</v>
      </c>
      <c r="BZ8" s="256" t="s">
        <v>807</v>
      </c>
      <c r="CA8" s="251" t="s">
        <v>806</v>
      </c>
    </row>
    <row r="9" spans="1:79" ht="33" customHeight="1">
      <c r="A9" s="624"/>
      <c r="B9" s="632"/>
      <c r="C9" s="632"/>
      <c r="D9" s="383" t="s">
        <v>430</v>
      </c>
      <c r="E9" s="624"/>
      <c r="F9" s="623"/>
      <c r="G9" s="624"/>
      <c r="H9" s="624"/>
      <c r="I9" s="382"/>
      <c r="J9" s="624"/>
      <c r="K9" s="614"/>
      <c r="L9" s="605"/>
      <c r="M9" s="614"/>
      <c r="N9" s="628"/>
      <c r="O9" s="624"/>
      <c r="P9" s="624"/>
      <c r="Q9" s="624"/>
      <c r="R9" s="384" t="s">
        <v>43</v>
      </c>
      <c r="S9" s="384" t="s">
        <v>36</v>
      </c>
      <c r="T9" s="632"/>
      <c r="U9" s="632"/>
      <c r="V9" s="624"/>
      <c r="W9" s="624"/>
      <c r="X9" s="624"/>
      <c r="Y9" s="624"/>
      <c r="Z9" s="624"/>
      <c r="AA9" s="624"/>
      <c r="AB9" s="626"/>
      <c r="AC9" s="626"/>
      <c r="AD9" s="605"/>
      <c r="AE9" s="605"/>
      <c r="AF9" s="607"/>
      <c r="AG9" s="319" t="s">
        <v>38</v>
      </c>
      <c r="AH9" s="319" t="s">
        <v>39</v>
      </c>
      <c r="AI9" s="385" t="s">
        <v>96</v>
      </c>
      <c r="AJ9" s="609"/>
      <c r="AK9" s="611"/>
      <c r="AL9" s="386" t="s">
        <v>624</v>
      </c>
      <c r="AM9" s="605"/>
      <c r="AN9" s="614"/>
      <c r="AO9" s="605"/>
      <c r="AP9" s="387" t="s">
        <v>1117</v>
      </c>
      <c r="AQ9" s="387" t="s">
        <v>413</v>
      </c>
      <c r="AR9" s="387" t="s">
        <v>414</v>
      </c>
      <c r="AS9" s="387" t="s">
        <v>415</v>
      </c>
      <c r="AT9" s="387" t="s">
        <v>416</v>
      </c>
      <c r="AU9" s="387" t="s">
        <v>417</v>
      </c>
      <c r="AV9" s="387" t="s">
        <v>1117</v>
      </c>
      <c r="AW9" s="387" t="s">
        <v>413</v>
      </c>
      <c r="AX9" s="387" t="s">
        <v>414</v>
      </c>
      <c r="AY9" s="387" t="s">
        <v>415</v>
      </c>
      <c r="AZ9" s="387" t="s">
        <v>416</v>
      </c>
      <c r="BA9" s="387" t="s">
        <v>417</v>
      </c>
      <c r="BB9" s="387" t="s">
        <v>418</v>
      </c>
      <c r="BC9" s="387" t="s">
        <v>558</v>
      </c>
      <c r="BD9" s="388"/>
      <c r="BE9" s="388"/>
      <c r="BF9" s="381" t="s">
        <v>379</v>
      </c>
      <c r="BG9" s="381" t="s">
        <v>380</v>
      </c>
      <c r="BH9" s="389" t="s">
        <v>10</v>
      </c>
      <c r="BI9" s="389" t="s">
        <v>12</v>
      </c>
      <c r="BJ9" s="389" t="s">
        <v>19</v>
      </c>
      <c r="BK9" s="389" t="s">
        <v>20</v>
      </c>
      <c r="BL9" s="389" t="s">
        <v>35</v>
      </c>
      <c r="BM9" s="390" t="s">
        <v>22</v>
      </c>
      <c r="BN9" s="390" t="s">
        <v>23</v>
      </c>
      <c r="BO9" s="390" t="s">
        <v>24</v>
      </c>
      <c r="BP9" s="390" t="s">
        <v>25</v>
      </c>
      <c r="BQ9" s="390" t="s">
        <v>26</v>
      </c>
      <c r="BR9" s="390" t="s">
        <v>341</v>
      </c>
      <c r="BS9" s="390" t="s">
        <v>342</v>
      </c>
      <c r="BT9" s="390" t="s">
        <v>529</v>
      </c>
      <c r="BU9" s="391">
        <v>2015</v>
      </c>
      <c r="BV9" s="115">
        <v>2016</v>
      </c>
      <c r="BW9" s="392">
        <v>2017</v>
      </c>
      <c r="BX9" s="393">
        <v>2018</v>
      </c>
      <c r="BY9" s="394"/>
      <c r="BZ9" s="395"/>
      <c r="CA9" s="396"/>
    </row>
    <row r="10" spans="1:79" s="26" customFormat="1" ht="25.5">
      <c r="A10" s="1">
        <v>1</v>
      </c>
      <c r="B10" s="432" t="s">
        <v>3231</v>
      </c>
      <c r="C10" s="322"/>
      <c r="D10" s="1" t="s">
        <v>247</v>
      </c>
      <c r="E10" s="2" t="s">
        <v>3232</v>
      </c>
      <c r="F10" s="110" t="s">
        <v>3233</v>
      </c>
      <c r="G10" s="2" t="s">
        <v>3234</v>
      </c>
      <c r="H10" s="1" t="s">
        <v>3235</v>
      </c>
      <c r="I10" s="1"/>
      <c r="J10" s="110" t="s">
        <v>3236</v>
      </c>
      <c r="K10" s="97"/>
      <c r="L10" s="123"/>
      <c r="M10" s="175">
        <f t="shared" ref="M10:M74" ca="1" si="0">(YEAR(NOW())-YEAR(L10))</f>
        <v>120</v>
      </c>
      <c r="N10" s="362"/>
      <c r="O10" s="1" t="s">
        <v>30</v>
      </c>
      <c r="P10" s="27" t="s">
        <v>1780</v>
      </c>
      <c r="Q10" s="700" t="s">
        <v>2267</v>
      </c>
      <c r="R10" s="2"/>
      <c r="S10" s="2"/>
      <c r="T10" s="27"/>
      <c r="U10" s="10" t="s">
        <v>7</v>
      </c>
      <c r="V10" s="3" t="s">
        <v>16</v>
      </c>
      <c r="W10" s="8"/>
      <c r="X10" s="8"/>
      <c r="Y10" s="8"/>
      <c r="Z10" s="8"/>
      <c r="AA10" s="8"/>
      <c r="AB10" s="221"/>
      <c r="AC10" s="131">
        <v>40544</v>
      </c>
      <c r="AD10" s="135">
        <f t="shared" ref="AD10:AD42" si="1">AC10+120</f>
        <v>40664</v>
      </c>
      <c r="AE10" s="17">
        <v>40544</v>
      </c>
      <c r="AF10" s="18">
        <f t="shared" ref="AF10:AF74" ca="1" si="2">IF(AC10="","",TODAY()-AE10)</f>
        <v>3310</v>
      </c>
      <c r="AG10" s="62">
        <f t="shared" ref="AG10:AG74" ca="1" si="3">YEAR(TODAY())-YEAR(AE10)</f>
        <v>9</v>
      </c>
      <c r="AH10" s="57">
        <f t="shared" ref="AH10:AH74" ca="1" si="4">DATEDIF(AC10,TODAY(),"YM")</f>
        <v>0</v>
      </c>
      <c r="AI10" s="60">
        <f t="shared" ref="AI10:AI74" ca="1" si="5">IF(AF10="","",AF10/365)</f>
        <v>9.0684931506849313</v>
      </c>
      <c r="AJ10" s="45" t="str">
        <f t="shared" ref="AJ10:AJ42" ca="1" si="6">IF(AI10&lt;$AH$2,"-",IF(AI10&lt;$AH$3,"7",IF(AI10&lt;=$AH$4,"10",IF(AI10&lt;=$AH$5,"12",IF(AI10&lt;=$AH$6,"15","15")))))</f>
        <v>12</v>
      </c>
      <c r="AK10" s="17"/>
      <c r="AL10" s="266"/>
      <c r="AM10" s="17"/>
      <c r="AN10" s="172"/>
      <c r="AO10" s="17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221"/>
      <c r="BE10" s="221"/>
      <c r="BF10" s="17"/>
      <c r="BG10" s="17"/>
      <c r="BH10" s="8" t="s">
        <v>34</v>
      </c>
      <c r="BI10" s="8" t="s">
        <v>34</v>
      </c>
      <c r="BJ10" s="8" t="s">
        <v>34</v>
      </c>
      <c r="BK10" s="8" t="s">
        <v>34</v>
      </c>
      <c r="BL10" s="8" t="s">
        <v>34</v>
      </c>
      <c r="BM10" s="11">
        <v>40301</v>
      </c>
      <c r="BN10" s="11">
        <v>40798</v>
      </c>
      <c r="BO10" s="3"/>
      <c r="BP10" s="3"/>
      <c r="BQ10" s="3"/>
      <c r="BR10" s="3"/>
      <c r="BS10" s="3"/>
      <c r="BT10" s="11">
        <v>42811</v>
      </c>
      <c r="BU10" s="258">
        <v>15</v>
      </c>
      <c r="BV10" s="57">
        <v>15</v>
      </c>
      <c r="BW10" s="57">
        <v>15</v>
      </c>
      <c r="BX10" s="45"/>
      <c r="BY10" s="403"/>
      <c r="BZ10" s="27"/>
      <c r="CA10" s="404"/>
    </row>
    <row r="11" spans="1:79" s="26" customFormat="1" ht="25.5">
      <c r="A11" s="1">
        <v>2</v>
      </c>
      <c r="B11" s="432" t="s">
        <v>2357</v>
      </c>
      <c r="C11" s="322"/>
      <c r="D11" s="1" t="s">
        <v>247</v>
      </c>
      <c r="E11" s="2" t="s">
        <v>159</v>
      </c>
      <c r="F11" s="110" t="s">
        <v>260</v>
      </c>
      <c r="G11" s="2" t="s">
        <v>2163</v>
      </c>
      <c r="H11" s="1" t="s">
        <v>2215</v>
      </c>
      <c r="I11" s="1"/>
      <c r="J11" s="110" t="s">
        <v>3237</v>
      </c>
      <c r="K11" s="97">
        <v>3920400147714</v>
      </c>
      <c r="L11" s="123">
        <v>27494</v>
      </c>
      <c r="M11" s="175">
        <f t="shared" ref="M11" ca="1" si="7">(YEAR(NOW())-YEAR(L11))</f>
        <v>45</v>
      </c>
      <c r="N11" s="362"/>
      <c r="O11" s="1" t="s">
        <v>30</v>
      </c>
      <c r="P11" s="27" t="s">
        <v>1780</v>
      </c>
      <c r="Q11" s="27" t="s">
        <v>12</v>
      </c>
      <c r="R11" s="2"/>
      <c r="S11" s="2"/>
      <c r="T11" s="27" t="s">
        <v>50</v>
      </c>
      <c r="U11" s="10" t="s">
        <v>7</v>
      </c>
      <c r="V11" s="3" t="s">
        <v>16</v>
      </c>
      <c r="W11" s="8"/>
      <c r="X11" s="8"/>
      <c r="Y11" s="8"/>
      <c r="Z11" s="8"/>
      <c r="AA11" s="8"/>
      <c r="AB11" s="221"/>
      <c r="AC11" s="131">
        <v>37872</v>
      </c>
      <c r="AD11" s="135">
        <f t="shared" ref="AD11" si="8">AC11+120</f>
        <v>37992</v>
      </c>
      <c r="AE11" s="17">
        <v>37872</v>
      </c>
      <c r="AF11" s="18">
        <f t="shared" ref="AF11" ca="1" si="9">IF(AC11="","",TODAY()-AE11)</f>
        <v>5982</v>
      </c>
      <c r="AG11" s="62">
        <f t="shared" ref="AG11" ca="1" si="10">YEAR(TODAY())-YEAR(AE11)</f>
        <v>17</v>
      </c>
      <c r="AH11" s="57">
        <f t="shared" ref="AH11" ca="1" si="11">DATEDIF(AC11,TODAY(),"YM")</f>
        <v>4</v>
      </c>
      <c r="AI11" s="60">
        <f t="shared" ref="AI11" ca="1" si="12">IF(AF11="","",AF11/365)</f>
        <v>16.389041095890413</v>
      </c>
      <c r="AJ11" s="45" t="str">
        <f t="shared" ref="AJ11" ca="1" si="13">IF(AI11&lt;$AH$2,"-",IF(AI11&lt;$AH$3,"7",IF(AI11&lt;=$AH$4,"10",IF(AI11&lt;=$AH$5,"12",IF(AI11&lt;=$AH$6,"15","15")))))</f>
        <v>15</v>
      </c>
      <c r="AK11" s="17"/>
      <c r="AL11" s="266"/>
      <c r="AM11" s="17"/>
      <c r="AN11" s="172"/>
      <c r="AO11" s="17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221"/>
      <c r="BE11" s="221"/>
      <c r="BF11" s="17"/>
      <c r="BG11" s="17"/>
      <c r="BH11" s="8" t="s">
        <v>34</v>
      </c>
      <c r="BI11" s="8" t="s">
        <v>34</v>
      </c>
      <c r="BJ11" s="8" t="s">
        <v>34</v>
      </c>
      <c r="BK11" s="8" t="s">
        <v>34</v>
      </c>
      <c r="BL11" s="8" t="s">
        <v>34</v>
      </c>
      <c r="BM11" s="11">
        <v>40301</v>
      </c>
      <c r="BN11" s="11">
        <v>40798</v>
      </c>
      <c r="BO11" s="3"/>
      <c r="BP11" s="3"/>
      <c r="BQ11" s="3"/>
      <c r="BR11" s="3"/>
      <c r="BS11" s="3"/>
      <c r="BT11" s="11">
        <v>42811</v>
      </c>
      <c r="BU11" s="258">
        <v>15</v>
      </c>
      <c r="BV11" s="57">
        <v>15</v>
      </c>
      <c r="BW11" s="57">
        <v>15</v>
      </c>
      <c r="BX11" s="45"/>
      <c r="BY11" s="403"/>
      <c r="BZ11" s="27"/>
      <c r="CA11" s="404"/>
    </row>
    <row r="12" spans="1:79" s="26" customFormat="1" ht="25.5">
      <c r="A12" s="1">
        <v>3</v>
      </c>
      <c r="B12" s="432" t="s">
        <v>2358</v>
      </c>
      <c r="C12" s="322"/>
      <c r="D12" s="1" t="s">
        <v>249</v>
      </c>
      <c r="E12" s="2" t="s">
        <v>160</v>
      </c>
      <c r="F12" s="2" t="s">
        <v>261</v>
      </c>
      <c r="G12" s="2" t="s">
        <v>2164</v>
      </c>
      <c r="H12" s="1" t="s">
        <v>488</v>
      </c>
      <c r="I12" s="1"/>
      <c r="J12" s="2"/>
      <c r="K12" s="97">
        <v>3930800029077</v>
      </c>
      <c r="L12" s="123">
        <v>28430</v>
      </c>
      <c r="M12" s="175">
        <f t="shared" ca="1" si="0"/>
        <v>43</v>
      </c>
      <c r="N12" s="362"/>
      <c r="O12" s="1" t="s">
        <v>31</v>
      </c>
      <c r="P12" s="27" t="s">
        <v>1780</v>
      </c>
      <c r="Q12" s="27" t="s">
        <v>1018</v>
      </c>
      <c r="R12" s="2"/>
      <c r="S12" s="2"/>
      <c r="T12" s="27" t="s">
        <v>49</v>
      </c>
      <c r="U12" s="10" t="s">
        <v>7</v>
      </c>
      <c r="V12" s="3" t="s">
        <v>16</v>
      </c>
      <c r="W12" s="8"/>
      <c r="X12" s="8"/>
      <c r="Y12" s="8"/>
      <c r="Z12" s="8"/>
      <c r="AA12" s="8"/>
      <c r="AB12" s="221"/>
      <c r="AC12" s="131">
        <v>40028</v>
      </c>
      <c r="AD12" s="135">
        <f t="shared" si="1"/>
        <v>40148</v>
      </c>
      <c r="AE12" s="17">
        <v>40028</v>
      </c>
      <c r="AF12" s="18">
        <f t="shared" ca="1" si="2"/>
        <v>3826</v>
      </c>
      <c r="AG12" s="62">
        <f t="shared" ca="1" si="3"/>
        <v>11</v>
      </c>
      <c r="AH12" s="57">
        <f t="shared" ca="1" si="4"/>
        <v>5</v>
      </c>
      <c r="AI12" s="60">
        <f t="shared" ca="1" si="5"/>
        <v>10.482191780821918</v>
      </c>
      <c r="AJ12" s="45" t="str">
        <f t="shared" ca="1" si="6"/>
        <v>15</v>
      </c>
      <c r="AK12" s="19"/>
      <c r="AL12" s="267"/>
      <c r="AM12" s="19"/>
      <c r="AN12" s="173"/>
      <c r="AO12" s="19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226"/>
      <c r="BE12" s="226"/>
      <c r="BF12" s="19"/>
      <c r="BG12" s="19"/>
      <c r="BH12" s="8" t="s">
        <v>34</v>
      </c>
      <c r="BI12" s="8" t="s">
        <v>34</v>
      </c>
      <c r="BJ12" s="8" t="s">
        <v>34</v>
      </c>
      <c r="BK12" s="8" t="s">
        <v>34</v>
      </c>
      <c r="BL12" s="8" t="s">
        <v>34</v>
      </c>
      <c r="BM12" s="11">
        <v>40301</v>
      </c>
      <c r="BN12" s="11">
        <v>40798</v>
      </c>
      <c r="BO12" s="1"/>
      <c r="BP12" s="1"/>
      <c r="BQ12" s="1"/>
      <c r="BR12" s="1"/>
      <c r="BS12" s="1"/>
      <c r="BT12" s="11">
        <v>42811</v>
      </c>
      <c r="BU12" s="258">
        <v>12</v>
      </c>
      <c r="BV12" s="57">
        <v>12</v>
      </c>
      <c r="BW12" s="57">
        <v>12</v>
      </c>
      <c r="BX12" s="57"/>
      <c r="BY12" s="403"/>
      <c r="BZ12" s="27"/>
      <c r="CA12" s="404"/>
    </row>
    <row r="13" spans="1:79" s="26" customFormat="1" ht="25.5">
      <c r="A13" s="1">
        <v>4</v>
      </c>
      <c r="B13" s="432" t="s">
        <v>2359</v>
      </c>
      <c r="C13" s="1"/>
      <c r="D13" s="1" t="s">
        <v>249</v>
      </c>
      <c r="E13" s="2" t="s">
        <v>161</v>
      </c>
      <c r="F13" s="2" t="s">
        <v>262</v>
      </c>
      <c r="G13" s="2" t="s">
        <v>2165</v>
      </c>
      <c r="H13" s="1" t="s">
        <v>2216</v>
      </c>
      <c r="I13" s="1"/>
      <c r="J13" s="2"/>
      <c r="K13" s="97">
        <v>1120600100721</v>
      </c>
      <c r="L13" s="123">
        <v>32002</v>
      </c>
      <c r="M13" s="175">
        <f t="shared" ca="1" si="0"/>
        <v>33</v>
      </c>
      <c r="N13" s="362"/>
      <c r="O13" s="1" t="s">
        <v>31</v>
      </c>
      <c r="P13" s="27" t="s">
        <v>1781</v>
      </c>
      <c r="Q13" s="27" t="s">
        <v>2132</v>
      </c>
      <c r="R13" s="2"/>
      <c r="S13" s="2"/>
      <c r="T13" s="27" t="s">
        <v>2264</v>
      </c>
      <c r="U13" s="10" t="s">
        <v>7</v>
      </c>
      <c r="V13" s="3" t="s">
        <v>16</v>
      </c>
      <c r="W13" s="8"/>
      <c r="X13" s="8"/>
      <c r="Y13" s="8"/>
      <c r="Z13" s="8"/>
      <c r="AA13" s="8"/>
      <c r="AB13" s="221"/>
      <c r="AC13" s="131">
        <v>39264</v>
      </c>
      <c r="AD13" s="135">
        <f t="shared" si="1"/>
        <v>39384</v>
      </c>
      <c r="AE13" s="17">
        <v>39264</v>
      </c>
      <c r="AF13" s="18">
        <f t="shared" ca="1" si="2"/>
        <v>4590</v>
      </c>
      <c r="AG13" s="62">
        <f t="shared" ca="1" si="3"/>
        <v>13</v>
      </c>
      <c r="AH13" s="57">
        <f t="shared" ca="1" si="4"/>
        <v>6</v>
      </c>
      <c r="AI13" s="60">
        <f t="shared" ca="1" si="5"/>
        <v>12.575342465753424</v>
      </c>
      <c r="AJ13" s="45" t="str">
        <f t="shared" ca="1" si="6"/>
        <v>15</v>
      </c>
      <c r="AK13" s="17"/>
      <c r="AL13" s="266"/>
      <c r="AM13" s="17"/>
      <c r="AN13" s="172"/>
      <c r="AO13" s="17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221"/>
      <c r="BE13" s="221"/>
      <c r="BF13" s="17">
        <v>41518</v>
      </c>
      <c r="BG13" s="17">
        <v>42621</v>
      </c>
      <c r="BH13" s="8" t="s">
        <v>34</v>
      </c>
      <c r="BI13" s="8" t="s">
        <v>34</v>
      </c>
      <c r="BJ13" s="8" t="s">
        <v>34</v>
      </c>
      <c r="BK13" s="8" t="s">
        <v>34</v>
      </c>
      <c r="BL13" s="8" t="s">
        <v>34</v>
      </c>
      <c r="BM13" s="11">
        <v>40301</v>
      </c>
      <c r="BN13" s="11">
        <v>40798</v>
      </c>
      <c r="BO13" s="3"/>
      <c r="BP13" s="3"/>
      <c r="BQ13" s="3"/>
      <c r="BR13" s="3"/>
      <c r="BS13" s="3"/>
      <c r="BT13" s="11">
        <v>42811</v>
      </c>
      <c r="BU13" s="258">
        <v>12</v>
      </c>
      <c r="BV13" s="57">
        <v>12</v>
      </c>
      <c r="BW13" s="57">
        <v>12</v>
      </c>
      <c r="BX13" s="57"/>
      <c r="BY13" s="27"/>
      <c r="BZ13" s="405" t="s">
        <v>803</v>
      </c>
      <c r="CA13" s="404">
        <v>6</v>
      </c>
    </row>
    <row r="14" spans="1:79" s="26" customFormat="1" ht="25.5">
      <c r="A14" s="1">
        <v>5</v>
      </c>
      <c r="B14" s="432" t="s">
        <v>2360</v>
      </c>
      <c r="C14" s="1"/>
      <c r="D14" s="1" t="s">
        <v>248</v>
      </c>
      <c r="E14" s="2" t="s">
        <v>162</v>
      </c>
      <c r="F14" s="2" t="s">
        <v>263</v>
      </c>
      <c r="G14" s="2" t="s">
        <v>2166</v>
      </c>
      <c r="H14" s="1" t="s">
        <v>1399</v>
      </c>
      <c r="I14" s="1"/>
      <c r="J14" s="2"/>
      <c r="K14" s="97">
        <v>1120600107768</v>
      </c>
      <c r="L14" s="123">
        <v>32308</v>
      </c>
      <c r="M14" s="175">
        <f t="shared" ca="1" si="0"/>
        <v>32</v>
      </c>
      <c r="N14" s="362"/>
      <c r="O14" s="1" t="s">
        <v>31</v>
      </c>
      <c r="P14" s="27" t="s">
        <v>52</v>
      </c>
      <c r="Q14" s="27" t="s">
        <v>1018</v>
      </c>
      <c r="R14" s="2"/>
      <c r="S14" s="2"/>
      <c r="T14" s="27" t="s">
        <v>49</v>
      </c>
      <c r="U14" s="10" t="s">
        <v>7</v>
      </c>
      <c r="V14" s="3" t="s">
        <v>16</v>
      </c>
      <c r="W14" s="8"/>
      <c r="X14" s="8"/>
      <c r="Y14" s="8"/>
      <c r="Z14" s="8"/>
      <c r="AA14" s="8"/>
      <c r="AB14" s="221"/>
      <c r="AC14" s="131">
        <v>39671</v>
      </c>
      <c r="AD14" s="135">
        <f t="shared" si="1"/>
        <v>39791</v>
      </c>
      <c r="AE14" s="17">
        <v>39671</v>
      </c>
      <c r="AF14" s="18">
        <f t="shared" ca="1" si="2"/>
        <v>4183</v>
      </c>
      <c r="AG14" s="62">
        <f t="shared" ca="1" si="3"/>
        <v>12</v>
      </c>
      <c r="AH14" s="57">
        <f t="shared" ca="1" si="4"/>
        <v>5</v>
      </c>
      <c r="AI14" s="60">
        <f t="shared" ca="1" si="5"/>
        <v>11.46027397260274</v>
      </c>
      <c r="AJ14" s="45" t="str">
        <f t="shared" ca="1" si="6"/>
        <v>15</v>
      </c>
      <c r="AK14" s="17"/>
      <c r="AL14" s="266"/>
      <c r="AM14" s="17"/>
      <c r="AN14" s="172"/>
      <c r="AO14" s="17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221"/>
      <c r="BE14" s="221"/>
      <c r="BF14" s="17"/>
      <c r="BG14" s="17"/>
      <c r="BH14" s="8" t="s">
        <v>34</v>
      </c>
      <c r="BI14" s="8" t="s">
        <v>34</v>
      </c>
      <c r="BJ14" s="8" t="s">
        <v>34</v>
      </c>
      <c r="BK14" s="8" t="s">
        <v>34</v>
      </c>
      <c r="BL14" s="8" t="s">
        <v>34</v>
      </c>
      <c r="BM14" s="11">
        <v>40301</v>
      </c>
      <c r="BN14" s="11">
        <v>40798</v>
      </c>
      <c r="BO14" s="3"/>
      <c r="BP14" s="3"/>
      <c r="BQ14" s="3"/>
      <c r="BR14" s="3"/>
      <c r="BS14" s="3"/>
      <c r="BT14" s="11">
        <v>42811</v>
      </c>
      <c r="BU14" s="258">
        <v>12</v>
      </c>
      <c r="BV14" s="57">
        <v>12</v>
      </c>
      <c r="BW14" s="57">
        <v>12</v>
      </c>
      <c r="BX14" s="57"/>
      <c r="BY14" s="27"/>
      <c r="BZ14" s="405" t="s">
        <v>803</v>
      </c>
      <c r="CA14" s="404">
        <v>4</v>
      </c>
    </row>
    <row r="15" spans="1:79" s="26" customFormat="1" ht="25.5">
      <c r="A15" s="1">
        <v>6</v>
      </c>
      <c r="B15" s="432" t="s">
        <v>2361</v>
      </c>
      <c r="C15" s="322"/>
      <c r="D15" s="1" t="s">
        <v>247</v>
      </c>
      <c r="E15" s="2" t="s">
        <v>163</v>
      </c>
      <c r="F15" s="2" t="s">
        <v>264</v>
      </c>
      <c r="G15" s="2" t="s">
        <v>2167</v>
      </c>
      <c r="H15" s="1" t="s">
        <v>2217</v>
      </c>
      <c r="I15" s="1"/>
      <c r="J15" s="2"/>
      <c r="K15" s="97">
        <v>5600500058330</v>
      </c>
      <c r="L15" s="123">
        <v>30288</v>
      </c>
      <c r="M15" s="175">
        <f t="shared" ca="1" si="0"/>
        <v>38</v>
      </c>
      <c r="N15" s="362"/>
      <c r="O15" s="1" t="s">
        <v>30</v>
      </c>
      <c r="P15" s="27" t="s">
        <v>58</v>
      </c>
      <c r="Q15" s="27" t="s">
        <v>1574</v>
      </c>
      <c r="R15" s="2"/>
      <c r="S15" s="2"/>
      <c r="T15" s="27" t="s">
        <v>48</v>
      </c>
      <c r="U15" s="10" t="s">
        <v>7</v>
      </c>
      <c r="V15" s="3" t="s">
        <v>16</v>
      </c>
      <c r="W15" s="8"/>
      <c r="X15" s="8"/>
      <c r="Y15" s="8"/>
      <c r="Z15" s="8"/>
      <c r="AA15" s="8"/>
      <c r="AB15" s="221"/>
      <c r="AC15" s="131">
        <v>40309</v>
      </c>
      <c r="AD15" s="135">
        <f t="shared" si="1"/>
        <v>40429</v>
      </c>
      <c r="AE15" s="17">
        <v>40309</v>
      </c>
      <c r="AF15" s="18">
        <f t="shared" ca="1" si="2"/>
        <v>3545</v>
      </c>
      <c r="AG15" s="62">
        <f t="shared" ca="1" si="3"/>
        <v>10</v>
      </c>
      <c r="AH15" s="57">
        <f t="shared" ca="1" si="4"/>
        <v>8</v>
      </c>
      <c r="AI15" s="60">
        <f t="shared" ca="1" si="5"/>
        <v>9.712328767123287</v>
      </c>
      <c r="AJ15" s="45" t="str">
        <f t="shared" ca="1" si="6"/>
        <v>12</v>
      </c>
      <c r="AK15" s="17"/>
      <c r="AL15" s="266"/>
      <c r="AM15" s="17"/>
      <c r="AN15" s="172"/>
      <c r="AO15" s="17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221"/>
      <c r="BE15" s="221"/>
      <c r="BF15" s="17"/>
      <c r="BG15" s="17"/>
      <c r="BH15" s="8" t="s">
        <v>34</v>
      </c>
      <c r="BI15" s="8" t="s">
        <v>34</v>
      </c>
      <c r="BJ15" s="8" t="s">
        <v>34</v>
      </c>
      <c r="BK15" s="8" t="s">
        <v>34</v>
      </c>
      <c r="BL15" s="8" t="s">
        <v>34</v>
      </c>
      <c r="BM15" s="3" t="s">
        <v>33</v>
      </c>
      <c r="BN15" s="11">
        <v>40798</v>
      </c>
      <c r="BO15" s="3"/>
      <c r="BP15" s="3"/>
      <c r="BQ15" s="3"/>
      <c r="BR15" s="3"/>
      <c r="BS15" s="3"/>
      <c r="BT15" s="11">
        <v>42811</v>
      </c>
      <c r="BU15" s="258">
        <v>12</v>
      </c>
      <c r="BV15" s="57">
        <v>12</v>
      </c>
      <c r="BW15" s="57">
        <v>12</v>
      </c>
      <c r="BX15" s="57"/>
      <c r="BY15" s="403"/>
      <c r="BZ15" s="27"/>
      <c r="CA15" s="404"/>
    </row>
    <row r="16" spans="1:79" s="26" customFormat="1" ht="25.5">
      <c r="A16" s="1">
        <v>7</v>
      </c>
      <c r="B16" s="432" t="s">
        <v>2362</v>
      </c>
      <c r="C16" s="1"/>
      <c r="D16" s="1" t="s">
        <v>247</v>
      </c>
      <c r="E16" s="2" t="s">
        <v>254</v>
      </c>
      <c r="F16" s="2" t="s">
        <v>265</v>
      </c>
      <c r="G16" s="2" t="s">
        <v>2331</v>
      </c>
      <c r="H16" s="1" t="s">
        <v>1363</v>
      </c>
      <c r="I16" s="1"/>
      <c r="J16" s="2"/>
      <c r="K16" s="97">
        <v>1120600001145</v>
      </c>
      <c r="L16" s="123">
        <v>30685</v>
      </c>
      <c r="M16" s="175">
        <f t="shared" ca="1" si="0"/>
        <v>36</v>
      </c>
      <c r="N16" s="362"/>
      <c r="O16" s="1" t="s">
        <v>30</v>
      </c>
      <c r="P16" s="27" t="s">
        <v>52</v>
      </c>
      <c r="Q16" s="27" t="s">
        <v>1018</v>
      </c>
      <c r="R16" s="2"/>
      <c r="S16" s="2"/>
      <c r="T16" s="27" t="s">
        <v>49</v>
      </c>
      <c r="U16" s="10" t="s">
        <v>7</v>
      </c>
      <c r="V16" s="3" t="s">
        <v>16</v>
      </c>
      <c r="W16" s="8"/>
      <c r="X16" s="8"/>
      <c r="Y16" s="8"/>
      <c r="Z16" s="8"/>
      <c r="AA16" s="8"/>
      <c r="AB16" s="221"/>
      <c r="AC16" s="131">
        <v>37761</v>
      </c>
      <c r="AD16" s="135">
        <f t="shared" si="1"/>
        <v>37881</v>
      </c>
      <c r="AE16" s="17">
        <v>37761</v>
      </c>
      <c r="AF16" s="18">
        <f t="shared" ca="1" si="2"/>
        <v>6093</v>
      </c>
      <c r="AG16" s="62">
        <f t="shared" ca="1" si="3"/>
        <v>17</v>
      </c>
      <c r="AH16" s="57">
        <f t="shared" ca="1" si="4"/>
        <v>8</v>
      </c>
      <c r="AI16" s="60">
        <f t="shared" ca="1" si="5"/>
        <v>16.693150684931506</v>
      </c>
      <c r="AJ16" s="45" t="str">
        <f t="shared" ca="1" si="6"/>
        <v>15</v>
      </c>
      <c r="AK16" s="17"/>
      <c r="AL16" s="266"/>
      <c r="AM16" s="17"/>
      <c r="AN16" s="172"/>
      <c r="AO16" s="17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221"/>
      <c r="BE16" s="221"/>
      <c r="BF16" s="17"/>
      <c r="BG16" s="17"/>
      <c r="BH16" s="8" t="s">
        <v>34</v>
      </c>
      <c r="BI16" s="8" t="s">
        <v>34</v>
      </c>
      <c r="BJ16" s="8" t="s">
        <v>34</v>
      </c>
      <c r="BK16" s="8" t="s">
        <v>34</v>
      </c>
      <c r="BL16" s="8" t="s">
        <v>34</v>
      </c>
      <c r="BM16" s="11">
        <v>40301</v>
      </c>
      <c r="BN16" s="11">
        <v>40798</v>
      </c>
      <c r="BO16" s="3"/>
      <c r="BP16" s="3"/>
      <c r="BQ16" s="3"/>
      <c r="BR16" s="3"/>
      <c r="BS16" s="3"/>
      <c r="BT16" s="11">
        <v>42811</v>
      </c>
      <c r="BU16" s="258">
        <v>15</v>
      </c>
      <c r="BV16" s="57">
        <v>15</v>
      </c>
      <c r="BW16" s="57">
        <v>15</v>
      </c>
      <c r="BX16" s="57"/>
      <c r="BY16" s="27"/>
      <c r="BZ16" s="27"/>
      <c r="CA16" s="404"/>
    </row>
    <row r="17" spans="1:79" s="26" customFormat="1" ht="25.5">
      <c r="A17" s="1">
        <v>8</v>
      </c>
      <c r="B17" s="432" t="s">
        <v>2363</v>
      </c>
      <c r="C17" s="1"/>
      <c r="D17" s="1" t="s">
        <v>247</v>
      </c>
      <c r="E17" s="2" t="s">
        <v>165</v>
      </c>
      <c r="F17" s="2" t="s">
        <v>267</v>
      </c>
      <c r="G17" s="2" t="s">
        <v>2332</v>
      </c>
      <c r="H17" s="1" t="s">
        <v>859</v>
      </c>
      <c r="I17" s="1"/>
      <c r="J17" s="2"/>
      <c r="K17" s="97">
        <v>3120600657411</v>
      </c>
      <c r="L17" s="123">
        <v>25316</v>
      </c>
      <c r="M17" s="175">
        <f t="shared" ca="1" si="0"/>
        <v>51</v>
      </c>
      <c r="N17" s="362"/>
      <c r="O17" s="1" t="s">
        <v>30</v>
      </c>
      <c r="P17" s="27" t="s">
        <v>2241</v>
      </c>
      <c r="Q17" s="27" t="s">
        <v>1237</v>
      </c>
      <c r="R17" s="28" t="s">
        <v>42</v>
      </c>
      <c r="S17" s="28" t="s">
        <v>42</v>
      </c>
      <c r="T17" s="27" t="s">
        <v>2267</v>
      </c>
      <c r="U17" s="10" t="s">
        <v>7</v>
      </c>
      <c r="V17" s="3" t="s">
        <v>16</v>
      </c>
      <c r="W17" s="8"/>
      <c r="X17" s="8"/>
      <c r="Y17" s="8"/>
      <c r="Z17" s="8"/>
      <c r="AA17" s="8"/>
      <c r="AB17" s="221"/>
      <c r="AC17" s="131">
        <v>35848</v>
      </c>
      <c r="AD17" s="135">
        <f t="shared" si="1"/>
        <v>35968</v>
      </c>
      <c r="AE17" s="17">
        <v>35848</v>
      </c>
      <c r="AF17" s="18">
        <f t="shared" ca="1" si="2"/>
        <v>8006</v>
      </c>
      <c r="AG17" s="62">
        <f t="shared" ca="1" si="3"/>
        <v>22</v>
      </c>
      <c r="AH17" s="57">
        <f t="shared" ca="1" si="4"/>
        <v>11</v>
      </c>
      <c r="AI17" s="60">
        <f t="shared" ca="1" si="5"/>
        <v>21.934246575342467</v>
      </c>
      <c r="AJ17" s="45" t="str">
        <f t="shared" ca="1" si="6"/>
        <v>15</v>
      </c>
      <c r="AK17" s="19"/>
      <c r="AL17" s="267"/>
      <c r="AM17" s="19"/>
      <c r="AN17" s="173">
        <v>43</v>
      </c>
      <c r="AO17" s="19"/>
      <c r="AP17" s="173"/>
      <c r="AQ17" s="173"/>
      <c r="AR17" s="173"/>
      <c r="AS17" s="173"/>
      <c r="AT17" s="173"/>
      <c r="AU17" s="173"/>
      <c r="AV17" s="173"/>
      <c r="AW17" s="173"/>
      <c r="AX17" s="173">
        <v>3</v>
      </c>
      <c r="AY17" s="173"/>
      <c r="AZ17" s="173"/>
      <c r="BA17" s="173"/>
      <c r="BB17" s="173"/>
      <c r="BC17" s="173"/>
      <c r="BD17" s="226"/>
      <c r="BE17" s="226"/>
      <c r="BF17" s="19"/>
      <c r="BG17" s="19"/>
      <c r="BH17" s="8" t="s">
        <v>34</v>
      </c>
      <c r="BI17" s="8" t="s">
        <v>34</v>
      </c>
      <c r="BJ17" s="8" t="s">
        <v>34</v>
      </c>
      <c r="BK17" s="8" t="s">
        <v>34</v>
      </c>
      <c r="BL17" s="8" t="s">
        <v>34</v>
      </c>
      <c r="BM17" s="11">
        <v>40301</v>
      </c>
      <c r="BN17" s="11">
        <v>40798</v>
      </c>
      <c r="BO17" s="1"/>
      <c r="BP17" s="1"/>
      <c r="BQ17" s="1"/>
      <c r="BR17" s="1"/>
      <c r="BS17" s="1"/>
      <c r="BT17" s="11">
        <v>42811</v>
      </c>
      <c r="BU17" s="258">
        <v>15</v>
      </c>
      <c r="BV17" s="57">
        <v>15</v>
      </c>
      <c r="BW17" s="57">
        <v>15</v>
      </c>
      <c r="BX17" s="57"/>
      <c r="BY17" s="27"/>
      <c r="BZ17" s="405" t="s">
        <v>803</v>
      </c>
      <c r="CA17" s="404">
        <v>4</v>
      </c>
    </row>
    <row r="18" spans="1:79" s="26" customFormat="1" ht="25.5">
      <c r="A18" s="1">
        <v>9</v>
      </c>
      <c r="B18" s="432" t="s">
        <v>2364</v>
      </c>
      <c r="C18" s="182" t="s">
        <v>441</v>
      </c>
      <c r="D18" s="1" t="s">
        <v>247</v>
      </c>
      <c r="E18" s="2" t="s">
        <v>168</v>
      </c>
      <c r="F18" s="2" t="s">
        <v>246</v>
      </c>
      <c r="G18" s="2" t="s">
        <v>2168</v>
      </c>
      <c r="H18" s="1" t="s">
        <v>2219</v>
      </c>
      <c r="I18" s="1"/>
      <c r="J18" s="2"/>
      <c r="K18" s="97">
        <v>3410500055328</v>
      </c>
      <c r="L18" s="123">
        <v>28126</v>
      </c>
      <c r="M18" s="175">
        <f t="shared" ca="1" si="0"/>
        <v>43</v>
      </c>
      <c r="N18" s="362"/>
      <c r="O18" s="1" t="s">
        <v>30</v>
      </c>
      <c r="P18" s="27" t="s">
        <v>1783</v>
      </c>
      <c r="Q18" s="27" t="s">
        <v>441</v>
      </c>
      <c r="R18" s="28" t="s">
        <v>42</v>
      </c>
      <c r="S18" s="2"/>
      <c r="T18" s="27" t="s">
        <v>2265</v>
      </c>
      <c r="U18" s="10" t="s">
        <v>7</v>
      </c>
      <c r="V18" s="3" t="s">
        <v>16</v>
      </c>
      <c r="W18" s="8"/>
      <c r="X18" s="8"/>
      <c r="Y18" s="8"/>
      <c r="Z18" s="8"/>
      <c r="AA18" s="8"/>
      <c r="AB18" s="221"/>
      <c r="AC18" s="188">
        <v>35431</v>
      </c>
      <c r="AD18" s="135">
        <f t="shared" si="1"/>
        <v>35551</v>
      </c>
      <c r="AE18" s="189">
        <v>35431</v>
      </c>
      <c r="AF18" s="18">
        <f t="shared" ca="1" si="2"/>
        <v>8423</v>
      </c>
      <c r="AG18" s="62">
        <f t="shared" ca="1" si="3"/>
        <v>23</v>
      </c>
      <c r="AH18" s="57">
        <f t="shared" ca="1" si="4"/>
        <v>0</v>
      </c>
      <c r="AI18" s="60">
        <f t="shared" ca="1" si="5"/>
        <v>23.076712328767123</v>
      </c>
      <c r="AJ18" s="45" t="str">
        <f t="shared" ca="1" si="6"/>
        <v>15</v>
      </c>
      <c r="AK18" s="17"/>
      <c r="AL18" s="266"/>
      <c r="AM18" s="17"/>
      <c r="AN18" s="172"/>
      <c r="AO18" s="17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221"/>
      <c r="BE18" s="221"/>
      <c r="BF18" s="17"/>
      <c r="BG18" s="17"/>
      <c r="BH18" s="8" t="s">
        <v>34</v>
      </c>
      <c r="BI18" s="8" t="s">
        <v>34</v>
      </c>
      <c r="BJ18" s="8" t="s">
        <v>34</v>
      </c>
      <c r="BK18" s="8" t="s">
        <v>34</v>
      </c>
      <c r="BL18" s="8" t="s">
        <v>34</v>
      </c>
      <c r="BM18" s="11">
        <v>40301</v>
      </c>
      <c r="BN18" s="11">
        <v>40798</v>
      </c>
      <c r="BO18" s="3"/>
      <c r="BP18" s="3"/>
      <c r="BQ18" s="3"/>
      <c r="BR18" s="3"/>
      <c r="BS18" s="3"/>
      <c r="BT18" s="3"/>
      <c r="BU18" s="258">
        <v>15</v>
      </c>
      <c r="BV18" s="57">
        <v>15</v>
      </c>
      <c r="BW18" s="57">
        <v>15</v>
      </c>
      <c r="BX18" s="57"/>
      <c r="BY18" s="404" t="s">
        <v>441</v>
      </c>
      <c r="BZ18" s="27"/>
      <c r="CA18" s="404"/>
    </row>
    <row r="19" spans="1:79" s="26" customFormat="1" ht="25.5">
      <c r="A19" s="1">
        <v>10</v>
      </c>
      <c r="B19" s="432" t="s">
        <v>2365</v>
      </c>
      <c r="C19" s="1"/>
      <c r="D19" s="1" t="s">
        <v>248</v>
      </c>
      <c r="E19" s="2" t="s">
        <v>169</v>
      </c>
      <c r="F19" s="2" t="s">
        <v>269</v>
      </c>
      <c r="G19" s="2" t="s">
        <v>2333</v>
      </c>
      <c r="H19" s="1" t="s">
        <v>1799</v>
      </c>
      <c r="I19" s="1"/>
      <c r="J19" s="2"/>
      <c r="K19" s="219">
        <v>3350400608067</v>
      </c>
      <c r="L19" s="123">
        <v>25192</v>
      </c>
      <c r="M19" s="175">
        <f t="shared" ca="1" si="0"/>
        <v>52</v>
      </c>
      <c r="N19" s="362"/>
      <c r="O19" s="1" t="s">
        <v>31</v>
      </c>
      <c r="P19" s="27" t="s">
        <v>1781</v>
      </c>
      <c r="Q19" s="27" t="s">
        <v>2130</v>
      </c>
      <c r="R19" s="2"/>
      <c r="S19" s="2"/>
      <c r="T19" s="27" t="s">
        <v>2264</v>
      </c>
      <c r="U19" s="10" t="s">
        <v>7</v>
      </c>
      <c r="V19" s="3" t="s">
        <v>16</v>
      </c>
      <c r="W19" s="8"/>
      <c r="X19" s="8"/>
      <c r="Y19" s="8"/>
      <c r="Z19" s="8"/>
      <c r="AA19" s="8"/>
      <c r="AB19" s="221"/>
      <c r="AC19" s="131">
        <v>37207</v>
      </c>
      <c r="AD19" s="135">
        <f t="shared" si="1"/>
        <v>37327</v>
      </c>
      <c r="AE19" s="17">
        <v>37207</v>
      </c>
      <c r="AF19" s="18">
        <f t="shared" ca="1" si="2"/>
        <v>6647</v>
      </c>
      <c r="AG19" s="62">
        <f t="shared" ca="1" si="3"/>
        <v>19</v>
      </c>
      <c r="AH19" s="57">
        <f t="shared" ca="1" si="4"/>
        <v>2</v>
      </c>
      <c r="AI19" s="60">
        <f t="shared" ca="1" si="5"/>
        <v>18.210958904109589</v>
      </c>
      <c r="AJ19" s="45" t="str">
        <f t="shared" ca="1" si="6"/>
        <v>15</v>
      </c>
      <c r="AK19" s="17"/>
      <c r="AL19" s="266"/>
      <c r="AM19" s="17"/>
      <c r="AN19" s="172"/>
      <c r="AO19" s="17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221"/>
      <c r="BE19" s="221"/>
      <c r="BF19" s="17"/>
      <c r="BG19" s="17"/>
      <c r="BH19" s="8" t="s">
        <v>34</v>
      </c>
      <c r="BI19" s="8" t="s">
        <v>34</v>
      </c>
      <c r="BJ19" s="8" t="s">
        <v>34</v>
      </c>
      <c r="BK19" s="8" t="s">
        <v>34</v>
      </c>
      <c r="BL19" s="8" t="s">
        <v>34</v>
      </c>
      <c r="BM19" s="11">
        <v>40301</v>
      </c>
      <c r="BN19" s="11">
        <v>40798</v>
      </c>
      <c r="BO19" s="3"/>
      <c r="BP19" s="3"/>
      <c r="BQ19" s="3"/>
      <c r="BR19" s="3"/>
      <c r="BS19" s="3"/>
      <c r="BT19" s="11">
        <v>42811</v>
      </c>
      <c r="BU19" s="258">
        <v>15</v>
      </c>
      <c r="BV19" s="57">
        <v>15</v>
      </c>
      <c r="BW19" s="57">
        <v>15</v>
      </c>
      <c r="BX19" s="57"/>
      <c r="BY19" s="27"/>
      <c r="BZ19" s="405" t="s">
        <v>803</v>
      </c>
      <c r="CA19" s="404">
        <v>4</v>
      </c>
    </row>
    <row r="20" spans="1:79" s="26" customFormat="1" ht="25.5">
      <c r="A20" s="1">
        <v>11</v>
      </c>
      <c r="B20" s="432" t="s">
        <v>2366</v>
      </c>
      <c r="C20" s="1"/>
      <c r="D20" s="1" t="s">
        <v>249</v>
      </c>
      <c r="E20" s="2" t="s">
        <v>170</v>
      </c>
      <c r="F20" s="2" t="s">
        <v>270</v>
      </c>
      <c r="G20" s="2" t="s">
        <v>2169</v>
      </c>
      <c r="H20" s="1" t="s">
        <v>467</v>
      </c>
      <c r="I20" s="1"/>
      <c r="J20" s="2"/>
      <c r="K20" s="97">
        <v>3730300671863</v>
      </c>
      <c r="L20" s="123">
        <v>30115</v>
      </c>
      <c r="M20" s="175">
        <f t="shared" ca="1" si="0"/>
        <v>38</v>
      </c>
      <c r="N20" s="362"/>
      <c r="O20" s="1" t="s">
        <v>31</v>
      </c>
      <c r="P20" s="27" t="s">
        <v>2242</v>
      </c>
      <c r="Q20" s="27" t="s">
        <v>2131</v>
      </c>
      <c r="R20" s="2"/>
      <c r="S20" s="2"/>
      <c r="T20" s="27" t="s">
        <v>2264</v>
      </c>
      <c r="U20" s="10" t="s">
        <v>7</v>
      </c>
      <c r="V20" s="3" t="s">
        <v>16</v>
      </c>
      <c r="W20" s="8"/>
      <c r="X20" s="8"/>
      <c r="Y20" s="8"/>
      <c r="Z20" s="8"/>
      <c r="AA20" s="8"/>
      <c r="AB20" s="221"/>
      <c r="AC20" s="131">
        <v>39601</v>
      </c>
      <c r="AD20" s="135">
        <f t="shared" si="1"/>
        <v>39721</v>
      </c>
      <c r="AE20" s="17">
        <v>39601</v>
      </c>
      <c r="AF20" s="18">
        <f t="shared" ca="1" si="2"/>
        <v>4253</v>
      </c>
      <c r="AG20" s="62">
        <f t="shared" ca="1" si="3"/>
        <v>12</v>
      </c>
      <c r="AH20" s="57">
        <f t="shared" ca="1" si="4"/>
        <v>7</v>
      </c>
      <c r="AI20" s="60">
        <f t="shared" ca="1" si="5"/>
        <v>11.652054794520549</v>
      </c>
      <c r="AJ20" s="45" t="str">
        <f t="shared" ca="1" si="6"/>
        <v>15</v>
      </c>
      <c r="AK20" s="17"/>
      <c r="AL20" s="266"/>
      <c r="AM20" s="17"/>
      <c r="AN20" s="172"/>
      <c r="AO20" s="17"/>
      <c r="AP20" s="172"/>
      <c r="AQ20" s="172">
        <v>3</v>
      </c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221"/>
      <c r="BE20" s="221"/>
      <c r="BF20" s="17"/>
      <c r="BG20" s="17"/>
      <c r="BH20" s="8" t="s">
        <v>34</v>
      </c>
      <c r="BI20" s="8" t="s">
        <v>34</v>
      </c>
      <c r="BJ20" s="8" t="s">
        <v>34</v>
      </c>
      <c r="BK20" s="8" t="s">
        <v>34</v>
      </c>
      <c r="BL20" s="8" t="s">
        <v>34</v>
      </c>
      <c r="BM20" s="11">
        <v>40301</v>
      </c>
      <c r="BN20" s="11">
        <v>40798</v>
      </c>
      <c r="BO20" s="3"/>
      <c r="BP20" s="3"/>
      <c r="BQ20" s="3"/>
      <c r="BR20" s="3"/>
      <c r="BS20" s="3"/>
      <c r="BT20" s="11">
        <v>42811</v>
      </c>
      <c r="BU20" s="258">
        <v>12</v>
      </c>
      <c r="BV20" s="57">
        <v>12</v>
      </c>
      <c r="BW20" s="57">
        <v>12</v>
      </c>
      <c r="BX20" s="57"/>
      <c r="BY20" s="27"/>
      <c r="BZ20" s="406" t="s">
        <v>803</v>
      </c>
      <c r="CA20" s="404">
        <v>0</v>
      </c>
    </row>
    <row r="21" spans="1:79" s="26" customFormat="1" ht="25.5">
      <c r="A21" s="1">
        <v>12</v>
      </c>
      <c r="B21" s="432" t="s">
        <v>2367</v>
      </c>
      <c r="C21" s="1"/>
      <c r="D21" s="1" t="s">
        <v>249</v>
      </c>
      <c r="E21" s="2" t="s">
        <v>172</v>
      </c>
      <c r="F21" s="2" t="s">
        <v>272</v>
      </c>
      <c r="G21" s="2" t="s">
        <v>2170</v>
      </c>
      <c r="H21" s="1" t="s">
        <v>466</v>
      </c>
      <c r="I21" s="1"/>
      <c r="J21" s="2"/>
      <c r="K21" s="97">
        <v>3150600201981</v>
      </c>
      <c r="L21" s="123">
        <v>25942</v>
      </c>
      <c r="M21" s="175">
        <f t="shared" ca="1" si="0"/>
        <v>49</v>
      </c>
      <c r="N21" s="362"/>
      <c r="O21" s="1" t="s">
        <v>31</v>
      </c>
      <c r="P21" s="27" t="s">
        <v>2242</v>
      </c>
      <c r="Q21" s="27" t="s">
        <v>2130</v>
      </c>
      <c r="R21" s="2"/>
      <c r="S21" s="2"/>
      <c r="T21" s="27" t="s">
        <v>2264</v>
      </c>
      <c r="U21" s="10" t="s">
        <v>7</v>
      </c>
      <c r="V21" s="3" t="s">
        <v>16</v>
      </c>
      <c r="W21" s="8"/>
      <c r="X21" s="8"/>
      <c r="Y21" s="8"/>
      <c r="Z21" s="8"/>
      <c r="AA21" s="8"/>
      <c r="AB21" s="221"/>
      <c r="AC21" s="131">
        <v>37788</v>
      </c>
      <c r="AD21" s="135">
        <f t="shared" si="1"/>
        <v>37908</v>
      </c>
      <c r="AE21" s="17">
        <v>37788</v>
      </c>
      <c r="AF21" s="18">
        <f t="shared" ca="1" si="2"/>
        <v>6066</v>
      </c>
      <c r="AG21" s="62">
        <f t="shared" ca="1" si="3"/>
        <v>17</v>
      </c>
      <c r="AH21" s="57">
        <f t="shared" ca="1" si="4"/>
        <v>7</v>
      </c>
      <c r="AI21" s="60">
        <f t="shared" ca="1" si="5"/>
        <v>16.61917808219178</v>
      </c>
      <c r="AJ21" s="45" t="str">
        <f t="shared" ca="1" si="6"/>
        <v>15</v>
      </c>
      <c r="AK21" s="17"/>
      <c r="AL21" s="266"/>
      <c r="AM21" s="17"/>
      <c r="AN21" s="172"/>
      <c r="AO21" s="17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221"/>
      <c r="BE21" s="221"/>
      <c r="BF21" s="17"/>
      <c r="BG21" s="17"/>
      <c r="BH21" s="8" t="s">
        <v>34</v>
      </c>
      <c r="BI21" s="8" t="s">
        <v>34</v>
      </c>
      <c r="BJ21" s="8" t="s">
        <v>34</v>
      </c>
      <c r="BK21" s="8" t="s">
        <v>34</v>
      </c>
      <c r="BL21" s="8" t="s">
        <v>34</v>
      </c>
      <c r="BM21" s="11">
        <v>40301</v>
      </c>
      <c r="BN21" s="11">
        <v>40798</v>
      </c>
      <c r="BO21" s="3"/>
      <c r="BP21" s="3"/>
      <c r="BQ21" s="3"/>
      <c r="BR21" s="3"/>
      <c r="BS21" s="3"/>
      <c r="BT21" s="11">
        <v>42811</v>
      </c>
      <c r="BU21" s="258">
        <v>15</v>
      </c>
      <c r="BV21" s="57">
        <v>15</v>
      </c>
      <c r="BW21" s="57">
        <v>15</v>
      </c>
      <c r="BX21" s="57"/>
      <c r="BY21" s="27"/>
      <c r="BZ21" s="405" t="s">
        <v>803</v>
      </c>
      <c r="CA21" s="404">
        <v>2.5</v>
      </c>
    </row>
    <row r="22" spans="1:79" s="26" customFormat="1" ht="25.5">
      <c r="A22" s="1">
        <v>13</v>
      </c>
      <c r="B22" s="432" t="s">
        <v>2368</v>
      </c>
      <c r="C22" s="1"/>
      <c r="D22" s="1" t="s">
        <v>247</v>
      </c>
      <c r="E22" s="2" t="s">
        <v>173</v>
      </c>
      <c r="F22" s="2" t="s">
        <v>273</v>
      </c>
      <c r="G22" s="2" t="s">
        <v>2171</v>
      </c>
      <c r="H22" s="1" t="s">
        <v>593</v>
      </c>
      <c r="I22" s="1"/>
      <c r="J22" s="2"/>
      <c r="K22" s="97">
        <v>3470100983805</v>
      </c>
      <c r="L22" s="123">
        <v>27196</v>
      </c>
      <c r="M22" s="175">
        <f t="shared" ca="1" si="0"/>
        <v>46</v>
      </c>
      <c r="N22" s="362"/>
      <c r="O22" s="1" t="s">
        <v>30</v>
      </c>
      <c r="P22" s="27" t="s">
        <v>2242</v>
      </c>
      <c r="Q22" s="27" t="s">
        <v>3206</v>
      </c>
      <c r="R22" s="28" t="s">
        <v>42</v>
      </c>
      <c r="S22" s="28" t="s">
        <v>42</v>
      </c>
      <c r="T22" s="27" t="s">
        <v>2264</v>
      </c>
      <c r="U22" s="10" t="s">
        <v>7</v>
      </c>
      <c r="V22" s="3" t="s">
        <v>16</v>
      </c>
      <c r="W22" s="8"/>
      <c r="X22" s="8"/>
      <c r="Y22" s="8"/>
      <c r="Z22" s="8"/>
      <c r="AA22" s="8"/>
      <c r="AB22" s="221"/>
      <c r="AC22" s="131">
        <v>38159</v>
      </c>
      <c r="AD22" s="135">
        <f t="shared" si="1"/>
        <v>38279</v>
      </c>
      <c r="AE22" s="17">
        <v>38159</v>
      </c>
      <c r="AF22" s="18">
        <f t="shared" ca="1" si="2"/>
        <v>5695</v>
      </c>
      <c r="AG22" s="62">
        <f t="shared" ca="1" si="3"/>
        <v>16</v>
      </c>
      <c r="AH22" s="57">
        <f t="shared" ca="1" si="4"/>
        <v>7</v>
      </c>
      <c r="AI22" s="60">
        <f t="shared" ca="1" si="5"/>
        <v>15.602739726027398</v>
      </c>
      <c r="AJ22" s="45" t="str">
        <f t="shared" ca="1" si="6"/>
        <v>15</v>
      </c>
      <c r="AK22" s="17"/>
      <c r="AL22" s="266"/>
      <c r="AM22" s="17"/>
      <c r="AN22" s="172"/>
      <c r="AO22" s="17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221"/>
      <c r="BE22" s="221"/>
      <c r="BF22" s="17"/>
      <c r="BG22" s="17"/>
      <c r="BH22" s="8" t="s">
        <v>34</v>
      </c>
      <c r="BI22" s="8" t="s">
        <v>34</v>
      </c>
      <c r="BJ22" s="8" t="s">
        <v>34</v>
      </c>
      <c r="BK22" s="8" t="s">
        <v>34</v>
      </c>
      <c r="BL22" s="8" t="s">
        <v>34</v>
      </c>
      <c r="BM22" s="11">
        <v>40301</v>
      </c>
      <c r="BN22" s="11">
        <v>40798</v>
      </c>
      <c r="BO22" s="3"/>
      <c r="BP22" s="3"/>
      <c r="BQ22" s="3"/>
      <c r="BR22" s="3"/>
      <c r="BS22" s="3"/>
      <c r="BT22" s="11">
        <v>42811</v>
      </c>
      <c r="BU22" s="258">
        <v>15</v>
      </c>
      <c r="BV22" s="57">
        <v>15</v>
      </c>
      <c r="BW22" s="57">
        <v>15</v>
      </c>
      <c r="BX22" s="57"/>
      <c r="BY22" s="27"/>
      <c r="BZ22" s="406" t="s">
        <v>803</v>
      </c>
      <c r="CA22" s="404">
        <v>0</v>
      </c>
    </row>
    <row r="23" spans="1:79" s="26" customFormat="1" ht="25.5">
      <c r="A23" s="1">
        <v>14</v>
      </c>
      <c r="B23" s="432" t="s">
        <v>2369</v>
      </c>
      <c r="C23" s="1"/>
      <c r="D23" s="1" t="s">
        <v>247</v>
      </c>
      <c r="E23" s="2" t="s">
        <v>174</v>
      </c>
      <c r="F23" s="2" t="s">
        <v>274</v>
      </c>
      <c r="G23" s="2" t="s">
        <v>2172</v>
      </c>
      <c r="H23" s="1" t="s">
        <v>1602</v>
      </c>
      <c r="I23" s="1"/>
      <c r="J23" s="2"/>
      <c r="K23" s="97">
        <v>1100200279201</v>
      </c>
      <c r="L23" s="123">
        <v>31730</v>
      </c>
      <c r="M23" s="175">
        <f t="shared" ca="1" si="0"/>
        <v>34</v>
      </c>
      <c r="N23" s="362"/>
      <c r="O23" s="1" t="s">
        <v>30</v>
      </c>
      <c r="P23" s="27" t="s">
        <v>1783</v>
      </c>
      <c r="Q23" s="27" t="s">
        <v>1433</v>
      </c>
      <c r="R23" s="28" t="s">
        <v>42</v>
      </c>
      <c r="S23" s="2"/>
      <c r="T23" s="27" t="s">
        <v>2265</v>
      </c>
      <c r="U23" s="10" t="s">
        <v>7</v>
      </c>
      <c r="V23" s="3" t="s">
        <v>16</v>
      </c>
      <c r="W23" s="8"/>
      <c r="X23" s="8"/>
      <c r="Y23" s="8"/>
      <c r="Z23" s="8"/>
      <c r="AA23" s="8"/>
      <c r="AB23" s="221"/>
      <c r="AC23" s="131">
        <v>39680</v>
      </c>
      <c r="AD23" s="135">
        <f t="shared" si="1"/>
        <v>39800</v>
      </c>
      <c r="AE23" s="17">
        <v>39680</v>
      </c>
      <c r="AF23" s="18">
        <f t="shared" ca="1" si="2"/>
        <v>4174</v>
      </c>
      <c r="AG23" s="62">
        <f t="shared" ca="1" si="3"/>
        <v>12</v>
      </c>
      <c r="AH23" s="57">
        <f t="shared" ca="1" si="4"/>
        <v>5</v>
      </c>
      <c r="AI23" s="60">
        <f t="shared" ca="1" si="5"/>
        <v>11.435616438356165</v>
      </c>
      <c r="AJ23" s="45" t="str">
        <f t="shared" ca="1" si="6"/>
        <v>15</v>
      </c>
      <c r="AK23" s="17"/>
      <c r="AL23" s="266"/>
      <c r="AM23" s="17"/>
      <c r="AN23" s="172"/>
      <c r="AO23" s="17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221"/>
      <c r="BE23" s="221"/>
      <c r="BF23" s="17"/>
      <c r="BG23" s="17"/>
      <c r="BH23" s="8" t="s">
        <v>34</v>
      </c>
      <c r="BI23" s="8" t="s">
        <v>34</v>
      </c>
      <c r="BJ23" s="8" t="s">
        <v>34</v>
      </c>
      <c r="BK23" s="8" t="s">
        <v>34</v>
      </c>
      <c r="BL23" s="8" t="s">
        <v>34</v>
      </c>
      <c r="BM23" s="11">
        <v>40301</v>
      </c>
      <c r="BN23" s="11">
        <v>40798</v>
      </c>
      <c r="BO23" s="3"/>
      <c r="BP23" s="3"/>
      <c r="BQ23" s="3"/>
      <c r="BR23" s="3"/>
      <c r="BS23" s="3"/>
      <c r="BT23" s="11">
        <v>42811</v>
      </c>
      <c r="BU23" s="258">
        <v>12</v>
      </c>
      <c r="BV23" s="57">
        <v>12</v>
      </c>
      <c r="BW23" s="57">
        <v>12</v>
      </c>
      <c r="BX23" s="57"/>
      <c r="BY23" s="27"/>
      <c r="BZ23" s="406" t="s">
        <v>803</v>
      </c>
      <c r="CA23" s="404">
        <v>6</v>
      </c>
    </row>
    <row r="24" spans="1:79" s="26" customFormat="1" ht="25.5">
      <c r="A24" s="1">
        <v>15</v>
      </c>
      <c r="B24" s="432" t="s">
        <v>2370</v>
      </c>
      <c r="C24" s="1"/>
      <c r="D24" s="1" t="s">
        <v>247</v>
      </c>
      <c r="E24" s="2" t="s">
        <v>175</v>
      </c>
      <c r="F24" s="2" t="s">
        <v>275</v>
      </c>
      <c r="G24" s="2" t="s">
        <v>2173</v>
      </c>
      <c r="H24" s="1" t="s">
        <v>2220</v>
      </c>
      <c r="I24" s="1"/>
      <c r="J24" s="2"/>
      <c r="K24" s="97">
        <v>3730300778480</v>
      </c>
      <c r="L24" s="123">
        <v>25819</v>
      </c>
      <c r="M24" s="175">
        <f t="shared" ca="1" si="0"/>
        <v>50</v>
      </c>
      <c r="N24" s="362"/>
      <c r="O24" s="1" t="s">
        <v>30</v>
      </c>
      <c r="P24" s="27" t="s">
        <v>2242</v>
      </c>
      <c r="Q24" s="27" t="s">
        <v>3208</v>
      </c>
      <c r="R24" s="28" t="s">
        <v>42</v>
      </c>
      <c r="S24" s="28" t="s">
        <v>42</v>
      </c>
      <c r="T24" s="27" t="s">
        <v>2264</v>
      </c>
      <c r="U24" s="10" t="s">
        <v>7</v>
      </c>
      <c r="V24" s="3" t="s">
        <v>16</v>
      </c>
      <c r="W24" s="8"/>
      <c r="X24" s="8"/>
      <c r="Y24" s="8"/>
      <c r="Z24" s="8"/>
      <c r="AA24" s="8"/>
      <c r="AB24" s="221"/>
      <c r="AC24" s="131">
        <v>35621</v>
      </c>
      <c r="AD24" s="135">
        <f t="shared" si="1"/>
        <v>35741</v>
      </c>
      <c r="AE24" s="17">
        <v>35621</v>
      </c>
      <c r="AF24" s="18">
        <f t="shared" ca="1" si="2"/>
        <v>8233</v>
      </c>
      <c r="AG24" s="62">
        <f t="shared" ca="1" si="3"/>
        <v>23</v>
      </c>
      <c r="AH24" s="57">
        <f t="shared" ca="1" si="4"/>
        <v>6</v>
      </c>
      <c r="AI24" s="60">
        <f t="shared" ca="1" si="5"/>
        <v>22.556164383561644</v>
      </c>
      <c r="AJ24" s="45" t="str">
        <f t="shared" ca="1" si="6"/>
        <v>15</v>
      </c>
      <c r="AK24" s="17"/>
      <c r="AL24" s="266"/>
      <c r="AM24" s="17"/>
      <c r="AN24" s="172"/>
      <c r="AO24" s="17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221"/>
      <c r="BE24" s="221"/>
      <c r="BF24" s="17"/>
      <c r="BG24" s="17"/>
      <c r="BH24" s="8" t="s">
        <v>34</v>
      </c>
      <c r="BI24" s="8" t="s">
        <v>34</v>
      </c>
      <c r="BJ24" s="8" t="s">
        <v>34</v>
      </c>
      <c r="BK24" s="8" t="s">
        <v>34</v>
      </c>
      <c r="BL24" s="8" t="s">
        <v>34</v>
      </c>
      <c r="BM24" s="3" t="s">
        <v>33</v>
      </c>
      <c r="BN24" s="11"/>
      <c r="BO24" s="3"/>
      <c r="BP24" s="3"/>
      <c r="BQ24" s="3"/>
      <c r="BR24" s="3"/>
      <c r="BS24" s="3"/>
      <c r="BT24" s="11">
        <v>42811</v>
      </c>
      <c r="BU24" s="258">
        <v>15</v>
      </c>
      <c r="BV24" s="57">
        <v>15</v>
      </c>
      <c r="BW24" s="57">
        <v>15</v>
      </c>
      <c r="BX24" s="57"/>
      <c r="BY24" s="27"/>
      <c r="BZ24" s="406" t="s">
        <v>803</v>
      </c>
      <c r="CA24" s="404">
        <v>0</v>
      </c>
    </row>
    <row r="25" spans="1:79" s="26" customFormat="1" ht="25.5">
      <c r="A25" s="1">
        <v>16</v>
      </c>
      <c r="B25" s="432" t="s">
        <v>2371</v>
      </c>
      <c r="C25" s="1"/>
      <c r="D25" s="1" t="s">
        <v>247</v>
      </c>
      <c r="E25" s="2" t="s">
        <v>176</v>
      </c>
      <c r="F25" s="2" t="s">
        <v>276</v>
      </c>
      <c r="G25" s="2" t="s">
        <v>2174</v>
      </c>
      <c r="H25" s="1" t="s">
        <v>2221</v>
      </c>
      <c r="I25" s="1"/>
      <c r="J25" s="407"/>
      <c r="K25" s="97">
        <v>3401300090848</v>
      </c>
      <c r="L25" s="123">
        <v>24694</v>
      </c>
      <c r="M25" s="175">
        <f t="shared" ca="1" si="0"/>
        <v>53</v>
      </c>
      <c r="N25" s="362"/>
      <c r="O25" s="1" t="s">
        <v>30</v>
      </c>
      <c r="P25" s="27" t="s">
        <v>2243</v>
      </c>
      <c r="Q25" s="27" t="s">
        <v>8</v>
      </c>
      <c r="R25" s="2"/>
      <c r="S25" s="2"/>
      <c r="T25" s="27" t="s">
        <v>2266</v>
      </c>
      <c r="U25" s="10" t="s">
        <v>7</v>
      </c>
      <c r="V25" s="3" t="s">
        <v>16</v>
      </c>
      <c r="W25" s="8"/>
      <c r="X25" s="8"/>
      <c r="Y25" s="8"/>
      <c r="Z25" s="8"/>
      <c r="AA25" s="8"/>
      <c r="AB25" s="221"/>
      <c r="AC25" s="131">
        <v>37165</v>
      </c>
      <c r="AD25" s="135">
        <f t="shared" si="1"/>
        <v>37285</v>
      </c>
      <c r="AE25" s="17">
        <v>37165</v>
      </c>
      <c r="AF25" s="18">
        <f t="shared" ca="1" si="2"/>
        <v>6689</v>
      </c>
      <c r="AG25" s="62">
        <f t="shared" ca="1" si="3"/>
        <v>19</v>
      </c>
      <c r="AH25" s="57">
        <f t="shared" ca="1" si="4"/>
        <v>3</v>
      </c>
      <c r="AI25" s="60">
        <f t="shared" ca="1" si="5"/>
        <v>18.326027397260273</v>
      </c>
      <c r="AJ25" s="45" t="str">
        <f t="shared" ca="1" si="6"/>
        <v>15</v>
      </c>
      <c r="AK25" s="17"/>
      <c r="AL25" s="266"/>
      <c r="AM25" s="17"/>
      <c r="AN25" s="172"/>
      <c r="AO25" s="17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221"/>
      <c r="BE25" s="221"/>
      <c r="BF25" s="17"/>
      <c r="BG25" s="17"/>
      <c r="BH25" s="8" t="s">
        <v>34</v>
      </c>
      <c r="BI25" s="8" t="s">
        <v>34</v>
      </c>
      <c r="BJ25" s="8" t="s">
        <v>34</v>
      </c>
      <c r="BK25" s="8" t="s">
        <v>34</v>
      </c>
      <c r="BL25" s="8" t="s">
        <v>34</v>
      </c>
      <c r="BM25" s="3" t="s">
        <v>33</v>
      </c>
      <c r="BN25" s="11"/>
      <c r="BO25" s="3"/>
      <c r="BP25" s="3"/>
      <c r="BQ25" s="3"/>
      <c r="BR25" s="3"/>
      <c r="BS25" s="3"/>
      <c r="BT25" s="11">
        <v>42811</v>
      </c>
      <c r="BU25" s="258">
        <v>15</v>
      </c>
      <c r="BV25" s="57">
        <v>15</v>
      </c>
      <c r="BW25" s="57">
        <v>15</v>
      </c>
      <c r="BX25" s="57"/>
      <c r="BY25" s="27"/>
      <c r="BZ25" s="405" t="s">
        <v>803</v>
      </c>
      <c r="CA25" s="404">
        <v>2</v>
      </c>
    </row>
    <row r="26" spans="1:79" s="26" customFormat="1" ht="25.5">
      <c r="A26" s="1">
        <v>17</v>
      </c>
      <c r="B26" s="432" t="s">
        <v>2372</v>
      </c>
      <c r="C26" s="1"/>
      <c r="D26" s="1" t="s">
        <v>247</v>
      </c>
      <c r="E26" s="2" t="s">
        <v>177</v>
      </c>
      <c r="F26" s="2" t="s">
        <v>277</v>
      </c>
      <c r="G26" s="2" t="s">
        <v>2334</v>
      </c>
      <c r="H26" s="1" t="s">
        <v>478</v>
      </c>
      <c r="I26" s="1"/>
      <c r="J26" s="2"/>
      <c r="K26" s="97">
        <v>1411700082706</v>
      </c>
      <c r="L26" s="123">
        <v>31518</v>
      </c>
      <c r="M26" s="175">
        <f t="shared" ca="1" si="0"/>
        <v>34</v>
      </c>
      <c r="N26" s="362"/>
      <c r="O26" s="1" t="s">
        <v>30</v>
      </c>
      <c r="P26" s="27" t="s">
        <v>2268</v>
      </c>
      <c r="Q26" s="27" t="s">
        <v>936</v>
      </c>
      <c r="R26" s="2"/>
      <c r="S26" s="2"/>
      <c r="T26" s="27" t="s">
        <v>1944</v>
      </c>
      <c r="U26" s="10" t="s">
        <v>7</v>
      </c>
      <c r="V26" s="3" t="s">
        <v>16</v>
      </c>
      <c r="W26" s="8"/>
      <c r="X26" s="8"/>
      <c r="Y26" s="8"/>
      <c r="Z26" s="8"/>
      <c r="AA26" s="8"/>
      <c r="AB26" s="221"/>
      <c r="AC26" s="131">
        <v>40681</v>
      </c>
      <c r="AD26" s="135">
        <f t="shared" si="1"/>
        <v>40801</v>
      </c>
      <c r="AE26" s="17">
        <f>AC26</f>
        <v>40681</v>
      </c>
      <c r="AF26" s="18">
        <f t="shared" ca="1" si="2"/>
        <v>3173</v>
      </c>
      <c r="AG26" s="62">
        <f t="shared" ca="1" si="3"/>
        <v>9</v>
      </c>
      <c r="AH26" s="57">
        <f t="shared" ca="1" si="4"/>
        <v>8</v>
      </c>
      <c r="AI26" s="60">
        <f t="shared" ca="1" si="5"/>
        <v>8.6931506849315063</v>
      </c>
      <c r="AJ26" s="45" t="str">
        <f t="shared" ca="1" si="6"/>
        <v>12</v>
      </c>
      <c r="AK26" s="17"/>
      <c r="AL26" s="266"/>
      <c r="AM26" s="17"/>
      <c r="AN26" s="172"/>
      <c r="AO26" s="17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221"/>
      <c r="BE26" s="221"/>
      <c r="BF26" s="17"/>
      <c r="BG26" s="17"/>
      <c r="BH26" s="8" t="s">
        <v>34</v>
      </c>
      <c r="BI26" s="8" t="s">
        <v>34</v>
      </c>
      <c r="BJ26" s="8" t="s">
        <v>34</v>
      </c>
      <c r="BK26" s="8" t="s">
        <v>34</v>
      </c>
      <c r="BL26" s="8" t="s">
        <v>34</v>
      </c>
      <c r="BM26" s="3" t="s">
        <v>33</v>
      </c>
      <c r="BN26" s="11"/>
      <c r="BO26" s="3"/>
      <c r="BP26" s="3"/>
      <c r="BQ26" s="3"/>
      <c r="BR26" s="3"/>
      <c r="BS26" s="3"/>
      <c r="BT26" s="11">
        <v>42811</v>
      </c>
      <c r="BU26" s="258">
        <v>10</v>
      </c>
      <c r="BV26" s="408">
        <v>12</v>
      </c>
      <c r="BW26" s="57">
        <v>12</v>
      </c>
      <c r="BX26" s="57"/>
      <c r="BY26" s="27"/>
      <c r="BZ26" s="405" t="s">
        <v>803</v>
      </c>
      <c r="CA26" s="404">
        <v>5.5</v>
      </c>
    </row>
    <row r="27" spans="1:79" s="26" customFormat="1" ht="25.5">
      <c r="A27" s="1">
        <v>18</v>
      </c>
      <c r="B27" s="432" t="s">
        <v>2373</v>
      </c>
      <c r="C27" s="1"/>
      <c r="D27" s="1" t="s">
        <v>249</v>
      </c>
      <c r="E27" s="2" t="s">
        <v>178</v>
      </c>
      <c r="F27" s="2" t="s">
        <v>278</v>
      </c>
      <c r="G27" s="2" t="s">
        <v>2335</v>
      </c>
      <c r="H27" s="1" t="s">
        <v>2222</v>
      </c>
      <c r="I27" s="1"/>
      <c r="J27" s="2"/>
      <c r="K27" s="97">
        <v>1420300037516</v>
      </c>
      <c r="L27" s="123">
        <v>31565</v>
      </c>
      <c r="M27" s="175">
        <f t="shared" ca="1" si="0"/>
        <v>34</v>
      </c>
      <c r="N27" s="362"/>
      <c r="O27" s="1" t="s">
        <v>31</v>
      </c>
      <c r="P27" s="27" t="s">
        <v>83</v>
      </c>
      <c r="Q27" s="27" t="s">
        <v>1018</v>
      </c>
      <c r="R27" s="2"/>
      <c r="S27" s="2"/>
      <c r="T27" s="27" t="s">
        <v>49</v>
      </c>
      <c r="U27" s="10" t="s">
        <v>7</v>
      </c>
      <c r="V27" s="3" t="s">
        <v>16</v>
      </c>
      <c r="W27" s="8"/>
      <c r="X27" s="8"/>
      <c r="Y27" s="8"/>
      <c r="Z27" s="8"/>
      <c r="AA27" s="8"/>
      <c r="AB27" s="221"/>
      <c r="AC27" s="131">
        <v>40924</v>
      </c>
      <c r="AD27" s="135">
        <f t="shared" si="1"/>
        <v>41044</v>
      </c>
      <c r="AE27" s="244">
        <f>AC27</f>
        <v>40924</v>
      </c>
      <c r="AF27" s="18">
        <f t="shared" ca="1" si="2"/>
        <v>2930</v>
      </c>
      <c r="AG27" s="62">
        <f t="shared" ca="1" si="3"/>
        <v>8</v>
      </c>
      <c r="AH27" s="57">
        <f t="shared" ca="1" si="4"/>
        <v>0</v>
      </c>
      <c r="AI27" s="60">
        <f t="shared" ca="1" si="5"/>
        <v>8.0273972602739718</v>
      </c>
      <c r="AJ27" s="45" t="str">
        <f t="shared" ca="1" si="6"/>
        <v>12</v>
      </c>
      <c r="AK27" s="17"/>
      <c r="AL27" s="266"/>
      <c r="AM27" s="17"/>
      <c r="AN27" s="172"/>
      <c r="AO27" s="17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221"/>
      <c r="BE27" s="221"/>
      <c r="BF27" s="17"/>
      <c r="BG27" s="17"/>
      <c r="BH27" s="8" t="s">
        <v>34</v>
      </c>
      <c r="BI27" s="8" t="s">
        <v>34</v>
      </c>
      <c r="BJ27" s="8" t="s">
        <v>34</v>
      </c>
      <c r="BK27" s="8" t="s">
        <v>34</v>
      </c>
      <c r="BL27" s="8" t="s">
        <v>34</v>
      </c>
      <c r="BM27" s="3" t="s">
        <v>33</v>
      </c>
      <c r="BN27" s="11"/>
      <c r="BO27" s="2"/>
      <c r="BP27" s="3"/>
      <c r="BQ27" s="3"/>
      <c r="BR27" s="3"/>
      <c r="BS27" s="3"/>
      <c r="BT27" s="11">
        <v>42811</v>
      </c>
      <c r="BU27" s="258">
        <v>10</v>
      </c>
      <c r="BV27" s="57">
        <v>10</v>
      </c>
      <c r="BW27" s="57">
        <v>12</v>
      </c>
      <c r="BX27" s="57"/>
      <c r="BY27" s="27"/>
      <c r="BZ27" s="405" t="s">
        <v>803</v>
      </c>
      <c r="CA27" s="404">
        <v>0</v>
      </c>
    </row>
    <row r="28" spans="1:79" s="26" customFormat="1" ht="25.5">
      <c r="A28" s="1">
        <v>19</v>
      </c>
      <c r="B28" s="432" t="s">
        <v>2374</v>
      </c>
      <c r="C28" s="1"/>
      <c r="D28" s="1" t="s">
        <v>249</v>
      </c>
      <c r="E28" s="2" t="s">
        <v>180</v>
      </c>
      <c r="F28" s="2" t="s">
        <v>251</v>
      </c>
      <c r="G28" s="2" t="s">
        <v>2336</v>
      </c>
      <c r="H28" s="1" t="s">
        <v>1306</v>
      </c>
      <c r="I28" s="1"/>
      <c r="J28" s="2"/>
      <c r="K28" s="97">
        <v>1129900048285</v>
      </c>
      <c r="L28" s="123">
        <v>32571</v>
      </c>
      <c r="M28" s="175">
        <f t="shared" ca="1" si="0"/>
        <v>31</v>
      </c>
      <c r="N28" s="362"/>
      <c r="O28" s="1" t="s">
        <v>31</v>
      </c>
      <c r="P28" s="27" t="s">
        <v>2243</v>
      </c>
      <c r="Q28" s="27" t="s">
        <v>8</v>
      </c>
      <c r="R28" s="2"/>
      <c r="S28" s="2"/>
      <c r="T28" s="27" t="s">
        <v>2266</v>
      </c>
      <c r="U28" s="10" t="s">
        <v>7</v>
      </c>
      <c r="V28" s="3" t="s">
        <v>16</v>
      </c>
      <c r="W28" s="8"/>
      <c r="X28" s="8"/>
      <c r="Y28" s="8"/>
      <c r="Z28" s="8"/>
      <c r="AA28" s="8"/>
      <c r="AB28" s="221"/>
      <c r="AC28" s="131">
        <v>41031</v>
      </c>
      <c r="AD28" s="135">
        <f t="shared" si="1"/>
        <v>41151</v>
      </c>
      <c r="AE28" s="244">
        <v>41031</v>
      </c>
      <c r="AF28" s="18">
        <f t="shared" ca="1" si="2"/>
        <v>2823</v>
      </c>
      <c r="AG28" s="62">
        <f t="shared" ca="1" si="3"/>
        <v>8</v>
      </c>
      <c r="AH28" s="57">
        <f t="shared" ca="1" si="4"/>
        <v>8</v>
      </c>
      <c r="AI28" s="60">
        <f t="shared" ca="1" si="5"/>
        <v>7.7342465753424658</v>
      </c>
      <c r="AJ28" s="45" t="str">
        <f t="shared" ca="1" si="6"/>
        <v>12</v>
      </c>
      <c r="AK28" s="17"/>
      <c r="AL28" s="266"/>
      <c r="AM28" s="17"/>
      <c r="AN28" s="172"/>
      <c r="AO28" s="17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221"/>
      <c r="BE28" s="221"/>
      <c r="BF28" s="17"/>
      <c r="BG28" s="17"/>
      <c r="BH28" s="8"/>
      <c r="BI28" s="8"/>
      <c r="BJ28" s="8"/>
      <c r="BK28" s="8"/>
      <c r="BL28" s="8"/>
      <c r="BM28" s="3" t="s">
        <v>33</v>
      </c>
      <c r="BN28" s="11"/>
      <c r="BO28" s="2"/>
      <c r="BP28" s="3"/>
      <c r="BQ28" s="3"/>
      <c r="BR28" s="3"/>
      <c r="BS28" s="3"/>
      <c r="BT28" s="11">
        <v>42811</v>
      </c>
      <c r="BU28" s="258">
        <v>10</v>
      </c>
      <c r="BV28" s="57">
        <v>10</v>
      </c>
      <c r="BW28" s="57">
        <v>12</v>
      </c>
      <c r="BX28" s="57"/>
      <c r="BY28" s="27"/>
      <c r="BZ28" s="405" t="s">
        <v>803</v>
      </c>
      <c r="CA28" s="404">
        <v>0</v>
      </c>
    </row>
    <row r="29" spans="1:79" s="26" customFormat="1" ht="25.5">
      <c r="A29" s="1">
        <v>20</v>
      </c>
      <c r="B29" s="432" t="s">
        <v>2375</v>
      </c>
      <c r="C29" s="1"/>
      <c r="D29" s="1" t="s">
        <v>247</v>
      </c>
      <c r="E29" s="2" t="s">
        <v>181</v>
      </c>
      <c r="F29" s="2" t="s">
        <v>280</v>
      </c>
      <c r="G29" s="2" t="s">
        <v>2175</v>
      </c>
      <c r="H29" s="1" t="s">
        <v>2223</v>
      </c>
      <c r="I29" s="1"/>
      <c r="J29" s="2"/>
      <c r="K29" s="97">
        <v>3120600496345</v>
      </c>
      <c r="L29" s="123">
        <v>28616</v>
      </c>
      <c r="M29" s="175">
        <f t="shared" ca="1" si="0"/>
        <v>42</v>
      </c>
      <c r="N29" s="362"/>
      <c r="O29" s="1" t="s">
        <v>30</v>
      </c>
      <c r="P29" s="27" t="s">
        <v>3212</v>
      </c>
      <c r="Q29" s="27" t="s">
        <v>2263</v>
      </c>
      <c r="R29" s="28" t="s">
        <v>42</v>
      </c>
      <c r="S29" s="28" t="s">
        <v>42</v>
      </c>
      <c r="T29" s="27" t="s">
        <v>2264</v>
      </c>
      <c r="U29" s="10" t="s">
        <v>7</v>
      </c>
      <c r="V29" s="3" t="s">
        <v>16</v>
      </c>
      <c r="W29" s="8"/>
      <c r="X29" s="8"/>
      <c r="Y29" s="8"/>
      <c r="Z29" s="8"/>
      <c r="AA29" s="8"/>
      <c r="AB29" s="221"/>
      <c r="AC29" s="131">
        <v>38168</v>
      </c>
      <c r="AD29" s="135">
        <f t="shared" si="1"/>
        <v>38288</v>
      </c>
      <c r="AE29" s="17">
        <v>38168</v>
      </c>
      <c r="AF29" s="18">
        <f t="shared" ca="1" si="2"/>
        <v>5686</v>
      </c>
      <c r="AG29" s="62">
        <f t="shared" ca="1" si="3"/>
        <v>16</v>
      </c>
      <c r="AH29" s="57">
        <f t="shared" ca="1" si="4"/>
        <v>6</v>
      </c>
      <c r="AI29" s="60">
        <f t="shared" ca="1" si="5"/>
        <v>15.578082191780823</v>
      </c>
      <c r="AJ29" s="45" t="str">
        <f t="shared" ca="1" si="6"/>
        <v>15</v>
      </c>
      <c r="AK29" s="17"/>
      <c r="AL29" s="266"/>
      <c r="AM29" s="17"/>
      <c r="AN29" s="172"/>
      <c r="AO29" s="17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221"/>
      <c r="BE29" s="221"/>
      <c r="BF29" s="17">
        <v>41518</v>
      </c>
      <c r="BG29" s="17">
        <v>42618</v>
      </c>
      <c r="BH29" s="8" t="s">
        <v>34</v>
      </c>
      <c r="BI29" s="8"/>
      <c r="BJ29" s="8" t="s">
        <v>34</v>
      </c>
      <c r="BK29" s="8" t="s">
        <v>34</v>
      </c>
      <c r="BL29" s="8" t="s">
        <v>34</v>
      </c>
      <c r="BM29" s="11">
        <v>40301</v>
      </c>
      <c r="BN29" s="11">
        <v>40798</v>
      </c>
      <c r="BO29" s="3"/>
      <c r="BP29" s="3"/>
      <c r="BQ29" s="3"/>
      <c r="BR29" s="3"/>
      <c r="BS29" s="3"/>
      <c r="BT29" s="11">
        <v>42811</v>
      </c>
      <c r="BU29" s="258">
        <v>15</v>
      </c>
      <c r="BV29" s="57">
        <v>15</v>
      </c>
      <c r="BW29" s="57">
        <v>15</v>
      </c>
      <c r="BX29" s="57"/>
      <c r="BY29" s="27"/>
      <c r="BZ29" s="405" t="s">
        <v>803</v>
      </c>
      <c r="CA29" s="404">
        <v>0</v>
      </c>
    </row>
    <row r="30" spans="1:79" s="26" customFormat="1" ht="25.5">
      <c r="A30" s="1">
        <v>21</v>
      </c>
      <c r="B30" s="432" t="s">
        <v>2376</v>
      </c>
      <c r="C30" s="1"/>
      <c r="D30" s="1" t="s">
        <v>249</v>
      </c>
      <c r="E30" s="2" t="s">
        <v>183</v>
      </c>
      <c r="F30" s="2" t="s">
        <v>282</v>
      </c>
      <c r="G30" s="2" t="s">
        <v>2337</v>
      </c>
      <c r="H30" s="1" t="s">
        <v>2216</v>
      </c>
      <c r="I30" s="1"/>
      <c r="J30" s="2"/>
      <c r="K30" s="97">
        <v>1120699005881</v>
      </c>
      <c r="L30" s="123">
        <v>31292</v>
      </c>
      <c r="M30" s="175">
        <f t="shared" ca="1" si="0"/>
        <v>35</v>
      </c>
      <c r="N30" s="362"/>
      <c r="O30" s="1" t="s">
        <v>31</v>
      </c>
      <c r="P30" s="27" t="s">
        <v>1781</v>
      </c>
      <c r="Q30" s="27" t="s">
        <v>2131</v>
      </c>
      <c r="R30" s="2"/>
      <c r="S30" s="2"/>
      <c r="T30" s="27" t="s">
        <v>2264</v>
      </c>
      <c r="U30" s="3" t="s">
        <v>7</v>
      </c>
      <c r="V30" s="3" t="s">
        <v>16</v>
      </c>
      <c r="W30" s="8"/>
      <c r="X30" s="8"/>
      <c r="Y30" s="8"/>
      <c r="Z30" s="8"/>
      <c r="AA30" s="8"/>
      <c r="AB30" s="221"/>
      <c r="AC30" s="131">
        <v>41113</v>
      </c>
      <c r="AD30" s="135">
        <f t="shared" si="1"/>
        <v>41233</v>
      </c>
      <c r="AE30" s="244">
        <v>41113</v>
      </c>
      <c r="AF30" s="18">
        <f t="shared" ca="1" si="2"/>
        <v>2741</v>
      </c>
      <c r="AG30" s="62">
        <f t="shared" ca="1" si="3"/>
        <v>8</v>
      </c>
      <c r="AH30" s="57">
        <f t="shared" ca="1" si="4"/>
        <v>6</v>
      </c>
      <c r="AI30" s="60">
        <f t="shared" ca="1" si="5"/>
        <v>7.5095890410958903</v>
      </c>
      <c r="AJ30" s="45" t="str">
        <f t="shared" ca="1" si="6"/>
        <v>12</v>
      </c>
      <c r="AK30" s="17"/>
      <c r="AL30" s="266"/>
      <c r="AM30" s="17"/>
      <c r="AN30" s="172"/>
      <c r="AO30" s="17"/>
      <c r="AP30" s="172"/>
      <c r="AQ30" s="172">
        <v>3</v>
      </c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221"/>
      <c r="BE30" s="221"/>
      <c r="BF30" s="17"/>
      <c r="BG30" s="17"/>
      <c r="BH30" s="8"/>
      <c r="BI30" s="8"/>
      <c r="BJ30" s="8"/>
      <c r="BK30" s="8"/>
      <c r="BL30" s="8"/>
      <c r="BM30" s="3" t="s">
        <v>33</v>
      </c>
      <c r="BN30" s="11"/>
      <c r="BO30" s="2"/>
      <c r="BP30" s="3"/>
      <c r="BQ30" s="3"/>
      <c r="BR30" s="3"/>
      <c r="BS30" s="3"/>
      <c r="BT30" s="11">
        <v>42811</v>
      </c>
      <c r="BU30" s="258">
        <v>7</v>
      </c>
      <c r="BV30" s="408">
        <v>10</v>
      </c>
      <c r="BW30" s="57">
        <v>10</v>
      </c>
      <c r="BX30" s="57"/>
      <c r="BY30" s="27"/>
      <c r="BZ30" s="405" t="s">
        <v>803</v>
      </c>
      <c r="CA30" s="404">
        <v>0</v>
      </c>
    </row>
    <row r="31" spans="1:79" s="26" customFormat="1" ht="25.5">
      <c r="A31" s="1">
        <v>22</v>
      </c>
      <c r="B31" s="432" t="s">
        <v>2377</v>
      </c>
      <c r="C31" s="1"/>
      <c r="D31" s="1" t="s">
        <v>247</v>
      </c>
      <c r="E31" s="2" t="s">
        <v>184</v>
      </c>
      <c r="F31" s="2" t="s">
        <v>283</v>
      </c>
      <c r="G31" s="2" t="s">
        <v>2338</v>
      </c>
      <c r="H31" s="1" t="s">
        <v>1598</v>
      </c>
      <c r="I31" s="1"/>
      <c r="J31" s="2"/>
      <c r="K31" s="97">
        <v>3100202718119</v>
      </c>
      <c r="L31" s="123">
        <v>25227</v>
      </c>
      <c r="M31" s="175">
        <f t="shared" ca="1" si="0"/>
        <v>51</v>
      </c>
      <c r="N31" s="362"/>
      <c r="O31" s="1" t="s">
        <v>30</v>
      </c>
      <c r="P31" s="27" t="s">
        <v>2243</v>
      </c>
      <c r="Q31" s="27" t="s">
        <v>8</v>
      </c>
      <c r="R31" s="2"/>
      <c r="S31" s="28" t="s">
        <v>42</v>
      </c>
      <c r="T31" s="27" t="s">
        <v>2266</v>
      </c>
      <c r="U31" s="3" t="s">
        <v>7</v>
      </c>
      <c r="V31" s="3" t="s">
        <v>16</v>
      </c>
      <c r="W31" s="8"/>
      <c r="X31" s="8"/>
      <c r="Y31" s="8"/>
      <c r="Z31" s="8"/>
      <c r="AA31" s="8"/>
      <c r="AB31" s="221"/>
      <c r="AC31" s="131">
        <v>41115</v>
      </c>
      <c r="AD31" s="135">
        <f t="shared" si="1"/>
        <v>41235</v>
      </c>
      <c r="AE31" s="244">
        <v>41115</v>
      </c>
      <c r="AF31" s="18">
        <f t="shared" ca="1" si="2"/>
        <v>2739</v>
      </c>
      <c r="AG31" s="62">
        <f t="shared" ca="1" si="3"/>
        <v>8</v>
      </c>
      <c r="AH31" s="57">
        <f t="shared" ca="1" si="4"/>
        <v>5</v>
      </c>
      <c r="AI31" s="60">
        <f t="shared" ca="1" si="5"/>
        <v>7.5041095890410956</v>
      </c>
      <c r="AJ31" s="45" t="str">
        <f t="shared" ca="1" si="6"/>
        <v>12</v>
      </c>
      <c r="AK31" s="17"/>
      <c r="AL31" s="266"/>
      <c r="AM31" s="17"/>
      <c r="AN31" s="172"/>
      <c r="AO31" s="17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221"/>
      <c r="BE31" s="221"/>
      <c r="BF31" s="17"/>
      <c r="BG31" s="17"/>
      <c r="BH31" s="8"/>
      <c r="BI31" s="8"/>
      <c r="BJ31" s="8"/>
      <c r="BK31" s="8"/>
      <c r="BL31" s="8"/>
      <c r="BM31" s="3" t="s">
        <v>33</v>
      </c>
      <c r="BN31" s="11"/>
      <c r="BO31" s="2"/>
      <c r="BP31" s="3"/>
      <c r="BQ31" s="3"/>
      <c r="BR31" s="3"/>
      <c r="BS31" s="3"/>
      <c r="BT31" s="11">
        <v>42811</v>
      </c>
      <c r="BU31" s="258">
        <v>7</v>
      </c>
      <c r="BV31" s="408">
        <v>10</v>
      </c>
      <c r="BW31" s="57">
        <v>10</v>
      </c>
      <c r="BX31" s="57"/>
      <c r="BY31" s="27"/>
      <c r="BZ31" s="406" t="s">
        <v>803</v>
      </c>
      <c r="CA31" s="404">
        <v>4.5</v>
      </c>
    </row>
    <row r="32" spans="1:79" s="26" customFormat="1" ht="25.5">
      <c r="A32" s="1">
        <v>23</v>
      </c>
      <c r="B32" s="432" t="s">
        <v>2378</v>
      </c>
      <c r="C32" s="322"/>
      <c r="D32" s="1" t="s">
        <v>247</v>
      </c>
      <c r="E32" s="2" t="s">
        <v>185</v>
      </c>
      <c r="F32" s="2" t="s">
        <v>284</v>
      </c>
      <c r="G32" s="2" t="s">
        <v>2339</v>
      </c>
      <c r="H32" s="1" t="s">
        <v>2224</v>
      </c>
      <c r="I32" s="1"/>
      <c r="J32" s="2"/>
      <c r="K32" s="97">
        <v>3330300120852</v>
      </c>
      <c r="L32" s="123">
        <v>30425</v>
      </c>
      <c r="M32" s="175">
        <f t="shared" ca="1" si="0"/>
        <v>37</v>
      </c>
      <c r="N32" s="362"/>
      <c r="O32" s="1" t="s">
        <v>30</v>
      </c>
      <c r="P32" s="27" t="s">
        <v>87</v>
      </c>
      <c r="Q32" s="27" t="s">
        <v>2264</v>
      </c>
      <c r="R32" s="2"/>
      <c r="S32" s="2"/>
      <c r="T32" s="27" t="s">
        <v>2264</v>
      </c>
      <c r="U32" s="10" t="s">
        <v>7</v>
      </c>
      <c r="V32" s="3" t="s">
        <v>16</v>
      </c>
      <c r="W32" s="8"/>
      <c r="X32" s="8"/>
      <c r="Y32" s="8"/>
      <c r="Z32" s="8"/>
      <c r="AA32" s="8"/>
      <c r="AB32" s="221"/>
      <c r="AC32" s="131">
        <v>41127</v>
      </c>
      <c r="AD32" s="135">
        <f t="shared" si="1"/>
        <v>41247</v>
      </c>
      <c r="AE32" s="244">
        <v>41127</v>
      </c>
      <c r="AF32" s="18">
        <f t="shared" ca="1" si="2"/>
        <v>2727</v>
      </c>
      <c r="AG32" s="62">
        <f t="shared" ca="1" si="3"/>
        <v>8</v>
      </c>
      <c r="AH32" s="57">
        <f t="shared" ca="1" si="4"/>
        <v>5</v>
      </c>
      <c r="AI32" s="60">
        <f t="shared" ca="1" si="5"/>
        <v>7.4712328767123291</v>
      </c>
      <c r="AJ32" s="45" t="str">
        <f t="shared" ca="1" si="6"/>
        <v>12</v>
      </c>
      <c r="AK32" s="17"/>
      <c r="AL32" s="266"/>
      <c r="AM32" s="17"/>
      <c r="AN32" s="172"/>
      <c r="AO32" s="17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221"/>
      <c r="BE32" s="221"/>
      <c r="BF32" s="17"/>
      <c r="BG32" s="17"/>
      <c r="BH32" s="8"/>
      <c r="BI32" s="8"/>
      <c r="BJ32" s="8"/>
      <c r="BK32" s="8"/>
      <c r="BL32" s="8"/>
      <c r="BM32" s="3" t="s">
        <v>33</v>
      </c>
      <c r="BN32" s="11"/>
      <c r="BO32" s="2"/>
      <c r="BP32" s="3"/>
      <c r="BQ32" s="3"/>
      <c r="BR32" s="3"/>
      <c r="BS32" s="3"/>
      <c r="BT32" s="11">
        <v>42811</v>
      </c>
      <c r="BU32" s="258">
        <v>7</v>
      </c>
      <c r="BV32" s="408">
        <v>10</v>
      </c>
      <c r="BW32" s="57">
        <v>10</v>
      </c>
      <c r="BX32" s="57"/>
      <c r="BY32" s="403"/>
      <c r="BZ32" s="27"/>
      <c r="CA32" s="404"/>
    </row>
    <row r="33" spans="1:79" s="26" customFormat="1" ht="25.5">
      <c r="A33" s="1">
        <v>24</v>
      </c>
      <c r="B33" s="432" t="s">
        <v>2379</v>
      </c>
      <c r="C33" s="1"/>
      <c r="D33" s="1" t="s">
        <v>247</v>
      </c>
      <c r="E33" s="2" t="s">
        <v>187</v>
      </c>
      <c r="F33" s="2" t="s">
        <v>286</v>
      </c>
      <c r="G33" s="2" t="s">
        <v>2340</v>
      </c>
      <c r="H33" s="1" t="s">
        <v>544</v>
      </c>
      <c r="I33" s="1"/>
      <c r="J33" s="2"/>
      <c r="K33" s="97">
        <v>3840900018060</v>
      </c>
      <c r="L33" s="123">
        <v>30449</v>
      </c>
      <c r="M33" s="175">
        <f t="shared" ca="1" si="0"/>
        <v>37</v>
      </c>
      <c r="N33" s="362"/>
      <c r="O33" s="1" t="s">
        <v>30</v>
      </c>
      <c r="P33" s="27" t="s">
        <v>2242</v>
      </c>
      <c r="Q33" s="27" t="s">
        <v>2132</v>
      </c>
      <c r="R33" s="2"/>
      <c r="S33" s="2"/>
      <c r="T33" s="27" t="s">
        <v>2264</v>
      </c>
      <c r="U33" s="10" t="s">
        <v>7</v>
      </c>
      <c r="V33" s="3" t="s">
        <v>16</v>
      </c>
      <c r="W33" s="8"/>
      <c r="X33" s="8"/>
      <c r="Y33" s="8"/>
      <c r="Z33" s="8"/>
      <c r="AA33" s="8"/>
      <c r="AB33" s="221"/>
      <c r="AC33" s="131">
        <v>41319</v>
      </c>
      <c r="AD33" s="135">
        <f t="shared" si="1"/>
        <v>41439</v>
      </c>
      <c r="AE33" s="243">
        <v>41319</v>
      </c>
      <c r="AF33" s="18">
        <f t="shared" ca="1" si="2"/>
        <v>2535</v>
      </c>
      <c r="AG33" s="62">
        <f t="shared" ca="1" si="3"/>
        <v>7</v>
      </c>
      <c r="AH33" s="57">
        <f t="shared" ca="1" si="4"/>
        <v>11</v>
      </c>
      <c r="AI33" s="60">
        <f t="shared" ca="1" si="5"/>
        <v>6.9452054794520546</v>
      </c>
      <c r="AJ33" s="45" t="str">
        <f t="shared" ca="1" si="6"/>
        <v>12</v>
      </c>
      <c r="AK33" s="17"/>
      <c r="AL33" s="266"/>
      <c r="AM33" s="17"/>
      <c r="AN33" s="172"/>
      <c r="AO33" s="17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221"/>
      <c r="BE33" s="221"/>
      <c r="BF33" s="17"/>
      <c r="BG33" s="17"/>
      <c r="BH33" s="8"/>
      <c r="BI33" s="8"/>
      <c r="BJ33" s="8"/>
      <c r="BK33" s="8"/>
      <c r="BL33" s="8"/>
      <c r="BM33" s="3" t="s">
        <v>33</v>
      </c>
      <c r="BN33" s="11"/>
      <c r="BO33" s="2"/>
      <c r="BP33" s="3"/>
      <c r="BQ33" s="3"/>
      <c r="BR33" s="3"/>
      <c r="BS33" s="3"/>
      <c r="BT33" s="11">
        <v>42811</v>
      </c>
      <c r="BU33" s="258">
        <v>7</v>
      </c>
      <c r="BV33" s="408">
        <v>10</v>
      </c>
      <c r="BW33" s="57">
        <v>10</v>
      </c>
      <c r="BX33" s="57"/>
      <c r="BY33" s="27"/>
      <c r="BZ33" s="406" t="s">
        <v>803</v>
      </c>
      <c r="CA33" s="404">
        <v>2</v>
      </c>
    </row>
    <row r="34" spans="1:79" s="26" customFormat="1" ht="25.5">
      <c r="A34" s="1">
        <v>25</v>
      </c>
      <c r="B34" s="432" t="s">
        <v>2380</v>
      </c>
      <c r="C34" s="1"/>
      <c r="D34" s="1" t="s">
        <v>249</v>
      </c>
      <c r="E34" s="2" t="s">
        <v>188</v>
      </c>
      <c r="F34" s="2" t="s">
        <v>287</v>
      </c>
      <c r="G34" s="2" t="s">
        <v>2341</v>
      </c>
      <c r="H34" s="1" t="s">
        <v>2225</v>
      </c>
      <c r="I34" s="1"/>
      <c r="J34" s="2"/>
      <c r="K34" s="97">
        <v>3100200945991</v>
      </c>
      <c r="L34" s="123">
        <v>29266</v>
      </c>
      <c r="M34" s="175">
        <f t="shared" ca="1" si="0"/>
        <v>40</v>
      </c>
      <c r="N34" s="362"/>
      <c r="O34" s="1" t="s">
        <v>31</v>
      </c>
      <c r="P34" s="27" t="s">
        <v>83</v>
      </c>
      <c r="Q34" s="27" t="s">
        <v>1018</v>
      </c>
      <c r="R34" s="2"/>
      <c r="S34" s="2"/>
      <c r="T34" s="27" t="s">
        <v>49</v>
      </c>
      <c r="U34" s="10" t="s">
        <v>7</v>
      </c>
      <c r="V34" s="3" t="s">
        <v>16</v>
      </c>
      <c r="W34" s="8"/>
      <c r="X34" s="8"/>
      <c r="Y34" s="8"/>
      <c r="Z34" s="8"/>
      <c r="AA34" s="8"/>
      <c r="AB34" s="221"/>
      <c r="AC34" s="131">
        <v>41321</v>
      </c>
      <c r="AD34" s="135">
        <f t="shared" si="1"/>
        <v>41441</v>
      </c>
      <c r="AE34" s="243">
        <v>41321</v>
      </c>
      <c r="AF34" s="18">
        <f t="shared" ca="1" si="2"/>
        <v>2533</v>
      </c>
      <c r="AG34" s="62">
        <f t="shared" ca="1" si="3"/>
        <v>7</v>
      </c>
      <c r="AH34" s="57">
        <f t="shared" ca="1" si="4"/>
        <v>11</v>
      </c>
      <c r="AI34" s="60">
        <f t="shared" ca="1" si="5"/>
        <v>6.9397260273972599</v>
      </c>
      <c r="AJ34" s="45" t="str">
        <f t="shared" ca="1" si="6"/>
        <v>12</v>
      </c>
      <c r="AK34" s="17"/>
      <c r="AL34" s="266"/>
      <c r="AM34" s="17"/>
      <c r="AN34" s="172"/>
      <c r="AO34" s="17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221"/>
      <c r="BE34" s="221"/>
      <c r="BF34" s="17"/>
      <c r="BG34" s="17"/>
      <c r="BH34" s="8"/>
      <c r="BI34" s="8"/>
      <c r="BJ34" s="8"/>
      <c r="BK34" s="8"/>
      <c r="BL34" s="8"/>
      <c r="BM34" s="3" t="s">
        <v>33</v>
      </c>
      <c r="BN34" s="11"/>
      <c r="BO34" s="2"/>
      <c r="BP34" s="3"/>
      <c r="BQ34" s="3"/>
      <c r="BR34" s="3"/>
      <c r="BS34" s="3"/>
      <c r="BT34" s="11">
        <v>42811</v>
      </c>
      <c r="BU34" s="258">
        <v>7</v>
      </c>
      <c r="BV34" s="408">
        <v>10</v>
      </c>
      <c r="BW34" s="57">
        <v>10</v>
      </c>
      <c r="BX34" s="57"/>
      <c r="BY34" s="27"/>
      <c r="BZ34" s="406" t="s">
        <v>803</v>
      </c>
      <c r="CA34" s="404">
        <v>3.5</v>
      </c>
    </row>
    <row r="35" spans="1:79" s="26" customFormat="1" ht="25.5">
      <c r="A35" s="1">
        <v>26</v>
      </c>
      <c r="B35" s="432" t="s">
        <v>2381</v>
      </c>
      <c r="C35" s="1"/>
      <c r="D35" s="1" t="s">
        <v>249</v>
      </c>
      <c r="E35" s="10" t="s">
        <v>337</v>
      </c>
      <c r="F35" s="2" t="s">
        <v>288</v>
      </c>
      <c r="G35" s="2" t="s">
        <v>2342</v>
      </c>
      <c r="H35" s="1" t="s">
        <v>2226</v>
      </c>
      <c r="I35" s="1"/>
      <c r="J35" s="2"/>
      <c r="K35" s="98">
        <v>1249900203981</v>
      </c>
      <c r="L35" s="125">
        <v>33089</v>
      </c>
      <c r="M35" s="175">
        <f t="shared" ca="1" si="0"/>
        <v>30</v>
      </c>
      <c r="N35" s="363"/>
      <c r="O35" s="8" t="s">
        <v>31</v>
      </c>
      <c r="P35" s="27" t="s">
        <v>2245</v>
      </c>
      <c r="Q35" s="27" t="s">
        <v>1018</v>
      </c>
      <c r="R35" s="2"/>
      <c r="S35" s="2"/>
      <c r="T35" s="27" t="s">
        <v>49</v>
      </c>
      <c r="U35" s="10" t="s">
        <v>7</v>
      </c>
      <c r="V35" s="3" t="s">
        <v>16</v>
      </c>
      <c r="W35" s="8"/>
      <c r="X35" s="8"/>
      <c r="Y35" s="8"/>
      <c r="Z35" s="8"/>
      <c r="AA35" s="8"/>
      <c r="AB35" s="221"/>
      <c r="AC35" s="131">
        <v>41281</v>
      </c>
      <c r="AD35" s="135">
        <f t="shared" si="1"/>
        <v>41401</v>
      </c>
      <c r="AE35" s="243">
        <v>41395</v>
      </c>
      <c r="AF35" s="18">
        <f t="shared" ca="1" si="2"/>
        <v>2459</v>
      </c>
      <c r="AG35" s="62">
        <f t="shared" ca="1" si="3"/>
        <v>7</v>
      </c>
      <c r="AH35" s="57">
        <f t="shared" ca="1" si="4"/>
        <v>0</v>
      </c>
      <c r="AI35" s="60">
        <f t="shared" ca="1" si="5"/>
        <v>6.7369863013698632</v>
      </c>
      <c r="AJ35" s="45" t="str">
        <f t="shared" ca="1" si="6"/>
        <v>12</v>
      </c>
      <c r="AK35" s="17"/>
      <c r="AL35" s="266"/>
      <c r="AM35" s="17"/>
      <c r="AN35" s="409">
        <v>39</v>
      </c>
      <c r="AO35" s="17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221"/>
      <c r="BE35" s="221"/>
      <c r="BF35" s="17"/>
      <c r="BG35" s="17"/>
      <c r="BH35" s="3"/>
      <c r="BI35" s="3"/>
      <c r="BJ35" s="3"/>
      <c r="BK35" s="3"/>
      <c r="BL35" s="3"/>
      <c r="BM35" s="3" t="s">
        <v>33</v>
      </c>
      <c r="BN35" s="11"/>
      <c r="BO35" s="3"/>
      <c r="BP35" s="3"/>
      <c r="BQ35" s="3"/>
      <c r="BR35" s="3"/>
      <c r="BS35" s="3"/>
      <c r="BT35" s="11">
        <v>42811</v>
      </c>
      <c r="BU35" s="258">
        <v>7</v>
      </c>
      <c r="BV35" s="408">
        <v>10</v>
      </c>
      <c r="BW35" s="57">
        <v>10</v>
      </c>
      <c r="BX35" s="57"/>
      <c r="BY35" s="27"/>
      <c r="BZ35" s="405" t="s">
        <v>803</v>
      </c>
      <c r="CA35" s="404">
        <v>4</v>
      </c>
    </row>
    <row r="36" spans="1:79" s="26" customFormat="1" ht="25.5">
      <c r="A36" s="1">
        <v>27</v>
      </c>
      <c r="B36" s="432" t="s">
        <v>2382</v>
      </c>
      <c r="C36" s="1"/>
      <c r="D36" s="1" t="s">
        <v>249</v>
      </c>
      <c r="E36" s="10" t="s">
        <v>189</v>
      </c>
      <c r="F36" s="2" t="s">
        <v>289</v>
      </c>
      <c r="G36" s="2" t="s">
        <v>2343</v>
      </c>
      <c r="H36" s="1" t="s">
        <v>2227</v>
      </c>
      <c r="I36" s="1"/>
      <c r="J36" s="2"/>
      <c r="K36" s="98">
        <v>1301000072318</v>
      </c>
      <c r="L36" s="125">
        <v>32567</v>
      </c>
      <c r="M36" s="175">
        <f t="shared" ca="1" si="0"/>
        <v>31</v>
      </c>
      <c r="N36" s="363"/>
      <c r="O36" s="8" t="s">
        <v>31</v>
      </c>
      <c r="P36" s="27" t="s">
        <v>52</v>
      </c>
      <c r="Q36" s="27" t="s">
        <v>1018</v>
      </c>
      <c r="R36" s="2"/>
      <c r="S36" s="2"/>
      <c r="T36" s="27" t="s">
        <v>49</v>
      </c>
      <c r="U36" s="3" t="s">
        <v>7</v>
      </c>
      <c r="V36" s="3" t="s">
        <v>16</v>
      </c>
      <c r="W36" s="8"/>
      <c r="X36" s="8"/>
      <c r="Y36" s="8"/>
      <c r="Z36" s="8"/>
      <c r="AA36" s="8"/>
      <c r="AB36" s="221"/>
      <c r="AC36" s="131">
        <v>41137</v>
      </c>
      <c r="AD36" s="135">
        <f t="shared" si="1"/>
        <v>41257</v>
      </c>
      <c r="AE36" s="244">
        <v>41137</v>
      </c>
      <c r="AF36" s="18">
        <f t="shared" ca="1" si="2"/>
        <v>2717</v>
      </c>
      <c r="AG36" s="62">
        <f t="shared" ca="1" si="3"/>
        <v>8</v>
      </c>
      <c r="AH36" s="57">
        <f t="shared" ca="1" si="4"/>
        <v>5</v>
      </c>
      <c r="AI36" s="60">
        <f t="shared" ca="1" si="5"/>
        <v>7.4438356164383563</v>
      </c>
      <c r="AJ36" s="45" t="str">
        <f t="shared" ca="1" si="6"/>
        <v>12</v>
      </c>
      <c r="AK36" s="17"/>
      <c r="AL36" s="266"/>
      <c r="AM36" s="17"/>
      <c r="AN36" s="172"/>
      <c r="AO36" s="17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221"/>
      <c r="BE36" s="221"/>
      <c r="BF36" s="17"/>
      <c r="BG36" s="17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11">
        <v>42811</v>
      </c>
      <c r="BU36" s="258">
        <v>7</v>
      </c>
      <c r="BV36" s="408">
        <v>10</v>
      </c>
      <c r="BW36" s="57">
        <v>10</v>
      </c>
      <c r="BX36" s="57"/>
      <c r="BY36" s="27"/>
      <c r="BZ36" s="405" t="s">
        <v>803</v>
      </c>
      <c r="CA36" s="404">
        <v>0</v>
      </c>
    </row>
    <row r="37" spans="1:79" s="26" customFormat="1" ht="25.5">
      <c r="A37" s="1">
        <v>28</v>
      </c>
      <c r="B37" s="432" t="s">
        <v>2383</v>
      </c>
      <c r="C37" s="1"/>
      <c r="D37" s="1" t="s">
        <v>248</v>
      </c>
      <c r="E37" s="2" t="s">
        <v>190</v>
      </c>
      <c r="F37" s="2" t="s">
        <v>290</v>
      </c>
      <c r="G37" s="2" t="s">
        <v>2176</v>
      </c>
      <c r="H37" s="1" t="s">
        <v>2228</v>
      </c>
      <c r="I37" s="1"/>
      <c r="J37" s="2"/>
      <c r="K37" s="97">
        <v>2129700013451</v>
      </c>
      <c r="L37" s="123">
        <v>31624</v>
      </c>
      <c r="M37" s="175">
        <f t="shared" ca="1" si="0"/>
        <v>34</v>
      </c>
      <c r="N37" s="362"/>
      <c r="O37" s="1" t="s">
        <v>31</v>
      </c>
      <c r="P37" s="27" t="s">
        <v>1781</v>
      </c>
      <c r="Q37" s="27" t="s">
        <v>2130</v>
      </c>
      <c r="R37" s="2"/>
      <c r="S37" s="2"/>
      <c r="T37" s="27" t="s">
        <v>2264</v>
      </c>
      <c r="U37" s="10" t="s">
        <v>7</v>
      </c>
      <c r="V37" s="3" t="s">
        <v>16</v>
      </c>
      <c r="W37" s="8"/>
      <c r="X37" s="8"/>
      <c r="Y37" s="8"/>
      <c r="Z37" s="8"/>
      <c r="AA37" s="8"/>
      <c r="AB37" s="221"/>
      <c r="AC37" s="131">
        <v>39570</v>
      </c>
      <c r="AD37" s="135">
        <f t="shared" si="1"/>
        <v>39690</v>
      </c>
      <c r="AE37" s="17">
        <v>39570</v>
      </c>
      <c r="AF37" s="18">
        <f t="shared" ca="1" si="2"/>
        <v>4284</v>
      </c>
      <c r="AG37" s="62">
        <f t="shared" ca="1" si="3"/>
        <v>12</v>
      </c>
      <c r="AH37" s="57">
        <f t="shared" ca="1" si="4"/>
        <v>8</v>
      </c>
      <c r="AI37" s="60">
        <f t="shared" ca="1" si="5"/>
        <v>11.736986301369862</v>
      </c>
      <c r="AJ37" s="45" t="str">
        <f t="shared" ca="1" si="6"/>
        <v>15</v>
      </c>
      <c r="AK37" s="17"/>
      <c r="AL37" s="266"/>
      <c r="AM37" s="17"/>
      <c r="AN37" s="172"/>
      <c r="AO37" s="17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221"/>
      <c r="BE37" s="221"/>
      <c r="BF37" s="17">
        <v>41518</v>
      </c>
      <c r="BG37" s="17">
        <v>42618</v>
      </c>
      <c r="BH37" s="8" t="s">
        <v>34</v>
      </c>
      <c r="BI37" s="8"/>
      <c r="BJ37" s="8" t="s">
        <v>34</v>
      </c>
      <c r="BK37" s="8" t="s">
        <v>34</v>
      </c>
      <c r="BL37" s="8" t="s">
        <v>34</v>
      </c>
      <c r="BM37" s="11">
        <v>40301</v>
      </c>
      <c r="BN37" s="11">
        <v>40798</v>
      </c>
      <c r="BO37" s="3"/>
      <c r="BP37" s="3"/>
      <c r="BQ37" s="3"/>
      <c r="BR37" s="3"/>
      <c r="BS37" s="3"/>
      <c r="BT37" s="11">
        <v>42811</v>
      </c>
      <c r="BU37" s="258">
        <v>12</v>
      </c>
      <c r="BV37" s="57">
        <v>12</v>
      </c>
      <c r="BW37" s="57">
        <v>12</v>
      </c>
      <c r="BX37" s="57"/>
      <c r="BY37" s="27"/>
      <c r="BZ37" s="405" t="s">
        <v>803</v>
      </c>
      <c r="CA37" s="404">
        <v>0</v>
      </c>
    </row>
    <row r="38" spans="1:79" s="26" customFormat="1" ht="25.5">
      <c r="A38" s="1">
        <v>29</v>
      </c>
      <c r="B38" s="433" t="s">
        <v>2384</v>
      </c>
      <c r="C38" s="8"/>
      <c r="D38" s="1" t="s">
        <v>247</v>
      </c>
      <c r="E38" s="10" t="s">
        <v>193</v>
      </c>
      <c r="F38" s="2" t="s">
        <v>293</v>
      </c>
      <c r="G38" s="2" t="s">
        <v>2344</v>
      </c>
      <c r="H38" s="1" t="s">
        <v>1978</v>
      </c>
      <c r="I38" s="1"/>
      <c r="J38" s="2"/>
      <c r="K38" s="98">
        <v>3130200384973</v>
      </c>
      <c r="L38" s="125">
        <v>27947</v>
      </c>
      <c r="M38" s="175">
        <f t="shared" ca="1" si="0"/>
        <v>44</v>
      </c>
      <c r="N38" s="363"/>
      <c r="O38" s="8" t="s">
        <v>30</v>
      </c>
      <c r="P38" s="27" t="s">
        <v>1781</v>
      </c>
      <c r="Q38" s="27" t="s">
        <v>1433</v>
      </c>
      <c r="R38" s="10"/>
      <c r="S38" s="28" t="s">
        <v>42</v>
      </c>
      <c r="T38" s="27" t="s">
        <v>2265</v>
      </c>
      <c r="U38" s="3" t="s">
        <v>7</v>
      </c>
      <c r="V38" s="3" t="s">
        <v>16</v>
      </c>
      <c r="W38" s="8"/>
      <c r="X38" s="8"/>
      <c r="Y38" s="8"/>
      <c r="Z38" s="8"/>
      <c r="AA38" s="8"/>
      <c r="AB38" s="221" t="s">
        <v>57</v>
      </c>
      <c r="AC38" s="131">
        <v>41093</v>
      </c>
      <c r="AD38" s="135">
        <f t="shared" si="1"/>
        <v>41213</v>
      </c>
      <c r="AE38" s="244">
        <v>41093</v>
      </c>
      <c r="AF38" s="18">
        <f t="shared" ca="1" si="2"/>
        <v>2761</v>
      </c>
      <c r="AG38" s="62">
        <f t="shared" ca="1" si="3"/>
        <v>8</v>
      </c>
      <c r="AH38" s="57">
        <f t="shared" ca="1" si="4"/>
        <v>6</v>
      </c>
      <c r="AI38" s="60">
        <f t="shared" ca="1" si="5"/>
        <v>7.5643835616438357</v>
      </c>
      <c r="AJ38" s="45" t="str">
        <f t="shared" ca="1" si="6"/>
        <v>12</v>
      </c>
      <c r="AK38" s="17"/>
      <c r="AL38" s="266"/>
      <c r="AM38" s="17"/>
      <c r="AN38" s="172"/>
      <c r="AO38" s="17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221"/>
      <c r="BE38" s="221"/>
      <c r="BF38" s="17"/>
      <c r="BG38" s="17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11">
        <v>42811</v>
      </c>
      <c r="BU38" s="258">
        <v>7</v>
      </c>
      <c r="BV38" s="408">
        <v>10</v>
      </c>
      <c r="BW38" s="57">
        <v>10</v>
      </c>
      <c r="BX38" s="57"/>
      <c r="BY38" s="27"/>
      <c r="BZ38" s="405" t="s">
        <v>803</v>
      </c>
      <c r="CA38" s="404">
        <v>8</v>
      </c>
    </row>
    <row r="39" spans="1:79" s="26" customFormat="1" ht="25.5">
      <c r="A39" s="1">
        <v>30</v>
      </c>
      <c r="B39" s="433" t="s">
        <v>2385</v>
      </c>
      <c r="C39" s="8"/>
      <c r="D39" s="1" t="s">
        <v>247</v>
      </c>
      <c r="E39" s="10" t="s">
        <v>194</v>
      </c>
      <c r="F39" s="2" t="s">
        <v>294</v>
      </c>
      <c r="G39" s="2" t="s">
        <v>2345</v>
      </c>
      <c r="H39" s="1" t="s">
        <v>503</v>
      </c>
      <c r="I39" s="1"/>
      <c r="J39" s="2"/>
      <c r="K39" s="98">
        <v>3120600496370</v>
      </c>
      <c r="L39" s="125">
        <v>29772</v>
      </c>
      <c r="M39" s="175">
        <f t="shared" ca="1" si="0"/>
        <v>39</v>
      </c>
      <c r="N39" s="363"/>
      <c r="O39" s="8" t="s">
        <v>30</v>
      </c>
      <c r="P39" s="27" t="s">
        <v>2247</v>
      </c>
      <c r="Q39" s="27" t="s">
        <v>2128</v>
      </c>
      <c r="R39" s="10"/>
      <c r="S39" s="10"/>
      <c r="T39" s="27" t="s">
        <v>2264</v>
      </c>
      <c r="U39" s="3" t="s">
        <v>7</v>
      </c>
      <c r="V39" s="3" t="s">
        <v>16</v>
      </c>
      <c r="W39" s="8"/>
      <c r="X39" s="8"/>
      <c r="Y39" s="8"/>
      <c r="Z39" s="8"/>
      <c r="AA39" s="8"/>
      <c r="AB39" s="221" t="s">
        <v>57</v>
      </c>
      <c r="AC39" s="131">
        <v>41436</v>
      </c>
      <c r="AD39" s="135">
        <f t="shared" si="1"/>
        <v>41556</v>
      </c>
      <c r="AE39" s="243">
        <v>41436</v>
      </c>
      <c r="AF39" s="18">
        <f t="shared" ca="1" si="2"/>
        <v>2418</v>
      </c>
      <c r="AG39" s="62">
        <f t="shared" ca="1" si="3"/>
        <v>7</v>
      </c>
      <c r="AH39" s="57">
        <f t="shared" ca="1" si="4"/>
        <v>7</v>
      </c>
      <c r="AI39" s="60">
        <f t="shared" ca="1" si="5"/>
        <v>6.624657534246575</v>
      </c>
      <c r="AJ39" s="45" t="str">
        <f t="shared" ca="1" si="6"/>
        <v>12</v>
      </c>
      <c r="AK39" s="17"/>
      <c r="AL39" s="266"/>
      <c r="AM39" s="17"/>
      <c r="AN39" s="172"/>
      <c r="AO39" s="17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221"/>
      <c r="BE39" s="221"/>
      <c r="BF39" s="17"/>
      <c r="BG39" s="17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11">
        <v>42811</v>
      </c>
      <c r="BU39" s="258">
        <v>7</v>
      </c>
      <c r="BV39" s="408">
        <v>10</v>
      </c>
      <c r="BW39" s="57">
        <v>10</v>
      </c>
      <c r="BX39" s="57"/>
      <c r="BY39" s="27"/>
      <c r="BZ39" s="405" t="s">
        <v>803</v>
      </c>
      <c r="CA39" s="404">
        <v>0</v>
      </c>
    </row>
    <row r="40" spans="1:79" s="26" customFormat="1" ht="25.5">
      <c r="A40" s="1">
        <v>31</v>
      </c>
      <c r="B40" s="433" t="s">
        <v>2386</v>
      </c>
      <c r="C40" s="8"/>
      <c r="D40" s="1" t="s">
        <v>247</v>
      </c>
      <c r="E40" s="2" t="s">
        <v>195</v>
      </c>
      <c r="F40" s="2" t="s">
        <v>295</v>
      </c>
      <c r="G40" s="2" t="s">
        <v>2346</v>
      </c>
      <c r="H40" s="1" t="s">
        <v>474</v>
      </c>
      <c r="I40" s="1"/>
      <c r="J40" s="2"/>
      <c r="K40" s="97">
        <v>2129900026476</v>
      </c>
      <c r="L40" s="123">
        <v>33218</v>
      </c>
      <c r="M40" s="175">
        <f t="shared" ca="1" si="0"/>
        <v>30</v>
      </c>
      <c r="N40" s="362"/>
      <c r="O40" s="1" t="s">
        <v>30</v>
      </c>
      <c r="P40" s="27" t="s">
        <v>2247</v>
      </c>
      <c r="Q40" s="27" t="s">
        <v>2132</v>
      </c>
      <c r="R40" s="10"/>
      <c r="S40" s="10"/>
      <c r="T40" s="27" t="s">
        <v>2264</v>
      </c>
      <c r="U40" s="3" t="s">
        <v>7</v>
      </c>
      <c r="V40" s="3" t="s">
        <v>16</v>
      </c>
      <c r="W40" s="8"/>
      <c r="X40" s="8"/>
      <c r="Y40" s="8"/>
      <c r="Z40" s="8"/>
      <c r="AA40" s="8"/>
      <c r="AB40" s="221" t="s">
        <v>57</v>
      </c>
      <c r="AC40" s="131">
        <v>41447</v>
      </c>
      <c r="AD40" s="135">
        <f t="shared" si="1"/>
        <v>41567</v>
      </c>
      <c r="AE40" s="243">
        <v>41447</v>
      </c>
      <c r="AF40" s="18">
        <f t="shared" ca="1" si="2"/>
        <v>2407</v>
      </c>
      <c r="AG40" s="62">
        <f t="shared" ca="1" si="3"/>
        <v>7</v>
      </c>
      <c r="AH40" s="57">
        <f t="shared" ca="1" si="4"/>
        <v>7</v>
      </c>
      <c r="AI40" s="60">
        <f t="shared" ca="1" si="5"/>
        <v>6.5945205479452058</v>
      </c>
      <c r="AJ40" s="45" t="str">
        <f t="shared" ca="1" si="6"/>
        <v>12</v>
      </c>
      <c r="AK40" s="17"/>
      <c r="AL40" s="266"/>
      <c r="AM40" s="17"/>
      <c r="AN40" s="172"/>
      <c r="AO40" s="17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221"/>
      <c r="BE40" s="221"/>
      <c r="BF40" s="17"/>
      <c r="BG40" s="17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11">
        <v>42811</v>
      </c>
      <c r="BU40" s="258">
        <v>7</v>
      </c>
      <c r="BV40" s="408">
        <v>10</v>
      </c>
      <c r="BW40" s="57">
        <v>10</v>
      </c>
      <c r="BX40" s="57"/>
      <c r="BY40" s="27"/>
      <c r="BZ40" s="405" t="s">
        <v>803</v>
      </c>
      <c r="CA40" s="404">
        <v>4</v>
      </c>
    </row>
    <row r="41" spans="1:79" s="26" customFormat="1" ht="25.5">
      <c r="A41" s="1">
        <v>32</v>
      </c>
      <c r="B41" s="433" t="s">
        <v>2387</v>
      </c>
      <c r="C41" s="8"/>
      <c r="D41" s="1" t="s">
        <v>249</v>
      </c>
      <c r="E41" s="10" t="s">
        <v>196</v>
      </c>
      <c r="F41" s="2" t="s">
        <v>296</v>
      </c>
      <c r="G41" s="2" t="s">
        <v>2177</v>
      </c>
      <c r="H41" s="1" t="s">
        <v>2216</v>
      </c>
      <c r="I41" s="1"/>
      <c r="J41" s="2"/>
      <c r="K41" s="98">
        <v>1129900288430</v>
      </c>
      <c r="L41" s="125">
        <v>34723</v>
      </c>
      <c r="M41" s="175">
        <f t="shared" ca="1" si="0"/>
        <v>25</v>
      </c>
      <c r="N41" s="363"/>
      <c r="O41" s="8" t="s">
        <v>31</v>
      </c>
      <c r="P41" s="27" t="s">
        <v>1781</v>
      </c>
      <c r="Q41" s="27" t="s">
        <v>2128</v>
      </c>
      <c r="R41" s="10"/>
      <c r="S41" s="10"/>
      <c r="T41" s="27" t="s">
        <v>2264</v>
      </c>
      <c r="U41" s="3" t="s">
        <v>7</v>
      </c>
      <c r="V41" s="3" t="s">
        <v>16</v>
      </c>
      <c r="W41" s="8"/>
      <c r="X41" s="8"/>
      <c r="Y41" s="8"/>
      <c r="Z41" s="8"/>
      <c r="AA41" s="8"/>
      <c r="AB41" s="221" t="s">
        <v>57</v>
      </c>
      <c r="AC41" s="131">
        <v>40898</v>
      </c>
      <c r="AD41" s="135">
        <f t="shared" si="1"/>
        <v>41018</v>
      </c>
      <c r="AE41" s="17">
        <v>40898</v>
      </c>
      <c r="AF41" s="18">
        <f t="shared" ca="1" si="2"/>
        <v>2956</v>
      </c>
      <c r="AG41" s="62">
        <f t="shared" ca="1" si="3"/>
        <v>9</v>
      </c>
      <c r="AH41" s="57">
        <f t="shared" ca="1" si="4"/>
        <v>1</v>
      </c>
      <c r="AI41" s="60">
        <f t="shared" ca="1" si="5"/>
        <v>8.0986301369863014</v>
      </c>
      <c r="AJ41" s="45" t="str">
        <f t="shared" ca="1" si="6"/>
        <v>12</v>
      </c>
      <c r="AK41" s="17"/>
      <c r="AL41" s="266"/>
      <c r="AM41" s="17"/>
      <c r="AN41" s="172"/>
      <c r="AO41" s="17"/>
      <c r="AP41" s="172"/>
      <c r="AQ41" s="172">
        <v>3</v>
      </c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221"/>
      <c r="BE41" s="221"/>
      <c r="BF41" s="17"/>
      <c r="BG41" s="17"/>
      <c r="BH41" s="1" t="s">
        <v>34</v>
      </c>
      <c r="BI41" s="3"/>
      <c r="BJ41" s="1" t="s">
        <v>34</v>
      </c>
      <c r="BK41" s="1" t="s">
        <v>34</v>
      </c>
      <c r="BL41" s="1" t="s">
        <v>34</v>
      </c>
      <c r="BM41" s="3" t="s">
        <v>33</v>
      </c>
      <c r="BN41" s="3"/>
      <c r="BO41" s="3"/>
      <c r="BP41" s="3"/>
      <c r="BQ41" s="3"/>
      <c r="BR41" s="3"/>
      <c r="BS41" s="3"/>
      <c r="BT41" s="11">
        <v>42811</v>
      </c>
      <c r="BU41" s="258">
        <v>10</v>
      </c>
      <c r="BV41" s="57">
        <v>10</v>
      </c>
      <c r="BW41" s="57">
        <v>12</v>
      </c>
      <c r="BX41" s="57"/>
      <c r="BY41" s="27"/>
      <c r="BZ41" s="405" t="s">
        <v>803</v>
      </c>
      <c r="CA41" s="404">
        <v>2</v>
      </c>
    </row>
    <row r="42" spans="1:79" s="26" customFormat="1" ht="25.5">
      <c r="A42" s="1">
        <v>33</v>
      </c>
      <c r="B42" s="434" t="s">
        <v>2388</v>
      </c>
      <c r="C42" s="8"/>
      <c r="D42" s="1" t="s">
        <v>247</v>
      </c>
      <c r="E42" s="10" t="s">
        <v>184</v>
      </c>
      <c r="F42" s="2" t="s">
        <v>295</v>
      </c>
      <c r="G42" s="2" t="s">
        <v>2347</v>
      </c>
      <c r="H42" s="1" t="s">
        <v>2229</v>
      </c>
      <c r="I42" s="1"/>
      <c r="J42" s="2"/>
      <c r="K42" s="98">
        <v>1129900233881</v>
      </c>
      <c r="L42" s="125">
        <v>34333</v>
      </c>
      <c r="M42" s="175">
        <f t="shared" ca="1" si="0"/>
        <v>27</v>
      </c>
      <c r="N42" s="363"/>
      <c r="O42" s="8" t="s">
        <v>30</v>
      </c>
      <c r="P42" s="27" t="s">
        <v>2246</v>
      </c>
      <c r="Q42" s="27" t="s">
        <v>2128</v>
      </c>
      <c r="R42" s="10"/>
      <c r="S42" s="10"/>
      <c r="T42" s="27" t="s">
        <v>2264</v>
      </c>
      <c r="U42" s="3" t="s">
        <v>7</v>
      </c>
      <c r="V42" s="3" t="s">
        <v>16</v>
      </c>
      <c r="W42" s="8"/>
      <c r="X42" s="8"/>
      <c r="Y42" s="8"/>
      <c r="Z42" s="8"/>
      <c r="AA42" s="8"/>
      <c r="AB42" s="221" t="s">
        <v>57</v>
      </c>
      <c r="AC42" s="131">
        <v>41390</v>
      </c>
      <c r="AD42" s="135">
        <f t="shared" si="1"/>
        <v>41510</v>
      </c>
      <c r="AE42" s="240">
        <v>41390</v>
      </c>
      <c r="AF42" s="18">
        <f t="shared" ca="1" si="2"/>
        <v>2464</v>
      </c>
      <c r="AG42" s="62">
        <f t="shared" ca="1" si="3"/>
        <v>7</v>
      </c>
      <c r="AH42" s="57">
        <f t="shared" ca="1" si="4"/>
        <v>8</v>
      </c>
      <c r="AI42" s="60">
        <f t="shared" ca="1" si="5"/>
        <v>6.7506849315068491</v>
      </c>
      <c r="AJ42" s="45" t="str">
        <f t="shared" ca="1" si="6"/>
        <v>12</v>
      </c>
      <c r="AK42" s="17"/>
      <c r="AL42" s="266"/>
      <c r="AM42" s="17"/>
      <c r="AN42" s="172">
        <v>42</v>
      </c>
      <c r="AO42" s="17"/>
      <c r="AP42" s="172"/>
      <c r="AQ42" s="172"/>
      <c r="AR42" s="172"/>
      <c r="AS42" s="172"/>
      <c r="AT42" s="172"/>
      <c r="AU42" s="172"/>
      <c r="AV42" s="172"/>
      <c r="AW42" s="172"/>
      <c r="AX42" s="172">
        <v>3</v>
      </c>
      <c r="AY42" s="172"/>
      <c r="AZ42" s="172"/>
      <c r="BA42" s="172"/>
      <c r="BB42" s="172"/>
      <c r="BC42" s="172"/>
      <c r="BD42" s="221"/>
      <c r="BE42" s="221"/>
      <c r="BF42" s="17">
        <v>42618</v>
      </c>
      <c r="BG42" s="17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11">
        <v>42811</v>
      </c>
      <c r="BU42" s="258">
        <v>7</v>
      </c>
      <c r="BV42" s="408">
        <v>7</v>
      </c>
      <c r="BW42" s="57">
        <v>7</v>
      </c>
      <c r="BX42" s="57"/>
      <c r="BY42" s="27"/>
      <c r="BZ42" s="405" t="s">
        <v>803</v>
      </c>
      <c r="CA42" s="404">
        <v>0</v>
      </c>
    </row>
    <row r="43" spans="1:79" s="26" customFormat="1" ht="25.5">
      <c r="A43" s="1">
        <v>34</v>
      </c>
      <c r="B43" s="433" t="s">
        <v>2389</v>
      </c>
      <c r="C43" s="8"/>
      <c r="D43" s="1" t="s">
        <v>248</v>
      </c>
      <c r="E43" s="10" t="s">
        <v>1997</v>
      </c>
      <c r="F43" s="2" t="s">
        <v>1998</v>
      </c>
      <c r="G43" s="2" t="s">
        <v>2348</v>
      </c>
      <c r="H43" s="1" t="s">
        <v>2230</v>
      </c>
      <c r="I43" s="1"/>
      <c r="J43" s="2"/>
      <c r="K43" s="98">
        <v>3451100909690</v>
      </c>
      <c r="L43" s="125">
        <v>29724</v>
      </c>
      <c r="M43" s="175">
        <f t="shared" ca="1" si="0"/>
        <v>39</v>
      </c>
      <c r="N43" s="363"/>
      <c r="O43" s="8" t="s">
        <v>31</v>
      </c>
      <c r="P43" s="27" t="s">
        <v>1781</v>
      </c>
      <c r="Q43" s="27" t="s">
        <v>2134</v>
      </c>
      <c r="R43" s="10"/>
      <c r="S43" s="10"/>
      <c r="T43" s="27" t="s">
        <v>2264</v>
      </c>
      <c r="U43" s="3" t="s">
        <v>7</v>
      </c>
      <c r="V43" s="3" t="s">
        <v>16</v>
      </c>
      <c r="W43" s="8"/>
      <c r="X43" s="8"/>
      <c r="Y43" s="8"/>
      <c r="Z43" s="8"/>
      <c r="AA43" s="8"/>
      <c r="AB43" s="221" t="s">
        <v>57</v>
      </c>
      <c r="AC43" s="131">
        <v>41127</v>
      </c>
      <c r="AD43" s="135">
        <f t="shared" ref="AD43:AD74" si="14">AC43+120</f>
        <v>41247</v>
      </c>
      <c r="AE43" s="244">
        <v>41127</v>
      </c>
      <c r="AF43" s="18">
        <f t="shared" ca="1" si="2"/>
        <v>2727</v>
      </c>
      <c r="AG43" s="62">
        <f t="shared" ca="1" si="3"/>
        <v>8</v>
      </c>
      <c r="AH43" s="57">
        <f t="shared" ca="1" si="4"/>
        <v>5</v>
      </c>
      <c r="AI43" s="60">
        <f t="shared" ca="1" si="5"/>
        <v>7.4712328767123291</v>
      </c>
      <c r="AJ43" s="45" t="str">
        <f t="shared" ref="AJ43:AJ74" ca="1" si="15">IF(AI43&lt;$AH$2,"-",IF(AI43&lt;$AH$3,"7",IF(AI43&lt;=$AH$4,"10",IF(AI43&lt;=$AH$5,"12",IF(AI43&lt;=$AH$6,"15","15")))))</f>
        <v>12</v>
      </c>
      <c r="AK43" s="17"/>
      <c r="AL43" s="266"/>
      <c r="AM43" s="17"/>
      <c r="AN43" s="172"/>
      <c r="AO43" s="17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221"/>
      <c r="BE43" s="221"/>
      <c r="BF43" s="17"/>
      <c r="BG43" s="17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11">
        <v>42811</v>
      </c>
      <c r="BU43" s="258">
        <v>7</v>
      </c>
      <c r="BV43" s="408">
        <v>10</v>
      </c>
      <c r="BW43" s="57">
        <v>10</v>
      </c>
      <c r="BX43" s="57"/>
      <c r="BY43" s="27"/>
      <c r="BZ43" s="405" t="s">
        <v>803</v>
      </c>
      <c r="CA43" s="404">
        <v>0</v>
      </c>
    </row>
    <row r="44" spans="1:79" s="26" customFormat="1" ht="25.5">
      <c r="A44" s="1">
        <v>35</v>
      </c>
      <c r="B44" s="433" t="s">
        <v>2390</v>
      </c>
      <c r="C44" s="8"/>
      <c r="D44" s="1" t="s">
        <v>247</v>
      </c>
      <c r="E44" s="10" t="s">
        <v>198</v>
      </c>
      <c r="F44" s="2" t="s">
        <v>298</v>
      </c>
      <c r="G44" s="2" t="s">
        <v>2349</v>
      </c>
      <c r="H44" s="1" t="s">
        <v>2231</v>
      </c>
      <c r="I44" s="1"/>
      <c r="J44" s="2"/>
      <c r="K44" s="98">
        <v>3361200375744</v>
      </c>
      <c r="L44" s="125">
        <v>27402</v>
      </c>
      <c r="M44" s="175">
        <f t="shared" ca="1" si="0"/>
        <v>45</v>
      </c>
      <c r="N44" s="363"/>
      <c r="O44" s="8" t="s">
        <v>30</v>
      </c>
      <c r="P44" s="27" t="s">
        <v>2247</v>
      </c>
      <c r="Q44" s="27" t="s">
        <v>2128</v>
      </c>
      <c r="R44" s="28" t="s">
        <v>42</v>
      </c>
      <c r="S44" s="10"/>
      <c r="T44" s="27" t="s">
        <v>2264</v>
      </c>
      <c r="U44" s="3" t="s">
        <v>7</v>
      </c>
      <c r="V44" s="3" t="s">
        <v>16</v>
      </c>
      <c r="W44" s="8"/>
      <c r="X44" s="8"/>
      <c r="Y44" s="8"/>
      <c r="Z44" s="8"/>
      <c r="AA44" s="8"/>
      <c r="AB44" s="221" t="s">
        <v>57</v>
      </c>
      <c r="AC44" s="131">
        <v>41043</v>
      </c>
      <c r="AD44" s="135">
        <f t="shared" si="14"/>
        <v>41163</v>
      </c>
      <c r="AE44" s="244">
        <v>41043</v>
      </c>
      <c r="AF44" s="18">
        <f t="shared" ca="1" si="2"/>
        <v>2811</v>
      </c>
      <c r="AG44" s="62">
        <f t="shared" ca="1" si="3"/>
        <v>8</v>
      </c>
      <c r="AH44" s="57">
        <f t="shared" ca="1" si="4"/>
        <v>8</v>
      </c>
      <c r="AI44" s="60">
        <f t="shared" ca="1" si="5"/>
        <v>7.7013698630136984</v>
      </c>
      <c r="AJ44" s="45" t="str">
        <f t="shared" ca="1" si="15"/>
        <v>12</v>
      </c>
      <c r="AK44" s="17"/>
      <c r="AL44" s="266"/>
      <c r="AM44" s="17"/>
      <c r="AN44" s="172"/>
      <c r="AO44" s="17"/>
      <c r="AP44" s="172"/>
      <c r="AQ44" s="172"/>
      <c r="AR44" s="172"/>
      <c r="AS44" s="172"/>
      <c r="AT44" s="172"/>
      <c r="AU44" s="172"/>
      <c r="AV44" s="172"/>
      <c r="AW44" s="172"/>
      <c r="AX44" s="172">
        <v>3</v>
      </c>
      <c r="AY44" s="172"/>
      <c r="AZ44" s="172"/>
      <c r="BA44" s="172"/>
      <c r="BB44" s="172"/>
      <c r="BC44" s="172"/>
      <c r="BD44" s="221"/>
      <c r="BE44" s="221"/>
      <c r="BF44" s="17"/>
      <c r="BG44" s="17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11">
        <v>42811</v>
      </c>
      <c r="BU44" s="258">
        <v>10</v>
      </c>
      <c r="BV44" s="57">
        <v>10</v>
      </c>
      <c r="BW44" s="57">
        <v>12</v>
      </c>
      <c r="BX44" s="57"/>
      <c r="BY44" s="27"/>
      <c r="BZ44" s="405" t="s">
        <v>803</v>
      </c>
      <c r="CA44" s="404">
        <v>2.5</v>
      </c>
    </row>
    <row r="45" spans="1:79" s="26" customFormat="1" ht="25.5">
      <c r="A45" s="1">
        <v>36</v>
      </c>
      <c r="B45" s="433" t="s">
        <v>2392</v>
      </c>
      <c r="C45" s="8"/>
      <c r="D45" s="1" t="s">
        <v>248</v>
      </c>
      <c r="E45" s="10" t="s">
        <v>200</v>
      </c>
      <c r="F45" s="2" t="s">
        <v>300</v>
      </c>
      <c r="G45" s="2" t="s">
        <v>2178</v>
      </c>
      <c r="H45" s="1" t="s">
        <v>1831</v>
      </c>
      <c r="I45" s="1"/>
      <c r="J45" s="2"/>
      <c r="K45" s="98">
        <v>3301200946539</v>
      </c>
      <c r="L45" s="125">
        <v>28419</v>
      </c>
      <c r="M45" s="175">
        <f t="shared" ca="1" si="0"/>
        <v>43</v>
      </c>
      <c r="N45" s="363"/>
      <c r="O45" s="8" t="s">
        <v>31</v>
      </c>
      <c r="P45" s="27" t="s">
        <v>2249</v>
      </c>
      <c r="Q45" s="27" t="s">
        <v>8</v>
      </c>
      <c r="R45" s="10"/>
      <c r="S45" s="10"/>
      <c r="T45" s="27" t="s">
        <v>2266</v>
      </c>
      <c r="U45" s="3" t="s">
        <v>7</v>
      </c>
      <c r="V45" s="3" t="s">
        <v>16</v>
      </c>
      <c r="W45" s="8"/>
      <c r="X45" s="8"/>
      <c r="Y45" s="8"/>
      <c r="Z45" s="8"/>
      <c r="AA45" s="8"/>
      <c r="AB45" s="221" t="s">
        <v>57</v>
      </c>
      <c r="AC45" s="131">
        <v>40989</v>
      </c>
      <c r="AD45" s="135">
        <f t="shared" si="14"/>
        <v>41109</v>
      </c>
      <c r="AE45" s="244">
        <v>40989</v>
      </c>
      <c r="AF45" s="18">
        <f t="shared" ca="1" si="2"/>
        <v>2865</v>
      </c>
      <c r="AG45" s="62">
        <f t="shared" ca="1" si="3"/>
        <v>8</v>
      </c>
      <c r="AH45" s="57">
        <f t="shared" ca="1" si="4"/>
        <v>10</v>
      </c>
      <c r="AI45" s="60">
        <f t="shared" ca="1" si="5"/>
        <v>7.8493150684931505</v>
      </c>
      <c r="AJ45" s="45" t="str">
        <f t="shared" ca="1" si="15"/>
        <v>12</v>
      </c>
      <c r="AK45" s="17"/>
      <c r="AL45" s="266"/>
      <c r="AM45" s="17"/>
      <c r="AN45" s="172"/>
      <c r="AO45" s="17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221"/>
      <c r="BE45" s="221"/>
      <c r="BF45" s="17"/>
      <c r="BG45" s="17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11">
        <v>42811</v>
      </c>
      <c r="BU45" s="258">
        <v>10</v>
      </c>
      <c r="BV45" s="57">
        <v>10</v>
      </c>
      <c r="BW45" s="57">
        <v>12</v>
      </c>
      <c r="BX45" s="57"/>
      <c r="BY45" s="27"/>
      <c r="BZ45" s="405" t="s">
        <v>803</v>
      </c>
      <c r="CA45" s="404">
        <v>4.5</v>
      </c>
    </row>
    <row r="46" spans="1:79" s="26" customFormat="1" ht="25.5">
      <c r="A46" s="1">
        <v>37</v>
      </c>
      <c r="B46" s="433" t="s">
        <v>2393</v>
      </c>
      <c r="C46" s="8"/>
      <c r="D46" s="1" t="s">
        <v>247</v>
      </c>
      <c r="E46" s="10" t="s">
        <v>203</v>
      </c>
      <c r="F46" s="2" t="s">
        <v>303</v>
      </c>
      <c r="G46" s="2" t="s">
        <v>2351</v>
      </c>
      <c r="H46" s="1" t="s">
        <v>2233</v>
      </c>
      <c r="I46" s="1"/>
      <c r="J46" s="2"/>
      <c r="K46" s="98">
        <v>3130500064435</v>
      </c>
      <c r="L46" s="125">
        <v>30437</v>
      </c>
      <c r="M46" s="175">
        <f t="shared" ca="1" si="0"/>
        <v>37</v>
      </c>
      <c r="N46" s="363"/>
      <c r="O46" s="8" t="s">
        <v>30</v>
      </c>
      <c r="P46" s="27" t="s">
        <v>2250</v>
      </c>
      <c r="Q46" s="27" t="s">
        <v>51</v>
      </c>
      <c r="R46" s="8"/>
      <c r="S46" s="28"/>
      <c r="T46" s="27" t="s">
        <v>3165</v>
      </c>
      <c r="U46" s="3" t="s">
        <v>7</v>
      </c>
      <c r="V46" s="3" t="s">
        <v>16</v>
      </c>
      <c r="W46" s="8"/>
      <c r="X46" s="8"/>
      <c r="Y46" s="8"/>
      <c r="Z46" s="8"/>
      <c r="AA46" s="8"/>
      <c r="AB46" s="221"/>
      <c r="AC46" s="131">
        <v>40756</v>
      </c>
      <c r="AD46" s="135">
        <f t="shared" si="14"/>
        <v>40876</v>
      </c>
      <c r="AE46" s="17">
        <v>40756</v>
      </c>
      <c r="AF46" s="18">
        <f t="shared" ca="1" si="2"/>
        <v>3098</v>
      </c>
      <c r="AG46" s="62">
        <f t="shared" ca="1" si="3"/>
        <v>9</v>
      </c>
      <c r="AH46" s="57">
        <f t="shared" ca="1" si="4"/>
        <v>5</v>
      </c>
      <c r="AI46" s="60">
        <f t="shared" ca="1" si="5"/>
        <v>8.4876712328767123</v>
      </c>
      <c r="AJ46" s="45" t="str">
        <f t="shared" ca="1" si="15"/>
        <v>12</v>
      </c>
      <c r="AK46" s="17"/>
      <c r="AL46" s="266"/>
      <c r="AM46" s="17"/>
      <c r="AN46" s="172"/>
      <c r="AO46" s="17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221"/>
      <c r="BE46" s="221"/>
      <c r="BF46" s="17"/>
      <c r="BG46" s="17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11">
        <v>42811</v>
      </c>
      <c r="BU46" s="258">
        <v>10</v>
      </c>
      <c r="BV46" s="57">
        <v>10</v>
      </c>
      <c r="BW46" s="57">
        <v>12</v>
      </c>
      <c r="BX46" s="57"/>
      <c r="BY46" s="27"/>
      <c r="BZ46" s="405" t="s">
        <v>803</v>
      </c>
      <c r="CA46" s="404">
        <v>1.5</v>
      </c>
    </row>
    <row r="47" spans="1:79" s="26" customFormat="1" ht="25.5">
      <c r="A47" s="1">
        <v>38</v>
      </c>
      <c r="B47" s="433" t="s">
        <v>2394</v>
      </c>
      <c r="C47" s="8"/>
      <c r="D47" s="1" t="s">
        <v>248</v>
      </c>
      <c r="E47" s="10" t="s">
        <v>205</v>
      </c>
      <c r="F47" s="2" t="s">
        <v>305</v>
      </c>
      <c r="G47" s="2" t="s">
        <v>2179</v>
      </c>
      <c r="H47" s="1" t="s">
        <v>1149</v>
      </c>
      <c r="I47" s="1"/>
      <c r="J47" s="2"/>
      <c r="K47" s="98">
        <v>3120600466608</v>
      </c>
      <c r="L47" s="125">
        <v>28035</v>
      </c>
      <c r="M47" s="175">
        <f t="shared" ca="1" si="0"/>
        <v>44</v>
      </c>
      <c r="N47" s="363"/>
      <c r="O47" s="8" t="s">
        <v>31</v>
      </c>
      <c r="P47" s="27" t="s">
        <v>1781</v>
      </c>
      <c r="Q47" s="27" t="s">
        <v>2127</v>
      </c>
      <c r="R47" s="10"/>
      <c r="S47" s="10"/>
      <c r="T47" s="27" t="s">
        <v>2264</v>
      </c>
      <c r="U47" s="3" t="s">
        <v>7</v>
      </c>
      <c r="V47" s="3" t="s">
        <v>16</v>
      </c>
      <c r="W47" s="8"/>
      <c r="X47" s="8"/>
      <c r="Y47" s="8"/>
      <c r="Z47" s="8"/>
      <c r="AA47" s="8"/>
      <c r="AB47" s="221">
        <v>41852</v>
      </c>
      <c r="AC47" s="131">
        <v>40896</v>
      </c>
      <c r="AD47" s="135">
        <f t="shared" si="14"/>
        <v>41016</v>
      </c>
      <c r="AE47" s="17">
        <v>40896</v>
      </c>
      <c r="AF47" s="18">
        <f t="shared" ca="1" si="2"/>
        <v>2958</v>
      </c>
      <c r="AG47" s="62">
        <f t="shared" ca="1" si="3"/>
        <v>9</v>
      </c>
      <c r="AH47" s="57">
        <f t="shared" ca="1" si="4"/>
        <v>1</v>
      </c>
      <c r="AI47" s="60">
        <f t="shared" ca="1" si="5"/>
        <v>8.1041095890410961</v>
      </c>
      <c r="AJ47" s="45" t="str">
        <f t="shared" ca="1" si="15"/>
        <v>12</v>
      </c>
      <c r="AK47" s="17"/>
      <c r="AL47" s="266"/>
      <c r="AM47" s="17"/>
      <c r="AN47" s="172"/>
      <c r="AO47" s="17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221"/>
      <c r="BE47" s="221"/>
      <c r="BF47" s="17">
        <v>41518</v>
      </c>
      <c r="BG47" s="17">
        <v>42618</v>
      </c>
      <c r="BH47" s="1" t="s">
        <v>34</v>
      </c>
      <c r="BI47" s="3"/>
      <c r="BJ47" s="1" t="s">
        <v>34</v>
      </c>
      <c r="BK47" s="1" t="s">
        <v>34</v>
      </c>
      <c r="BL47" s="1" t="s">
        <v>34</v>
      </c>
      <c r="BM47" s="3" t="s">
        <v>33</v>
      </c>
      <c r="BN47" s="3"/>
      <c r="BO47" s="3"/>
      <c r="BP47" s="3"/>
      <c r="BQ47" s="3"/>
      <c r="BR47" s="3"/>
      <c r="BS47" s="3"/>
      <c r="BT47" s="11">
        <v>42811</v>
      </c>
      <c r="BU47" s="258">
        <v>10</v>
      </c>
      <c r="BV47" s="57">
        <v>10</v>
      </c>
      <c r="BW47" s="57">
        <v>12</v>
      </c>
      <c r="BX47" s="57"/>
      <c r="BY47" s="27"/>
      <c r="BZ47" s="405" t="s">
        <v>803</v>
      </c>
      <c r="CA47" s="404">
        <v>4</v>
      </c>
    </row>
    <row r="48" spans="1:79" s="26" customFormat="1" ht="25.5">
      <c r="A48" s="1">
        <v>39</v>
      </c>
      <c r="B48" s="433" t="s">
        <v>2395</v>
      </c>
      <c r="C48" s="8"/>
      <c r="D48" s="1" t="s">
        <v>247</v>
      </c>
      <c r="E48" s="10" t="s">
        <v>206</v>
      </c>
      <c r="F48" s="2" t="s">
        <v>306</v>
      </c>
      <c r="G48" s="2" t="s">
        <v>2269</v>
      </c>
      <c r="H48" s="1" t="s">
        <v>2234</v>
      </c>
      <c r="I48" s="1"/>
      <c r="J48" s="2"/>
      <c r="K48" s="98">
        <v>3120600466969</v>
      </c>
      <c r="L48" s="125">
        <v>29781</v>
      </c>
      <c r="M48" s="175">
        <f t="shared" ca="1" si="0"/>
        <v>39</v>
      </c>
      <c r="N48" s="363"/>
      <c r="O48" s="8" t="s">
        <v>30</v>
      </c>
      <c r="P48" s="27" t="s">
        <v>3183</v>
      </c>
      <c r="Q48" s="27" t="s">
        <v>2132</v>
      </c>
      <c r="R48" s="10"/>
      <c r="S48" s="10"/>
      <c r="T48" s="27" t="s">
        <v>2264</v>
      </c>
      <c r="U48" s="3" t="s">
        <v>7</v>
      </c>
      <c r="V48" s="3" t="s">
        <v>16</v>
      </c>
      <c r="W48" s="8"/>
      <c r="X48" s="8"/>
      <c r="Y48" s="8"/>
      <c r="Z48" s="8"/>
      <c r="AA48" s="8"/>
      <c r="AB48" s="221">
        <v>41852</v>
      </c>
      <c r="AC48" s="131">
        <v>41218</v>
      </c>
      <c r="AD48" s="135">
        <f t="shared" si="14"/>
        <v>41338</v>
      </c>
      <c r="AE48" s="244">
        <v>41218</v>
      </c>
      <c r="AF48" s="18">
        <f t="shared" ca="1" si="2"/>
        <v>2636</v>
      </c>
      <c r="AG48" s="62">
        <f t="shared" ca="1" si="3"/>
        <v>8</v>
      </c>
      <c r="AH48" s="57">
        <f t="shared" ca="1" si="4"/>
        <v>2</v>
      </c>
      <c r="AI48" s="60">
        <f t="shared" ca="1" si="5"/>
        <v>7.2219178082191782</v>
      </c>
      <c r="AJ48" s="45" t="str">
        <f t="shared" ca="1" si="15"/>
        <v>12</v>
      </c>
      <c r="AK48" s="17"/>
      <c r="AL48" s="266"/>
      <c r="AM48" s="17"/>
      <c r="AN48" s="172"/>
      <c r="AO48" s="17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221"/>
      <c r="BE48" s="221"/>
      <c r="BF48" s="17"/>
      <c r="BG48" s="17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11">
        <v>42811</v>
      </c>
      <c r="BU48" s="258">
        <v>7</v>
      </c>
      <c r="BV48" s="408">
        <v>10</v>
      </c>
      <c r="BW48" s="57">
        <v>10</v>
      </c>
      <c r="BX48" s="57"/>
      <c r="BY48" s="27"/>
      <c r="BZ48" s="405" t="s">
        <v>803</v>
      </c>
      <c r="CA48" s="404">
        <v>1.5</v>
      </c>
    </row>
    <row r="49" spans="1:79" s="26" customFormat="1" ht="25.5">
      <c r="A49" s="1">
        <v>40</v>
      </c>
      <c r="B49" s="433" t="s">
        <v>2396</v>
      </c>
      <c r="C49" s="8"/>
      <c r="D49" s="1" t="s">
        <v>248</v>
      </c>
      <c r="E49" s="10" t="s">
        <v>2929</v>
      </c>
      <c r="F49" s="2" t="s">
        <v>307</v>
      </c>
      <c r="G49" s="2" t="s">
        <v>2270</v>
      </c>
      <c r="H49" s="1" t="s">
        <v>2235</v>
      </c>
      <c r="I49" s="1"/>
      <c r="J49" s="2"/>
      <c r="K49" s="98">
        <v>3440100159312</v>
      </c>
      <c r="L49" s="125">
        <v>28813</v>
      </c>
      <c r="M49" s="175">
        <f t="shared" ca="1" si="0"/>
        <v>42</v>
      </c>
      <c r="N49" s="363"/>
      <c r="O49" s="8" t="s">
        <v>31</v>
      </c>
      <c r="P49" s="27" t="s">
        <v>1781</v>
      </c>
      <c r="Q49" s="27" t="s">
        <v>2130</v>
      </c>
      <c r="R49" s="10"/>
      <c r="S49" s="10"/>
      <c r="T49" s="27" t="s">
        <v>2264</v>
      </c>
      <c r="U49" s="3" t="s">
        <v>7</v>
      </c>
      <c r="V49" s="3" t="s">
        <v>16</v>
      </c>
      <c r="W49" s="8"/>
      <c r="X49" s="8"/>
      <c r="Y49" s="8"/>
      <c r="Z49" s="8"/>
      <c r="AA49" s="8"/>
      <c r="AB49" s="221">
        <v>41852</v>
      </c>
      <c r="AC49" s="131">
        <v>41036</v>
      </c>
      <c r="AD49" s="135">
        <f t="shared" si="14"/>
        <v>41156</v>
      </c>
      <c r="AE49" s="244">
        <v>41036</v>
      </c>
      <c r="AF49" s="18">
        <f t="shared" ca="1" si="2"/>
        <v>2818</v>
      </c>
      <c r="AG49" s="62">
        <f t="shared" ca="1" si="3"/>
        <v>8</v>
      </c>
      <c r="AH49" s="57">
        <f t="shared" ca="1" si="4"/>
        <v>8</v>
      </c>
      <c r="AI49" s="60">
        <f t="shared" ca="1" si="5"/>
        <v>7.720547945205479</v>
      </c>
      <c r="AJ49" s="45" t="str">
        <f t="shared" ca="1" si="15"/>
        <v>12</v>
      </c>
      <c r="AK49" s="17"/>
      <c r="AL49" s="266"/>
      <c r="AM49" s="17"/>
      <c r="AN49" s="172"/>
      <c r="AO49" s="17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221"/>
      <c r="BE49" s="221"/>
      <c r="BF49" s="17"/>
      <c r="BG49" s="17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11">
        <v>42811</v>
      </c>
      <c r="BU49" s="258">
        <v>10</v>
      </c>
      <c r="BV49" s="57">
        <v>10</v>
      </c>
      <c r="BW49" s="57">
        <v>12</v>
      </c>
      <c r="BX49" s="57"/>
      <c r="BY49" s="27"/>
      <c r="BZ49" s="405" t="s">
        <v>803</v>
      </c>
      <c r="CA49" s="404">
        <v>0</v>
      </c>
    </row>
    <row r="50" spans="1:79" s="26" customFormat="1" ht="25.5">
      <c r="A50" s="1">
        <v>41</v>
      </c>
      <c r="B50" s="433" t="s">
        <v>2397</v>
      </c>
      <c r="C50" s="8"/>
      <c r="D50" s="1" t="s">
        <v>247</v>
      </c>
      <c r="E50" s="10" t="s">
        <v>208</v>
      </c>
      <c r="F50" s="2" t="s">
        <v>308</v>
      </c>
      <c r="G50" s="2" t="s">
        <v>2271</v>
      </c>
      <c r="H50" s="1" t="s">
        <v>461</v>
      </c>
      <c r="I50" s="1"/>
      <c r="J50" s="2"/>
      <c r="K50" s="98">
        <v>1129900061168</v>
      </c>
      <c r="L50" s="125">
        <v>32741</v>
      </c>
      <c r="M50" s="175">
        <f t="shared" ca="1" si="0"/>
        <v>31</v>
      </c>
      <c r="N50" s="363"/>
      <c r="O50" s="8" t="s">
        <v>30</v>
      </c>
      <c r="P50" s="27" t="s">
        <v>3183</v>
      </c>
      <c r="Q50" s="27" t="s">
        <v>2132</v>
      </c>
      <c r="R50" s="10"/>
      <c r="S50" s="10"/>
      <c r="T50" s="27" t="s">
        <v>2264</v>
      </c>
      <c r="U50" s="3" t="s">
        <v>7</v>
      </c>
      <c r="V50" s="3" t="s">
        <v>16</v>
      </c>
      <c r="W50" s="8"/>
      <c r="X50" s="8"/>
      <c r="Y50" s="8"/>
      <c r="Z50" s="8"/>
      <c r="AA50" s="8"/>
      <c r="AB50" s="221">
        <v>41852</v>
      </c>
      <c r="AC50" s="131">
        <v>41302</v>
      </c>
      <c r="AD50" s="135">
        <f t="shared" si="14"/>
        <v>41422</v>
      </c>
      <c r="AE50" s="243">
        <v>41302</v>
      </c>
      <c r="AF50" s="18">
        <f t="shared" ca="1" si="2"/>
        <v>2552</v>
      </c>
      <c r="AG50" s="62">
        <f t="shared" ca="1" si="3"/>
        <v>7</v>
      </c>
      <c r="AH50" s="57">
        <f t="shared" ca="1" si="4"/>
        <v>11</v>
      </c>
      <c r="AI50" s="60">
        <f t="shared" ca="1" si="5"/>
        <v>6.9917808219178079</v>
      </c>
      <c r="AJ50" s="45" t="str">
        <f t="shared" ca="1" si="15"/>
        <v>12</v>
      </c>
      <c r="AK50" s="17"/>
      <c r="AL50" s="266"/>
      <c r="AM50" s="17"/>
      <c r="AN50" s="172"/>
      <c r="AO50" s="17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  <c r="BD50" s="221"/>
      <c r="BE50" s="221"/>
      <c r="BF50" s="17"/>
      <c r="BG50" s="17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11">
        <v>42811</v>
      </c>
      <c r="BU50" s="258">
        <v>7</v>
      </c>
      <c r="BV50" s="408">
        <v>10</v>
      </c>
      <c r="BW50" s="57">
        <v>10</v>
      </c>
      <c r="BX50" s="57"/>
      <c r="BY50" s="27"/>
      <c r="BZ50" s="405" t="s">
        <v>803</v>
      </c>
      <c r="CA50" s="404">
        <v>1</v>
      </c>
    </row>
    <row r="51" spans="1:79" s="26" customFormat="1" ht="25.5">
      <c r="A51" s="1">
        <v>42</v>
      </c>
      <c r="B51" s="433" t="s">
        <v>2398</v>
      </c>
      <c r="C51" s="8"/>
      <c r="D51" s="1" t="s">
        <v>249</v>
      </c>
      <c r="E51" s="2" t="s">
        <v>209</v>
      </c>
      <c r="F51" s="2" t="s">
        <v>309</v>
      </c>
      <c r="G51" s="2" t="s">
        <v>2272</v>
      </c>
      <c r="H51" s="1" t="s">
        <v>1831</v>
      </c>
      <c r="I51" s="1"/>
      <c r="J51" s="2"/>
      <c r="K51" s="97">
        <v>1101499037683</v>
      </c>
      <c r="L51" s="123">
        <v>31467</v>
      </c>
      <c r="M51" s="175">
        <f t="shared" ca="1" si="0"/>
        <v>34</v>
      </c>
      <c r="N51" s="362"/>
      <c r="O51" s="1" t="s">
        <v>31</v>
      </c>
      <c r="P51" s="27" t="s">
        <v>52</v>
      </c>
      <c r="Q51" s="27" t="s">
        <v>1018</v>
      </c>
      <c r="R51" s="2"/>
      <c r="S51" s="2"/>
      <c r="T51" s="27" t="s">
        <v>49</v>
      </c>
      <c r="U51" s="3" t="s">
        <v>7</v>
      </c>
      <c r="V51" s="3" t="s">
        <v>16</v>
      </c>
      <c r="W51" s="8"/>
      <c r="X51" s="8"/>
      <c r="Y51" s="8"/>
      <c r="Z51" s="8"/>
      <c r="AA51" s="8"/>
      <c r="AB51" s="221">
        <v>42025</v>
      </c>
      <c r="AC51" s="131">
        <v>42025</v>
      </c>
      <c r="AD51" s="135">
        <f t="shared" si="14"/>
        <v>42145</v>
      </c>
      <c r="AE51" s="239">
        <v>42025</v>
      </c>
      <c r="AF51" s="18">
        <f t="shared" ca="1" si="2"/>
        <v>1829</v>
      </c>
      <c r="AG51" s="62">
        <f t="shared" ca="1" si="3"/>
        <v>5</v>
      </c>
      <c r="AH51" s="57">
        <f t="shared" ca="1" si="4"/>
        <v>0</v>
      </c>
      <c r="AI51" s="60">
        <f t="shared" ca="1" si="5"/>
        <v>5.0109589041095894</v>
      </c>
      <c r="AJ51" s="45" t="str">
        <f t="shared" ca="1" si="15"/>
        <v>12</v>
      </c>
      <c r="AK51" s="17"/>
      <c r="AL51" s="266"/>
      <c r="AM51" s="17"/>
      <c r="AN51" s="172"/>
      <c r="AO51" s="17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  <c r="BD51" s="221"/>
      <c r="BE51" s="221"/>
      <c r="BF51" s="17"/>
      <c r="BG51" s="17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11">
        <v>42811</v>
      </c>
      <c r="BU51" s="258"/>
      <c r="BV51" s="408">
        <v>7</v>
      </c>
      <c r="BW51" s="57">
        <v>7</v>
      </c>
      <c r="BX51" s="57"/>
      <c r="BY51" s="27"/>
      <c r="BZ51" s="405" t="s">
        <v>803</v>
      </c>
      <c r="CA51" s="404"/>
    </row>
    <row r="52" spans="1:79" s="26" customFormat="1" ht="25.5">
      <c r="A52" s="1">
        <v>43</v>
      </c>
      <c r="B52" s="433" t="s">
        <v>2399</v>
      </c>
      <c r="C52" s="8"/>
      <c r="D52" s="1" t="s">
        <v>247</v>
      </c>
      <c r="E52" s="2" t="s">
        <v>211</v>
      </c>
      <c r="F52" s="2" t="s">
        <v>311</v>
      </c>
      <c r="G52" s="2" t="s">
        <v>2273</v>
      </c>
      <c r="H52" s="1" t="s">
        <v>899</v>
      </c>
      <c r="I52" s="1"/>
      <c r="J52" s="2"/>
      <c r="K52" s="97">
        <v>1100400032217</v>
      </c>
      <c r="L52" s="123">
        <v>30843</v>
      </c>
      <c r="M52" s="175">
        <f t="shared" ca="1" si="0"/>
        <v>36</v>
      </c>
      <c r="N52" s="362"/>
      <c r="O52" s="1" t="s">
        <v>30</v>
      </c>
      <c r="P52" s="27" t="s">
        <v>2251</v>
      </c>
      <c r="Q52" s="27" t="s">
        <v>8</v>
      </c>
      <c r="R52" s="2"/>
      <c r="S52" s="2"/>
      <c r="T52" s="27" t="s">
        <v>2266</v>
      </c>
      <c r="U52" s="3" t="s">
        <v>7</v>
      </c>
      <c r="V52" s="3" t="s">
        <v>16</v>
      </c>
      <c r="W52" s="8"/>
      <c r="X52" s="8"/>
      <c r="Y52" s="8"/>
      <c r="Z52" s="8"/>
      <c r="AA52" s="8"/>
      <c r="AB52" s="221">
        <v>42065</v>
      </c>
      <c r="AC52" s="221">
        <v>42065</v>
      </c>
      <c r="AD52" s="135">
        <f t="shared" si="14"/>
        <v>42185</v>
      </c>
      <c r="AE52" s="17">
        <v>42065</v>
      </c>
      <c r="AF52" s="18">
        <f t="shared" ca="1" si="2"/>
        <v>1789</v>
      </c>
      <c r="AG52" s="18">
        <f t="shared" ca="1" si="3"/>
        <v>5</v>
      </c>
      <c r="AH52" s="18">
        <f t="shared" ca="1" si="4"/>
        <v>10</v>
      </c>
      <c r="AI52" s="196">
        <f t="shared" ca="1" si="5"/>
        <v>4.9013698630136986</v>
      </c>
      <c r="AJ52" s="45" t="str">
        <f t="shared" ca="1" si="15"/>
        <v>10</v>
      </c>
      <c r="AK52" s="17"/>
      <c r="AL52" s="266"/>
      <c r="AM52" s="17"/>
      <c r="AN52" s="172"/>
      <c r="AO52" s="17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  <c r="BD52" s="221"/>
      <c r="BE52" s="221"/>
      <c r="BF52" s="17"/>
      <c r="BG52" s="17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11">
        <v>42811</v>
      </c>
      <c r="BU52" s="57"/>
      <c r="BV52" s="57">
        <v>6</v>
      </c>
      <c r="BW52" s="57">
        <v>7</v>
      </c>
      <c r="BX52" s="57"/>
      <c r="BY52" s="403"/>
      <c r="BZ52" s="27"/>
      <c r="CA52" s="404"/>
    </row>
    <row r="53" spans="1:79" s="39" customFormat="1" ht="25.5">
      <c r="A53" s="1">
        <v>44</v>
      </c>
      <c r="B53" s="435" t="s">
        <v>2400</v>
      </c>
      <c r="C53" s="33"/>
      <c r="D53" s="1" t="s">
        <v>249</v>
      </c>
      <c r="E53" s="34" t="s">
        <v>212</v>
      </c>
      <c r="F53" s="34" t="s">
        <v>312</v>
      </c>
      <c r="G53" s="2" t="s">
        <v>2274</v>
      </c>
      <c r="H53" s="33" t="s">
        <v>2236</v>
      </c>
      <c r="I53" s="33"/>
      <c r="J53" s="34"/>
      <c r="K53" s="99">
        <v>1301700233527</v>
      </c>
      <c r="L53" s="126">
        <v>34332</v>
      </c>
      <c r="M53" s="175">
        <f t="shared" ca="1" si="0"/>
        <v>27</v>
      </c>
      <c r="N53" s="364"/>
      <c r="O53" s="33" t="s">
        <v>31</v>
      </c>
      <c r="P53" s="27" t="s">
        <v>1781</v>
      </c>
      <c r="Q53" s="27" t="s">
        <v>2132</v>
      </c>
      <c r="R53" s="34"/>
      <c r="S53" s="34"/>
      <c r="T53" s="27" t="s">
        <v>2264</v>
      </c>
      <c r="U53" s="14" t="s">
        <v>7</v>
      </c>
      <c r="V53" s="3" t="s">
        <v>16</v>
      </c>
      <c r="W53" s="8"/>
      <c r="X53" s="8"/>
      <c r="Y53" s="8"/>
      <c r="Z53" s="8"/>
      <c r="AA53" s="8"/>
      <c r="AB53" s="221">
        <v>42005</v>
      </c>
      <c r="AC53" s="132">
        <v>40595</v>
      </c>
      <c r="AD53" s="135">
        <f t="shared" si="14"/>
        <v>40715</v>
      </c>
      <c r="AE53" s="32">
        <v>40595</v>
      </c>
      <c r="AF53" s="18">
        <f t="shared" ca="1" si="2"/>
        <v>3259</v>
      </c>
      <c r="AG53" s="37">
        <f t="shared" ca="1" si="3"/>
        <v>9</v>
      </c>
      <c r="AH53" s="37">
        <f t="shared" ca="1" si="4"/>
        <v>11</v>
      </c>
      <c r="AI53" s="60">
        <f t="shared" ca="1" si="5"/>
        <v>8.9287671232876704</v>
      </c>
      <c r="AJ53" s="45" t="str">
        <f t="shared" ca="1" si="15"/>
        <v>12</v>
      </c>
      <c r="AK53" s="32"/>
      <c r="AL53" s="269"/>
      <c r="AM53" s="32"/>
      <c r="AN53" s="175"/>
      <c r="AO53" s="32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36"/>
      <c r="BE53" s="136"/>
      <c r="BF53" s="17">
        <v>41518</v>
      </c>
      <c r="BG53" s="17">
        <v>42618</v>
      </c>
      <c r="BH53" s="20" t="s">
        <v>34</v>
      </c>
      <c r="BI53" s="20"/>
      <c r="BJ53" s="20" t="s">
        <v>34</v>
      </c>
      <c r="BK53" s="20" t="s">
        <v>34</v>
      </c>
      <c r="BL53" s="20" t="s">
        <v>34</v>
      </c>
      <c r="BM53" s="36" t="s">
        <v>33</v>
      </c>
      <c r="BN53" s="38">
        <v>40798</v>
      </c>
      <c r="BO53" s="36"/>
      <c r="BP53" s="36"/>
      <c r="BQ53" s="36"/>
      <c r="BR53" s="36"/>
      <c r="BS53" s="36"/>
      <c r="BT53" s="11">
        <v>42811</v>
      </c>
      <c r="BU53" s="410">
        <v>10</v>
      </c>
      <c r="BV53" s="411">
        <v>12</v>
      </c>
      <c r="BW53" s="412">
        <v>12</v>
      </c>
      <c r="BX53" s="412"/>
      <c r="BY53" s="35"/>
      <c r="BZ53" s="405" t="s">
        <v>803</v>
      </c>
      <c r="CA53" s="413">
        <v>1</v>
      </c>
    </row>
    <row r="54" spans="1:79" s="39" customFormat="1" ht="25.5">
      <c r="A54" s="1">
        <v>45</v>
      </c>
      <c r="B54" s="436" t="s">
        <v>2401</v>
      </c>
      <c r="C54" s="20"/>
      <c r="D54" s="1" t="s">
        <v>249</v>
      </c>
      <c r="E54" s="14" t="s">
        <v>192</v>
      </c>
      <c r="F54" s="34" t="s">
        <v>313</v>
      </c>
      <c r="G54" s="2" t="s">
        <v>2275</v>
      </c>
      <c r="H54" s="33" t="s">
        <v>2237</v>
      </c>
      <c r="I54" s="33"/>
      <c r="J54" s="34"/>
      <c r="K54" s="100">
        <v>5250400031999</v>
      </c>
      <c r="L54" s="127">
        <v>28069</v>
      </c>
      <c r="M54" s="175">
        <f t="shared" ca="1" si="0"/>
        <v>44</v>
      </c>
      <c r="N54" s="365"/>
      <c r="O54" s="20" t="s">
        <v>31</v>
      </c>
      <c r="P54" s="27" t="s">
        <v>2252</v>
      </c>
      <c r="Q54" s="27" t="s">
        <v>8</v>
      </c>
      <c r="R54" s="2"/>
      <c r="S54" s="2"/>
      <c r="T54" s="27" t="s">
        <v>2266</v>
      </c>
      <c r="U54" s="36" t="s">
        <v>7</v>
      </c>
      <c r="V54" s="3" t="s">
        <v>16</v>
      </c>
      <c r="W54" s="8"/>
      <c r="X54" s="8"/>
      <c r="Y54" s="8"/>
      <c r="Z54" s="8"/>
      <c r="AA54" s="8"/>
      <c r="AB54" s="221"/>
      <c r="AC54" s="132">
        <v>39298</v>
      </c>
      <c r="AD54" s="135">
        <f t="shared" si="14"/>
        <v>39418</v>
      </c>
      <c r="AE54" s="32">
        <v>39298</v>
      </c>
      <c r="AF54" s="18">
        <f t="shared" ca="1" si="2"/>
        <v>4556</v>
      </c>
      <c r="AG54" s="37">
        <f t="shared" ca="1" si="3"/>
        <v>13</v>
      </c>
      <c r="AH54" s="37">
        <f t="shared" ca="1" si="4"/>
        <v>5</v>
      </c>
      <c r="AI54" s="60">
        <f t="shared" ca="1" si="5"/>
        <v>12.482191780821918</v>
      </c>
      <c r="AJ54" s="45" t="str">
        <f t="shared" ca="1" si="15"/>
        <v>15</v>
      </c>
      <c r="AK54" s="32"/>
      <c r="AL54" s="269"/>
      <c r="AM54" s="32"/>
      <c r="AN54" s="175"/>
      <c r="AO54" s="32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36"/>
      <c r="BE54" s="136"/>
      <c r="BF54" s="32"/>
      <c r="BG54" s="32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11">
        <v>42811</v>
      </c>
      <c r="BU54" s="410">
        <v>12</v>
      </c>
      <c r="BV54" s="412">
        <v>12</v>
      </c>
      <c r="BW54" s="412">
        <v>12</v>
      </c>
      <c r="BX54" s="412"/>
      <c r="BY54" s="35"/>
      <c r="BZ54" s="405" t="s">
        <v>803</v>
      </c>
      <c r="CA54" s="413">
        <v>3</v>
      </c>
    </row>
    <row r="55" spans="1:79" s="39" customFormat="1" ht="25.5">
      <c r="A55" s="1">
        <v>46</v>
      </c>
      <c r="B55" s="436" t="s">
        <v>2402</v>
      </c>
      <c r="C55" s="20"/>
      <c r="D55" s="1" t="s">
        <v>247</v>
      </c>
      <c r="E55" s="14" t="s">
        <v>350</v>
      </c>
      <c r="F55" s="34" t="s">
        <v>351</v>
      </c>
      <c r="G55" s="2" t="s">
        <v>2276</v>
      </c>
      <c r="H55" s="33" t="s">
        <v>2238</v>
      </c>
      <c r="I55" s="33"/>
      <c r="J55" s="34"/>
      <c r="K55" s="100">
        <v>1309900809586</v>
      </c>
      <c r="L55" s="127">
        <v>33747</v>
      </c>
      <c r="M55" s="175">
        <f t="shared" ca="1" si="0"/>
        <v>28</v>
      </c>
      <c r="N55" s="365"/>
      <c r="O55" s="260" t="s">
        <v>30</v>
      </c>
      <c r="P55" s="27" t="s">
        <v>2253</v>
      </c>
      <c r="Q55" s="27" t="s">
        <v>8</v>
      </c>
      <c r="R55" s="2"/>
      <c r="S55" s="2"/>
      <c r="T55" s="27" t="s">
        <v>2266</v>
      </c>
      <c r="U55" s="3" t="s">
        <v>7</v>
      </c>
      <c r="V55" s="3" t="s">
        <v>16</v>
      </c>
      <c r="W55" s="8"/>
      <c r="X55" s="8"/>
      <c r="Y55" s="8"/>
      <c r="Z55" s="8"/>
      <c r="AA55" s="8"/>
      <c r="AB55" s="221"/>
      <c r="AC55" s="132">
        <v>42555</v>
      </c>
      <c r="AD55" s="135">
        <f t="shared" si="14"/>
        <v>42675</v>
      </c>
      <c r="AE55" s="241">
        <v>42555</v>
      </c>
      <c r="AF55" s="18">
        <f t="shared" ca="1" si="2"/>
        <v>1299</v>
      </c>
      <c r="AG55" s="37">
        <f t="shared" ca="1" si="3"/>
        <v>4</v>
      </c>
      <c r="AH55" s="37">
        <f t="shared" ca="1" si="4"/>
        <v>6</v>
      </c>
      <c r="AI55" s="60">
        <f t="shared" ca="1" si="5"/>
        <v>3.558904109589041</v>
      </c>
      <c r="AJ55" s="45" t="str">
        <f t="shared" ca="1" si="15"/>
        <v>10</v>
      </c>
      <c r="AK55" s="32"/>
      <c r="AL55" s="269"/>
      <c r="AM55" s="32"/>
      <c r="AN55" s="175"/>
      <c r="AO55" s="32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36"/>
      <c r="BE55" s="136"/>
      <c r="BF55" s="32"/>
      <c r="BG55" s="32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11">
        <v>42811</v>
      </c>
      <c r="BU55" s="410"/>
      <c r="BV55" s="412"/>
      <c r="BW55" s="412">
        <v>4</v>
      </c>
      <c r="BX55" s="412"/>
      <c r="BY55" s="35"/>
      <c r="BZ55" s="405" t="s">
        <v>803</v>
      </c>
      <c r="CA55" s="413">
        <v>2.5</v>
      </c>
    </row>
    <row r="56" spans="1:79" s="39" customFormat="1" ht="25.5">
      <c r="A56" s="1">
        <v>47</v>
      </c>
      <c r="B56" s="436" t="s">
        <v>2403</v>
      </c>
      <c r="C56" s="20">
        <v>100088</v>
      </c>
      <c r="D56" s="20" t="s">
        <v>248</v>
      </c>
      <c r="E56" s="14" t="s">
        <v>223</v>
      </c>
      <c r="F56" s="34" t="s">
        <v>256</v>
      </c>
      <c r="G56" s="2" t="s">
        <v>692</v>
      </c>
      <c r="H56" s="33" t="s">
        <v>477</v>
      </c>
      <c r="I56" s="33"/>
      <c r="J56" s="34"/>
      <c r="K56" s="100">
        <v>1129900219101</v>
      </c>
      <c r="L56" s="127">
        <v>34236</v>
      </c>
      <c r="M56" s="175">
        <f t="shared" ca="1" si="0"/>
        <v>27</v>
      </c>
      <c r="N56" s="365"/>
      <c r="O56" s="20" t="s">
        <v>31</v>
      </c>
      <c r="P56" s="27" t="s">
        <v>54</v>
      </c>
      <c r="Q56" s="27" t="s">
        <v>51</v>
      </c>
      <c r="R56" s="2"/>
      <c r="S56" s="2"/>
      <c r="T56" s="27" t="s">
        <v>3165</v>
      </c>
      <c r="U56" s="3" t="s">
        <v>7</v>
      </c>
      <c r="V56" s="3" t="s">
        <v>16</v>
      </c>
      <c r="W56" s="8"/>
      <c r="X56" s="8"/>
      <c r="Y56" s="8"/>
      <c r="Z56" s="8"/>
      <c r="AA56" s="8"/>
      <c r="AB56" s="136">
        <v>42736</v>
      </c>
      <c r="AC56" s="132">
        <v>41155</v>
      </c>
      <c r="AD56" s="135">
        <f t="shared" si="14"/>
        <v>41275</v>
      </c>
      <c r="AE56" s="54">
        <v>41155</v>
      </c>
      <c r="AF56" s="18">
        <f t="shared" ca="1" si="2"/>
        <v>2699</v>
      </c>
      <c r="AG56" s="37">
        <f t="shared" ca="1" si="3"/>
        <v>8</v>
      </c>
      <c r="AH56" s="37">
        <f t="shared" ca="1" si="4"/>
        <v>4</v>
      </c>
      <c r="AI56" s="61">
        <f t="shared" ca="1" si="5"/>
        <v>7.3945205479452056</v>
      </c>
      <c r="AJ56" s="45" t="str">
        <f t="shared" ca="1" si="15"/>
        <v>12</v>
      </c>
      <c r="AK56" s="32"/>
      <c r="AL56" s="269"/>
      <c r="AM56" s="32"/>
      <c r="AN56" s="175"/>
      <c r="AO56" s="32"/>
      <c r="AP56" s="175"/>
      <c r="AQ56" s="175"/>
      <c r="AR56" s="175">
        <v>3</v>
      </c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36"/>
      <c r="BE56" s="136"/>
      <c r="BF56" s="17">
        <v>41518</v>
      </c>
      <c r="BG56" s="17">
        <v>42620</v>
      </c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11">
        <v>42811</v>
      </c>
      <c r="BU56" s="410">
        <v>7</v>
      </c>
      <c r="BV56" s="412"/>
      <c r="BW56" s="412"/>
      <c r="BX56" s="412"/>
      <c r="BY56" s="35"/>
      <c r="BZ56" s="405" t="s">
        <v>803</v>
      </c>
      <c r="CA56" s="413">
        <v>0</v>
      </c>
    </row>
    <row r="57" spans="1:79" s="39" customFormat="1" ht="25.5">
      <c r="A57" s="1">
        <v>48</v>
      </c>
      <c r="B57" s="436" t="s">
        <v>2404</v>
      </c>
      <c r="C57" s="323"/>
      <c r="D57" s="20" t="s">
        <v>247</v>
      </c>
      <c r="E57" s="14" t="s">
        <v>670</v>
      </c>
      <c r="F57" s="34" t="s">
        <v>671</v>
      </c>
      <c r="G57" s="2" t="s">
        <v>672</v>
      </c>
      <c r="H57" s="33" t="s">
        <v>557</v>
      </c>
      <c r="I57" s="33" t="s">
        <v>438</v>
      </c>
      <c r="J57" s="34" t="s">
        <v>673</v>
      </c>
      <c r="K57" s="100">
        <v>1361200208655</v>
      </c>
      <c r="L57" s="127">
        <v>34790</v>
      </c>
      <c r="M57" s="175">
        <f t="shared" ca="1" si="0"/>
        <v>25</v>
      </c>
      <c r="N57" s="365">
        <v>4082992112</v>
      </c>
      <c r="O57" s="20" t="s">
        <v>30</v>
      </c>
      <c r="P57" s="27" t="s">
        <v>2254</v>
      </c>
      <c r="Q57" s="27" t="s">
        <v>1574</v>
      </c>
      <c r="R57" s="14"/>
      <c r="S57" s="14"/>
      <c r="T57" s="27" t="s">
        <v>48</v>
      </c>
      <c r="U57" s="3" t="s">
        <v>7</v>
      </c>
      <c r="V57" s="3" t="s">
        <v>16</v>
      </c>
      <c r="W57" s="8"/>
      <c r="X57" s="8"/>
      <c r="Y57" s="8"/>
      <c r="Z57" s="8"/>
      <c r="AA57" s="8"/>
      <c r="AB57" s="136"/>
      <c r="AC57" s="132">
        <v>42961</v>
      </c>
      <c r="AD57" s="135">
        <f t="shared" si="14"/>
        <v>43081</v>
      </c>
      <c r="AE57" s="32">
        <v>42961</v>
      </c>
      <c r="AF57" s="18">
        <f t="shared" ca="1" si="2"/>
        <v>893</v>
      </c>
      <c r="AG57" s="37">
        <f t="shared" ca="1" si="3"/>
        <v>3</v>
      </c>
      <c r="AH57" s="37">
        <f t="shared" ca="1" si="4"/>
        <v>5</v>
      </c>
      <c r="AI57" s="61">
        <f t="shared" ca="1" si="5"/>
        <v>2.4465753424657533</v>
      </c>
      <c r="AJ57" s="45" t="str">
        <f t="shared" ca="1" si="15"/>
        <v>7</v>
      </c>
      <c r="AK57" s="32"/>
      <c r="AL57" s="276"/>
      <c r="AM57" s="20"/>
      <c r="AN57" s="175"/>
      <c r="AO57" s="414">
        <v>10</v>
      </c>
      <c r="AP57" s="175"/>
      <c r="AQ57" s="175"/>
      <c r="AR57" s="175"/>
      <c r="AS57" s="175"/>
      <c r="AT57" s="175"/>
      <c r="AU57" s="175"/>
      <c r="AV57" s="175"/>
      <c r="AW57" s="175"/>
      <c r="AX57" s="175">
        <v>3</v>
      </c>
      <c r="AY57" s="175"/>
      <c r="AZ57" s="175"/>
      <c r="BA57" s="175"/>
      <c r="BB57" s="175"/>
      <c r="BC57" s="175"/>
      <c r="BD57" s="136">
        <v>42961</v>
      </c>
      <c r="BE57" s="132" t="s">
        <v>724</v>
      </c>
      <c r="BF57" s="127"/>
      <c r="BG57" s="127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1"/>
      <c r="BU57" s="410"/>
      <c r="BV57" s="411"/>
      <c r="BW57" s="412"/>
      <c r="BX57" s="412"/>
      <c r="BY57" s="35"/>
      <c r="BZ57" s="405" t="s">
        <v>803</v>
      </c>
      <c r="CA57" s="413">
        <v>0</v>
      </c>
    </row>
    <row r="58" spans="1:79" s="39" customFormat="1" ht="25.5">
      <c r="A58" s="1">
        <v>49</v>
      </c>
      <c r="B58" s="436" t="s">
        <v>2405</v>
      </c>
      <c r="C58" s="323"/>
      <c r="D58" s="20" t="s">
        <v>247</v>
      </c>
      <c r="E58" s="14" t="s">
        <v>816</v>
      </c>
      <c r="F58" s="34" t="s">
        <v>817</v>
      </c>
      <c r="G58" s="2" t="s">
        <v>821</v>
      </c>
      <c r="H58" s="33" t="s">
        <v>818</v>
      </c>
      <c r="I58" s="33" t="s">
        <v>438</v>
      </c>
      <c r="J58" s="34" t="s">
        <v>820</v>
      </c>
      <c r="K58" s="100">
        <v>3320900221579</v>
      </c>
      <c r="L58" s="127">
        <v>29016</v>
      </c>
      <c r="M58" s="175">
        <f t="shared" ca="1" si="0"/>
        <v>41</v>
      </c>
      <c r="N58" s="365">
        <v>802485862</v>
      </c>
      <c r="O58" s="20" t="s">
        <v>30</v>
      </c>
      <c r="P58" s="27" t="s">
        <v>2243</v>
      </c>
      <c r="Q58" s="27" t="s">
        <v>8</v>
      </c>
      <c r="R58" s="14">
        <f>AK58-AC58</f>
        <v>-43132</v>
      </c>
      <c r="S58" s="14"/>
      <c r="T58" s="27" t="s">
        <v>2266</v>
      </c>
      <c r="U58" s="3" t="s">
        <v>7</v>
      </c>
      <c r="V58" s="3" t="s">
        <v>16</v>
      </c>
      <c r="W58" s="8"/>
      <c r="X58" s="8"/>
      <c r="Y58" s="8"/>
      <c r="Z58" s="8"/>
      <c r="AA58" s="8"/>
      <c r="AB58" s="136"/>
      <c r="AC58" s="277">
        <v>43132</v>
      </c>
      <c r="AD58" s="135">
        <f t="shared" si="14"/>
        <v>43252</v>
      </c>
      <c r="AE58" s="329">
        <v>43132</v>
      </c>
      <c r="AF58" s="18">
        <f t="shared" ca="1" si="2"/>
        <v>722</v>
      </c>
      <c r="AG58" s="37">
        <f t="shared" ca="1" si="3"/>
        <v>2</v>
      </c>
      <c r="AH58" s="37">
        <f t="shared" ca="1" si="4"/>
        <v>11</v>
      </c>
      <c r="AI58" s="61">
        <f t="shared" ca="1" si="5"/>
        <v>1.978082191780822</v>
      </c>
      <c r="AJ58" s="45" t="str">
        <f t="shared" ca="1" si="15"/>
        <v>7</v>
      </c>
      <c r="AK58" s="32"/>
      <c r="AL58" s="276"/>
      <c r="AM58" s="20"/>
      <c r="AN58" s="175"/>
      <c r="AO58" s="20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>
        <v>3</v>
      </c>
      <c r="BA58" s="175"/>
      <c r="BB58" s="175"/>
      <c r="BC58" s="175"/>
      <c r="BD58" s="136"/>
      <c r="BE58" s="132"/>
      <c r="BF58" s="127"/>
      <c r="BG58" s="127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1"/>
      <c r="BU58" s="410"/>
      <c r="BV58" s="411"/>
      <c r="BW58" s="412"/>
      <c r="BX58" s="412"/>
      <c r="BY58" s="35"/>
      <c r="BZ58" s="405"/>
      <c r="CA58" s="413"/>
    </row>
    <row r="59" spans="1:79" s="39" customFormat="1" ht="25.5">
      <c r="A59" s="1">
        <v>50</v>
      </c>
      <c r="B59" s="436" t="s">
        <v>2406</v>
      </c>
      <c r="C59" s="323"/>
      <c r="D59" s="20" t="s">
        <v>249</v>
      </c>
      <c r="E59" s="14" t="s">
        <v>750</v>
      </c>
      <c r="F59" s="34" t="s">
        <v>751</v>
      </c>
      <c r="G59" s="2" t="s">
        <v>815</v>
      </c>
      <c r="H59" s="33" t="s">
        <v>752</v>
      </c>
      <c r="I59" s="33" t="s">
        <v>435</v>
      </c>
      <c r="J59" s="34" t="s">
        <v>753</v>
      </c>
      <c r="K59" s="100">
        <v>1309901170201</v>
      </c>
      <c r="L59" s="127">
        <v>34884</v>
      </c>
      <c r="M59" s="175">
        <f t="shared" ca="1" si="0"/>
        <v>25</v>
      </c>
      <c r="N59" s="365">
        <v>4088854388</v>
      </c>
      <c r="O59" s="20" t="s">
        <v>31</v>
      </c>
      <c r="P59" s="27" t="s">
        <v>2255</v>
      </c>
      <c r="Q59" s="27" t="s">
        <v>2128</v>
      </c>
      <c r="R59" s="14">
        <f>AK59-AC59</f>
        <v>-43178</v>
      </c>
      <c r="S59" s="14"/>
      <c r="T59" s="27" t="s">
        <v>2264</v>
      </c>
      <c r="U59" s="3" t="s">
        <v>7</v>
      </c>
      <c r="V59" s="3" t="s">
        <v>16</v>
      </c>
      <c r="W59" s="8"/>
      <c r="X59" s="8"/>
      <c r="Y59" s="8"/>
      <c r="Z59" s="8"/>
      <c r="AA59" s="8"/>
      <c r="AB59" s="136"/>
      <c r="AC59" s="132">
        <v>43178</v>
      </c>
      <c r="AD59" s="135">
        <f t="shared" si="14"/>
        <v>43298</v>
      </c>
      <c r="AE59" s="329">
        <v>43178</v>
      </c>
      <c r="AF59" s="18">
        <f t="shared" ca="1" si="2"/>
        <v>676</v>
      </c>
      <c r="AG59" s="37">
        <f t="shared" ca="1" si="3"/>
        <v>2</v>
      </c>
      <c r="AH59" s="37">
        <f t="shared" ca="1" si="4"/>
        <v>10</v>
      </c>
      <c r="AI59" s="61">
        <f t="shared" ca="1" si="5"/>
        <v>1.8520547945205479</v>
      </c>
      <c r="AJ59" s="45" t="str">
        <f t="shared" ca="1" si="15"/>
        <v>7</v>
      </c>
      <c r="AK59" s="32"/>
      <c r="AL59" s="276"/>
      <c r="AM59" s="20"/>
      <c r="AN59" s="175"/>
      <c r="AO59" s="20"/>
      <c r="AP59" s="175"/>
      <c r="AQ59" s="175"/>
      <c r="AR59" s="175"/>
      <c r="AS59" s="175"/>
      <c r="AT59" s="175"/>
      <c r="AU59" s="175"/>
      <c r="AV59" s="175">
        <v>3</v>
      </c>
      <c r="AW59" s="175"/>
      <c r="AX59" s="175"/>
      <c r="AY59" s="175"/>
      <c r="AZ59" s="175"/>
      <c r="BA59" s="175"/>
      <c r="BB59" s="175"/>
      <c r="BC59" s="175"/>
      <c r="BD59" s="136"/>
      <c r="BE59" s="132"/>
      <c r="BF59" s="127"/>
      <c r="BG59" s="127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1"/>
      <c r="BU59" s="410"/>
      <c r="BV59" s="411"/>
      <c r="BW59" s="412"/>
      <c r="BX59" s="412"/>
      <c r="BY59" s="35"/>
      <c r="BZ59" s="406"/>
      <c r="CA59" s="413"/>
    </row>
    <row r="60" spans="1:79" s="39" customFormat="1" ht="25.5">
      <c r="A60" s="1">
        <v>51</v>
      </c>
      <c r="B60" s="436" t="s">
        <v>2407</v>
      </c>
      <c r="C60" s="323"/>
      <c r="D60" s="20" t="s">
        <v>249</v>
      </c>
      <c r="E60" s="14" t="s">
        <v>1232</v>
      </c>
      <c r="F60" s="34" t="s">
        <v>1233</v>
      </c>
      <c r="G60" s="2" t="s">
        <v>1241</v>
      </c>
      <c r="H60" s="33" t="s">
        <v>493</v>
      </c>
      <c r="I60" s="33" t="s">
        <v>435</v>
      </c>
      <c r="J60" s="34" t="s">
        <v>1238</v>
      </c>
      <c r="K60" s="100">
        <v>1480900093875</v>
      </c>
      <c r="L60" s="127">
        <v>34635</v>
      </c>
      <c r="M60" s="175">
        <f t="shared" ca="1" si="0"/>
        <v>26</v>
      </c>
      <c r="N60" s="365">
        <v>3205121811</v>
      </c>
      <c r="O60" s="20" t="s">
        <v>31</v>
      </c>
      <c r="P60" s="27" t="s">
        <v>1236</v>
      </c>
      <c r="Q60" s="27" t="s">
        <v>1237</v>
      </c>
      <c r="R60" s="14">
        <f>AK60-AC60</f>
        <v>-43192</v>
      </c>
      <c r="S60" s="14"/>
      <c r="T60" s="27" t="s">
        <v>2267</v>
      </c>
      <c r="U60" s="3" t="s">
        <v>7</v>
      </c>
      <c r="V60" s="3" t="s">
        <v>16</v>
      </c>
      <c r="W60" s="8"/>
      <c r="X60" s="8"/>
      <c r="Y60" s="8"/>
      <c r="Z60" s="8"/>
      <c r="AA60" s="8"/>
      <c r="AB60" s="136"/>
      <c r="AC60" s="132">
        <v>43192</v>
      </c>
      <c r="AD60" s="135">
        <f t="shared" si="14"/>
        <v>43312</v>
      </c>
      <c r="AE60" s="329">
        <v>43192</v>
      </c>
      <c r="AF60" s="18">
        <f t="shared" ca="1" si="2"/>
        <v>662</v>
      </c>
      <c r="AG60" s="37">
        <f t="shared" ca="1" si="3"/>
        <v>2</v>
      </c>
      <c r="AH60" s="37">
        <f t="shared" ca="1" si="4"/>
        <v>9</v>
      </c>
      <c r="AI60" s="61">
        <f t="shared" ca="1" si="5"/>
        <v>1.8136986301369864</v>
      </c>
      <c r="AJ60" s="45" t="str">
        <f t="shared" ca="1" si="15"/>
        <v>7</v>
      </c>
      <c r="AK60" s="32"/>
      <c r="AL60" s="276"/>
      <c r="AM60" s="20">
        <v>36</v>
      </c>
      <c r="AN60" s="175"/>
      <c r="AO60" s="20"/>
      <c r="AP60" s="175"/>
      <c r="AQ60" s="175"/>
      <c r="AR60" s="175">
        <v>5</v>
      </c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36"/>
      <c r="BE60" s="132"/>
      <c r="BF60" s="127"/>
      <c r="BG60" s="127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1"/>
      <c r="BU60" s="410"/>
      <c r="BV60" s="411"/>
      <c r="BW60" s="412"/>
      <c r="BX60" s="412"/>
      <c r="BY60" s="35"/>
      <c r="BZ60" s="406"/>
      <c r="CA60" s="413"/>
    </row>
    <row r="61" spans="1:79" s="39" customFormat="1" ht="25.5">
      <c r="A61" s="1">
        <v>52</v>
      </c>
      <c r="B61" s="436" t="s">
        <v>2408</v>
      </c>
      <c r="C61" s="323"/>
      <c r="D61" s="20" t="s">
        <v>249</v>
      </c>
      <c r="E61" s="14" t="s">
        <v>1234</v>
      </c>
      <c r="F61" s="34" t="s">
        <v>1235</v>
      </c>
      <c r="G61" s="2" t="s">
        <v>1242</v>
      </c>
      <c r="H61" s="33" t="s">
        <v>1240</v>
      </c>
      <c r="I61" s="33" t="s">
        <v>435</v>
      </c>
      <c r="J61" s="34" t="s">
        <v>1239</v>
      </c>
      <c r="K61" s="100">
        <v>1369900364100</v>
      </c>
      <c r="L61" s="127">
        <v>35172</v>
      </c>
      <c r="M61" s="175">
        <f t="shared" ca="1" si="0"/>
        <v>24</v>
      </c>
      <c r="N61" s="365" t="s">
        <v>499</v>
      </c>
      <c r="O61" s="20" t="s">
        <v>31</v>
      </c>
      <c r="P61" s="27" t="s">
        <v>1572</v>
      </c>
      <c r="Q61" s="27" t="s">
        <v>12</v>
      </c>
      <c r="R61" s="14">
        <f>AK61-AC61</f>
        <v>-43192</v>
      </c>
      <c r="S61" s="14"/>
      <c r="T61" s="27" t="s">
        <v>50</v>
      </c>
      <c r="U61" s="3" t="s">
        <v>7</v>
      </c>
      <c r="V61" s="3" t="s">
        <v>16</v>
      </c>
      <c r="W61" s="8"/>
      <c r="X61" s="8"/>
      <c r="Y61" s="8"/>
      <c r="Z61" s="8"/>
      <c r="AA61" s="8"/>
      <c r="AB61" s="136"/>
      <c r="AC61" s="132">
        <v>43192</v>
      </c>
      <c r="AD61" s="135">
        <f t="shared" si="14"/>
        <v>43312</v>
      </c>
      <c r="AE61" s="329">
        <v>43192</v>
      </c>
      <c r="AF61" s="18">
        <f t="shared" ca="1" si="2"/>
        <v>662</v>
      </c>
      <c r="AG61" s="37">
        <f t="shared" ca="1" si="3"/>
        <v>2</v>
      </c>
      <c r="AH61" s="37">
        <f t="shared" ca="1" si="4"/>
        <v>9</v>
      </c>
      <c r="AI61" s="61">
        <f t="shared" ca="1" si="5"/>
        <v>1.8136986301369864</v>
      </c>
      <c r="AJ61" s="45" t="str">
        <f t="shared" ca="1" si="15"/>
        <v>7</v>
      </c>
      <c r="AK61" s="32"/>
      <c r="AL61" s="276"/>
      <c r="AM61" s="20">
        <v>38</v>
      </c>
      <c r="AN61" s="175"/>
      <c r="AO61" s="20"/>
      <c r="AP61" s="175"/>
      <c r="AQ61" s="175"/>
      <c r="AR61" s="175"/>
      <c r="AS61" s="175">
        <v>5</v>
      </c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36"/>
      <c r="BE61" s="132"/>
      <c r="BF61" s="127"/>
      <c r="BG61" s="127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1"/>
      <c r="BU61" s="410"/>
      <c r="BV61" s="411"/>
      <c r="BW61" s="412"/>
      <c r="BX61" s="412"/>
      <c r="BY61" s="35"/>
      <c r="BZ61" s="406"/>
      <c r="CA61" s="413"/>
    </row>
    <row r="62" spans="1:79" s="39" customFormat="1" ht="25.5">
      <c r="A62" s="1">
        <v>53</v>
      </c>
      <c r="B62" s="436" t="s">
        <v>2409</v>
      </c>
      <c r="C62" s="20">
        <v>100096</v>
      </c>
      <c r="D62" s="20" t="s">
        <v>247</v>
      </c>
      <c r="E62" s="14" t="s">
        <v>224</v>
      </c>
      <c r="F62" s="34" t="s">
        <v>319</v>
      </c>
      <c r="G62" s="2" t="s">
        <v>1354</v>
      </c>
      <c r="H62" s="33" t="s">
        <v>478</v>
      </c>
      <c r="I62" s="33"/>
      <c r="J62" s="34"/>
      <c r="K62" s="100">
        <v>1310700183006</v>
      </c>
      <c r="L62" s="127">
        <v>33262</v>
      </c>
      <c r="M62" s="175">
        <f t="shared" ca="1" si="0"/>
        <v>29</v>
      </c>
      <c r="N62" s="365"/>
      <c r="O62" s="20" t="s">
        <v>30</v>
      </c>
      <c r="P62" s="27" t="s">
        <v>2247</v>
      </c>
      <c r="Q62" s="27" t="s">
        <v>2128</v>
      </c>
      <c r="R62" s="14"/>
      <c r="S62" s="14"/>
      <c r="T62" s="27" t="s">
        <v>2264</v>
      </c>
      <c r="U62" s="3" t="s">
        <v>7</v>
      </c>
      <c r="V62" s="3" t="s">
        <v>16</v>
      </c>
      <c r="W62" s="8"/>
      <c r="X62" s="8"/>
      <c r="Y62" s="8"/>
      <c r="Z62" s="8"/>
      <c r="AA62" s="8"/>
      <c r="AB62" s="136"/>
      <c r="AC62" s="132">
        <v>41173</v>
      </c>
      <c r="AD62" s="135">
        <f t="shared" si="14"/>
        <v>41293</v>
      </c>
      <c r="AE62" s="329">
        <v>41173</v>
      </c>
      <c r="AF62" s="18">
        <f t="shared" ca="1" si="2"/>
        <v>2681</v>
      </c>
      <c r="AG62" s="37">
        <f t="shared" ca="1" si="3"/>
        <v>8</v>
      </c>
      <c r="AH62" s="37">
        <f t="shared" ca="1" si="4"/>
        <v>4</v>
      </c>
      <c r="AI62" s="61">
        <f t="shared" ca="1" si="5"/>
        <v>7.3452054794520549</v>
      </c>
      <c r="AJ62" s="45" t="str">
        <f t="shared" ca="1" si="15"/>
        <v>12</v>
      </c>
      <c r="AK62" s="32"/>
      <c r="AL62" s="276"/>
      <c r="AM62" s="20"/>
      <c r="AN62" s="175"/>
      <c r="AO62" s="20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36"/>
      <c r="BE62" s="132"/>
      <c r="BF62" s="127"/>
      <c r="BG62" s="127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1"/>
      <c r="BU62" s="410"/>
      <c r="BV62" s="411"/>
      <c r="BW62" s="412"/>
      <c r="BX62" s="412"/>
      <c r="BY62" s="35"/>
      <c r="BZ62" s="406"/>
      <c r="CA62" s="413"/>
    </row>
    <row r="63" spans="1:79" s="39" customFormat="1" ht="25.5">
      <c r="A63" s="1">
        <v>54</v>
      </c>
      <c r="B63" s="436" t="s">
        <v>2410</v>
      </c>
      <c r="C63" s="20">
        <v>100097</v>
      </c>
      <c r="D63" s="20" t="s">
        <v>249</v>
      </c>
      <c r="E63" s="14" t="s">
        <v>228</v>
      </c>
      <c r="F63" s="34" t="s">
        <v>300</v>
      </c>
      <c r="G63" s="2" t="s">
        <v>1352</v>
      </c>
      <c r="H63" s="33" t="s">
        <v>482</v>
      </c>
      <c r="I63" s="33"/>
      <c r="J63" s="34"/>
      <c r="K63" s="100">
        <v>1129700038898</v>
      </c>
      <c r="L63" s="127">
        <v>34346</v>
      </c>
      <c r="M63" s="175">
        <f t="shared" ca="1" si="0"/>
        <v>26</v>
      </c>
      <c r="N63" s="365"/>
      <c r="O63" s="20" t="s">
        <v>31</v>
      </c>
      <c r="P63" s="27" t="s">
        <v>1781</v>
      </c>
      <c r="Q63" s="27" t="s">
        <v>2136</v>
      </c>
      <c r="R63" s="14"/>
      <c r="S63" s="14"/>
      <c r="T63" s="27" t="s">
        <v>2264</v>
      </c>
      <c r="U63" s="36" t="s">
        <v>7</v>
      </c>
      <c r="V63" s="3" t="s">
        <v>16</v>
      </c>
      <c r="W63" s="8"/>
      <c r="X63" s="8"/>
      <c r="Y63" s="8"/>
      <c r="Z63" s="8"/>
      <c r="AA63" s="8"/>
      <c r="AB63" s="136">
        <v>43101</v>
      </c>
      <c r="AC63" s="132">
        <v>41218</v>
      </c>
      <c r="AD63" s="203">
        <f t="shared" si="14"/>
        <v>41338</v>
      </c>
      <c r="AE63" s="32">
        <v>41218</v>
      </c>
      <c r="AF63" s="18">
        <f t="shared" ca="1" si="2"/>
        <v>2636</v>
      </c>
      <c r="AG63" s="37">
        <f t="shared" ca="1" si="3"/>
        <v>8</v>
      </c>
      <c r="AH63" s="37">
        <f t="shared" ca="1" si="4"/>
        <v>2</v>
      </c>
      <c r="AI63" s="61">
        <f t="shared" ca="1" si="5"/>
        <v>7.2219178082191782</v>
      </c>
      <c r="AJ63" s="45" t="str">
        <f t="shared" ca="1" si="15"/>
        <v>12</v>
      </c>
      <c r="AK63" s="32"/>
      <c r="AL63" s="269"/>
      <c r="AM63" s="32"/>
      <c r="AN63" s="175"/>
      <c r="AO63" s="32"/>
      <c r="AP63" s="175"/>
      <c r="AQ63" s="175">
        <v>3</v>
      </c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36"/>
      <c r="BE63" s="132"/>
      <c r="BF63" s="127"/>
      <c r="BG63" s="127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1"/>
      <c r="BU63" s="410"/>
      <c r="BV63" s="411"/>
      <c r="BW63" s="412"/>
      <c r="BX63" s="412"/>
      <c r="BY63" s="35"/>
      <c r="BZ63" s="406"/>
      <c r="CA63" s="413"/>
    </row>
    <row r="64" spans="1:79" s="39" customFormat="1" ht="25.5">
      <c r="A64" s="1">
        <v>55</v>
      </c>
      <c r="B64" s="436" t="s">
        <v>2411</v>
      </c>
      <c r="C64" s="20">
        <v>100098</v>
      </c>
      <c r="D64" s="20" t="s">
        <v>249</v>
      </c>
      <c r="E64" s="14" t="s">
        <v>232</v>
      </c>
      <c r="F64" s="34" t="s">
        <v>255</v>
      </c>
      <c r="G64" s="2" t="s">
        <v>1351</v>
      </c>
      <c r="H64" s="33" t="s">
        <v>459</v>
      </c>
      <c r="I64" s="33"/>
      <c r="J64" s="34"/>
      <c r="K64" s="100">
        <v>1120600099005</v>
      </c>
      <c r="L64" s="127">
        <v>31950</v>
      </c>
      <c r="M64" s="175">
        <f t="shared" ca="1" si="0"/>
        <v>33</v>
      </c>
      <c r="N64" s="365"/>
      <c r="O64" s="20" t="s">
        <v>31</v>
      </c>
      <c r="P64" s="27" t="s">
        <v>2255</v>
      </c>
      <c r="Q64" s="27" t="s">
        <v>2134</v>
      </c>
      <c r="R64" s="14"/>
      <c r="S64" s="14"/>
      <c r="T64" s="27" t="s">
        <v>2264</v>
      </c>
      <c r="U64" s="36" t="s">
        <v>7</v>
      </c>
      <c r="V64" s="3" t="s">
        <v>16</v>
      </c>
      <c r="W64" s="8"/>
      <c r="X64" s="8"/>
      <c r="Y64" s="8"/>
      <c r="Z64" s="8"/>
      <c r="AA64" s="8"/>
      <c r="AB64" s="136">
        <v>43101</v>
      </c>
      <c r="AC64" s="132">
        <v>41396</v>
      </c>
      <c r="AD64" s="203">
        <f t="shared" si="14"/>
        <v>41516</v>
      </c>
      <c r="AE64" s="32">
        <v>41396</v>
      </c>
      <c r="AF64" s="18">
        <f t="shared" ca="1" si="2"/>
        <v>2458</v>
      </c>
      <c r="AG64" s="37">
        <f t="shared" ca="1" si="3"/>
        <v>7</v>
      </c>
      <c r="AH64" s="37">
        <f t="shared" ca="1" si="4"/>
        <v>8</v>
      </c>
      <c r="AI64" s="61">
        <f t="shared" ca="1" si="5"/>
        <v>6.7342465753424658</v>
      </c>
      <c r="AJ64" s="45" t="str">
        <f t="shared" ca="1" si="15"/>
        <v>12</v>
      </c>
      <c r="AK64" s="32"/>
      <c r="AL64" s="269"/>
      <c r="AM64" s="32"/>
      <c r="AN64" s="175"/>
      <c r="AO64" s="32"/>
      <c r="AP64" s="175"/>
      <c r="AQ64" s="175"/>
      <c r="AR64" s="175"/>
      <c r="AS64" s="175"/>
      <c r="AT64" s="175"/>
      <c r="AU64" s="175"/>
      <c r="AV64" s="175"/>
      <c r="AW64" s="175"/>
      <c r="AX64" s="175">
        <v>3</v>
      </c>
      <c r="AY64" s="175"/>
      <c r="AZ64" s="175"/>
      <c r="BA64" s="175"/>
      <c r="BB64" s="175"/>
      <c r="BC64" s="175"/>
      <c r="BD64" s="136"/>
      <c r="BE64" s="132"/>
      <c r="BF64" s="127"/>
      <c r="BG64" s="127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1"/>
      <c r="BU64" s="410"/>
      <c r="BV64" s="411"/>
      <c r="BW64" s="412"/>
      <c r="BX64" s="412"/>
      <c r="BY64" s="35"/>
      <c r="BZ64" s="406"/>
      <c r="CA64" s="413"/>
    </row>
    <row r="65" spans="1:79" s="39" customFormat="1" ht="25.5">
      <c r="A65" s="1">
        <v>56</v>
      </c>
      <c r="B65" s="436" t="s">
        <v>2412</v>
      </c>
      <c r="C65" s="20">
        <v>100099</v>
      </c>
      <c r="D65" s="20" t="s">
        <v>248</v>
      </c>
      <c r="E65" s="14" t="s">
        <v>234</v>
      </c>
      <c r="F65" s="34" t="s">
        <v>326</v>
      </c>
      <c r="G65" s="2" t="s">
        <v>2277</v>
      </c>
      <c r="H65" s="33" t="s">
        <v>487</v>
      </c>
      <c r="I65" s="33"/>
      <c r="J65" s="34"/>
      <c r="K65" s="100">
        <v>3341601095441</v>
      </c>
      <c r="L65" s="127">
        <v>27874</v>
      </c>
      <c r="M65" s="175">
        <f t="shared" ca="1" si="0"/>
        <v>44</v>
      </c>
      <c r="N65" s="365"/>
      <c r="O65" s="20" t="s">
        <v>31</v>
      </c>
      <c r="P65" s="27" t="s">
        <v>1781</v>
      </c>
      <c r="Q65" s="27" t="s">
        <v>2131</v>
      </c>
      <c r="R65" s="34"/>
      <c r="S65" s="34"/>
      <c r="T65" s="27" t="s">
        <v>2264</v>
      </c>
      <c r="U65" s="36" t="s">
        <v>7</v>
      </c>
      <c r="V65" s="3" t="s">
        <v>16</v>
      </c>
      <c r="W65" s="8"/>
      <c r="X65" s="8"/>
      <c r="Y65" s="8"/>
      <c r="Z65" s="8"/>
      <c r="AA65" s="8"/>
      <c r="AB65" s="136">
        <v>43101</v>
      </c>
      <c r="AC65" s="132">
        <v>41435</v>
      </c>
      <c r="AD65" s="203">
        <f t="shared" si="14"/>
        <v>41555</v>
      </c>
      <c r="AE65" s="32">
        <v>41435</v>
      </c>
      <c r="AF65" s="18">
        <f t="shared" ca="1" si="2"/>
        <v>2419</v>
      </c>
      <c r="AG65" s="37">
        <f t="shared" ca="1" si="3"/>
        <v>7</v>
      </c>
      <c r="AH65" s="37">
        <f t="shared" ca="1" si="4"/>
        <v>7</v>
      </c>
      <c r="AI65" s="61">
        <f t="shared" ca="1" si="5"/>
        <v>6.6273972602739724</v>
      </c>
      <c r="AJ65" s="45" t="str">
        <f t="shared" ca="1" si="15"/>
        <v>12</v>
      </c>
      <c r="AK65" s="32"/>
      <c r="AL65" s="269"/>
      <c r="AM65" s="32"/>
      <c r="AN65" s="175"/>
      <c r="AO65" s="32"/>
      <c r="AP65" s="175"/>
      <c r="AQ65" s="175">
        <v>3</v>
      </c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36"/>
      <c r="BE65" s="132"/>
      <c r="BF65" s="127"/>
      <c r="BG65" s="127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1"/>
      <c r="BU65" s="410"/>
      <c r="BV65" s="411"/>
      <c r="BW65" s="412"/>
      <c r="BX65" s="412"/>
      <c r="BY65" s="35"/>
      <c r="BZ65" s="406"/>
      <c r="CA65" s="413"/>
    </row>
    <row r="66" spans="1:79" s="39" customFormat="1" ht="25.5">
      <c r="A66" s="1">
        <v>57</v>
      </c>
      <c r="B66" s="436" t="s">
        <v>2413</v>
      </c>
      <c r="C66" s="20">
        <v>900017</v>
      </c>
      <c r="D66" s="20" t="s">
        <v>247</v>
      </c>
      <c r="E66" s="14" t="s">
        <v>225</v>
      </c>
      <c r="F66" s="34" t="s">
        <v>320</v>
      </c>
      <c r="G66" s="2" t="s">
        <v>1353</v>
      </c>
      <c r="H66" s="33" t="s">
        <v>479</v>
      </c>
      <c r="I66" s="33"/>
      <c r="J66" s="34"/>
      <c r="K66" s="100">
        <v>1670700049251</v>
      </c>
      <c r="L66" s="127">
        <v>31492</v>
      </c>
      <c r="M66" s="175">
        <f t="shared" ca="1" si="0"/>
        <v>34</v>
      </c>
      <c r="N66" s="365"/>
      <c r="O66" s="20" t="s">
        <v>30</v>
      </c>
      <c r="P66" s="27" t="s">
        <v>2248</v>
      </c>
      <c r="Q66" s="27" t="s">
        <v>8</v>
      </c>
      <c r="R66" s="14"/>
      <c r="S66" s="14"/>
      <c r="T66" s="27" t="s">
        <v>2266</v>
      </c>
      <c r="U66" s="3" t="s">
        <v>7</v>
      </c>
      <c r="V66" s="3" t="s">
        <v>16</v>
      </c>
      <c r="W66" s="8"/>
      <c r="X66" s="8"/>
      <c r="Y66" s="8"/>
      <c r="Z66" s="8"/>
      <c r="AA66" s="8"/>
      <c r="AB66" s="136"/>
      <c r="AC66" s="132">
        <v>41190</v>
      </c>
      <c r="AD66" s="135">
        <f t="shared" si="14"/>
        <v>41310</v>
      </c>
      <c r="AE66" s="329">
        <v>41190</v>
      </c>
      <c r="AF66" s="18">
        <f t="shared" ca="1" si="2"/>
        <v>2664</v>
      </c>
      <c r="AG66" s="37">
        <f t="shared" ca="1" si="3"/>
        <v>8</v>
      </c>
      <c r="AH66" s="37">
        <f t="shared" ca="1" si="4"/>
        <v>3</v>
      </c>
      <c r="AI66" s="61">
        <f t="shared" ca="1" si="5"/>
        <v>7.2986301369863016</v>
      </c>
      <c r="AJ66" s="45" t="str">
        <f t="shared" ca="1" si="15"/>
        <v>12</v>
      </c>
      <c r="AK66" s="32"/>
      <c r="AL66" s="276"/>
      <c r="AM66" s="20"/>
      <c r="AN66" s="175"/>
      <c r="AO66" s="20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36"/>
      <c r="BE66" s="132"/>
      <c r="BF66" s="127"/>
      <c r="BG66" s="127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1"/>
      <c r="BU66" s="410"/>
      <c r="BV66" s="411"/>
      <c r="BW66" s="412"/>
      <c r="BX66" s="412"/>
      <c r="BY66" s="35"/>
      <c r="BZ66" s="406"/>
      <c r="CA66" s="413"/>
    </row>
    <row r="67" spans="1:79" s="39" customFormat="1" ht="25.5">
      <c r="A67" s="1">
        <v>58</v>
      </c>
      <c r="B67" s="436" t="s">
        <v>2414</v>
      </c>
      <c r="C67" s="327"/>
      <c r="D67" s="20" t="s">
        <v>247</v>
      </c>
      <c r="E67" s="14" t="s">
        <v>1345</v>
      </c>
      <c r="F67" s="34" t="s">
        <v>1346</v>
      </c>
      <c r="G67" s="2" t="s">
        <v>1348</v>
      </c>
      <c r="H67" s="33" t="s">
        <v>1347</v>
      </c>
      <c r="I67" s="33" t="s">
        <v>600</v>
      </c>
      <c r="J67" s="34" t="s">
        <v>1571</v>
      </c>
      <c r="K67" s="100">
        <v>1710700061926</v>
      </c>
      <c r="L67" s="127">
        <v>34936</v>
      </c>
      <c r="M67" s="175">
        <f t="shared" ca="1" si="0"/>
        <v>25</v>
      </c>
      <c r="N67" s="365">
        <v>4370022396</v>
      </c>
      <c r="O67" s="20" t="s">
        <v>30</v>
      </c>
      <c r="P67" s="27" t="s">
        <v>2256</v>
      </c>
      <c r="Q67" s="27" t="s">
        <v>12</v>
      </c>
      <c r="R67" s="14">
        <f t="shared" ref="R67:R72" si="16">AK67-AC67</f>
        <v>-43235</v>
      </c>
      <c r="S67" s="2"/>
      <c r="T67" s="27" t="s">
        <v>50</v>
      </c>
      <c r="U67" s="3" t="s">
        <v>7</v>
      </c>
      <c r="V67" s="3" t="s">
        <v>16</v>
      </c>
      <c r="W67" s="8"/>
      <c r="X67" s="8"/>
      <c r="Y67" s="8"/>
      <c r="Z67" s="8"/>
      <c r="AA67" s="8"/>
      <c r="AB67" s="136"/>
      <c r="AC67" s="132">
        <v>43235</v>
      </c>
      <c r="AD67" s="135">
        <f t="shared" si="14"/>
        <v>43355</v>
      </c>
      <c r="AE67" s="329">
        <v>43235</v>
      </c>
      <c r="AF67" s="18">
        <f t="shared" ca="1" si="2"/>
        <v>619</v>
      </c>
      <c r="AG67" s="37">
        <f t="shared" ca="1" si="3"/>
        <v>2</v>
      </c>
      <c r="AH67" s="37">
        <f t="shared" ca="1" si="4"/>
        <v>8</v>
      </c>
      <c r="AI67" s="61">
        <f t="shared" ca="1" si="5"/>
        <v>1.6958904109589041</v>
      </c>
      <c r="AJ67" s="45" t="str">
        <f t="shared" ca="1" si="15"/>
        <v>7</v>
      </c>
      <c r="AK67" s="32"/>
      <c r="AL67" s="276"/>
      <c r="AM67" s="414">
        <v>42</v>
      </c>
      <c r="AN67" s="175"/>
      <c r="AO67" s="20"/>
      <c r="AP67" s="175"/>
      <c r="AQ67" s="175">
        <v>2</v>
      </c>
      <c r="AR67" s="175"/>
      <c r="AS67" s="175"/>
      <c r="AT67" s="175"/>
      <c r="AU67" s="175"/>
      <c r="AV67" s="175">
        <v>3</v>
      </c>
      <c r="AW67" s="175"/>
      <c r="AX67" s="175"/>
      <c r="AY67" s="175"/>
      <c r="AZ67" s="175"/>
      <c r="BA67" s="175"/>
      <c r="BB67" s="175"/>
      <c r="BC67" s="175"/>
      <c r="BD67" s="136"/>
      <c r="BE67" s="132"/>
      <c r="BF67" s="127"/>
      <c r="BG67" s="127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1"/>
      <c r="BU67" s="410"/>
      <c r="BV67" s="411"/>
      <c r="BW67" s="412"/>
      <c r="BX67" s="412"/>
      <c r="BY67" s="35"/>
      <c r="BZ67" s="406"/>
      <c r="CA67" s="413"/>
    </row>
    <row r="68" spans="1:79" s="39" customFormat="1" ht="25.5">
      <c r="A68" s="1">
        <v>59</v>
      </c>
      <c r="B68" s="436" t="s">
        <v>2415</v>
      </c>
      <c r="C68" s="327"/>
      <c r="D68" s="20" t="s">
        <v>249</v>
      </c>
      <c r="E68" s="14" t="s">
        <v>1787</v>
      </c>
      <c r="F68" s="34" t="s">
        <v>1435</v>
      </c>
      <c r="G68" s="2" t="s">
        <v>1436</v>
      </c>
      <c r="H68" s="33" t="s">
        <v>1437</v>
      </c>
      <c r="I68" s="33" t="s">
        <v>435</v>
      </c>
      <c r="J68" s="34" t="s">
        <v>1438</v>
      </c>
      <c r="K68" s="100">
        <v>1100200879399</v>
      </c>
      <c r="L68" s="127">
        <v>34281</v>
      </c>
      <c r="M68" s="175">
        <f t="shared" ca="1" si="0"/>
        <v>27</v>
      </c>
      <c r="N68" s="365">
        <v>3572934995</v>
      </c>
      <c r="O68" s="20" t="s">
        <v>31</v>
      </c>
      <c r="P68" s="27" t="s">
        <v>52</v>
      </c>
      <c r="Q68" s="27" t="s">
        <v>1018</v>
      </c>
      <c r="R68" s="14">
        <f t="shared" si="16"/>
        <v>-43242</v>
      </c>
      <c r="S68" s="14"/>
      <c r="T68" s="27" t="s">
        <v>49</v>
      </c>
      <c r="U68" s="3" t="s">
        <v>7</v>
      </c>
      <c r="V68" s="3" t="s">
        <v>16</v>
      </c>
      <c r="W68" s="8"/>
      <c r="X68" s="8"/>
      <c r="Y68" s="8"/>
      <c r="Z68" s="8"/>
      <c r="AA68" s="8"/>
      <c r="AB68" s="136"/>
      <c r="AC68" s="132">
        <v>43242</v>
      </c>
      <c r="AD68" s="135">
        <f t="shared" si="14"/>
        <v>43362</v>
      </c>
      <c r="AE68" s="329">
        <v>43242</v>
      </c>
      <c r="AF68" s="18">
        <f t="shared" ca="1" si="2"/>
        <v>612</v>
      </c>
      <c r="AG68" s="37">
        <f t="shared" ca="1" si="3"/>
        <v>2</v>
      </c>
      <c r="AH68" s="37">
        <f t="shared" ca="1" si="4"/>
        <v>8</v>
      </c>
      <c r="AI68" s="61">
        <f t="shared" ca="1" si="5"/>
        <v>1.6767123287671233</v>
      </c>
      <c r="AJ68" s="45" t="str">
        <f t="shared" ca="1" si="15"/>
        <v>7</v>
      </c>
      <c r="AK68" s="32"/>
      <c r="AL68" s="276"/>
      <c r="AM68" s="20"/>
      <c r="AN68" s="175"/>
      <c r="AO68" s="20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36"/>
      <c r="BE68" s="132"/>
      <c r="BF68" s="127"/>
      <c r="BG68" s="127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1"/>
      <c r="BU68" s="410"/>
      <c r="BV68" s="411"/>
      <c r="BW68" s="412"/>
      <c r="BX68" s="412"/>
      <c r="BY68" s="35"/>
      <c r="BZ68" s="406"/>
      <c r="CA68" s="413"/>
    </row>
    <row r="69" spans="1:79" s="39" customFormat="1" ht="25.5">
      <c r="A69" s="1">
        <v>60</v>
      </c>
      <c r="B69" s="436" t="s">
        <v>2416</v>
      </c>
      <c r="C69" s="323"/>
      <c r="D69" s="20" t="s">
        <v>249</v>
      </c>
      <c r="E69" s="14" t="s">
        <v>1468</v>
      </c>
      <c r="F69" s="34" t="s">
        <v>791</v>
      </c>
      <c r="G69" s="2" t="s">
        <v>1469</v>
      </c>
      <c r="H69" s="33" t="s">
        <v>1471</v>
      </c>
      <c r="I69" s="33" t="s">
        <v>435</v>
      </c>
      <c r="J69" s="34" t="s">
        <v>1472</v>
      </c>
      <c r="K69" s="100">
        <v>1129700093295</v>
      </c>
      <c r="L69" s="127">
        <v>35075</v>
      </c>
      <c r="M69" s="175">
        <f t="shared" ca="1" si="0"/>
        <v>24</v>
      </c>
      <c r="N69" s="365">
        <v>3014190146</v>
      </c>
      <c r="O69" s="20" t="s">
        <v>31</v>
      </c>
      <c r="P69" s="27" t="s">
        <v>2257</v>
      </c>
      <c r="Q69" s="27" t="s">
        <v>1018</v>
      </c>
      <c r="R69" s="14">
        <f t="shared" si="16"/>
        <v>-43255</v>
      </c>
      <c r="S69" s="14"/>
      <c r="T69" s="27" t="s">
        <v>49</v>
      </c>
      <c r="U69" s="3" t="s">
        <v>7</v>
      </c>
      <c r="V69" s="3" t="s">
        <v>16</v>
      </c>
      <c r="W69" s="8"/>
      <c r="X69" s="8"/>
      <c r="Y69" s="8"/>
      <c r="Z69" s="8"/>
      <c r="AA69" s="8"/>
      <c r="AB69" s="136"/>
      <c r="AC69" s="132">
        <v>43255</v>
      </c>
      <c r="AD69" s="135">
        <f t="shared" si="14"/>
        <v>43375</v>
      </c>
      <c r="AE69" s="32">
        <v>43255</v>
      </c>
      <c r="AF69" s="18">
        <f t="shared" ca="1" si="2"/>
        <v>599</v>
      </c>
      <c r="AG69" s="37">
        <f t="shared" ca="1" si="3"/>
        <v>2</v>
      </c>
      <c r="AH69" s="37">
        <f t="shared" ca="1" si="4"/>
        <v>7</v>
      </c>
      <c r="AI69" s="61">
        <f t="shared" ca="1" si="5"/>
        <v>1.6410958904109589</v>
      </c>
      <c r="AJ69" s="45" t="str">
        <f t="shared" ca="1" si="15"/>
        <v>7</v>
      </c>
      <c r="AK69" s="32"/>
      <c r="AL69" s="276"/>
      <c r="AM69" s="20"/>
      <c r="AN69" s="175"/>
      <c r="AO69" s="20"/>
      <c r="AP69" s="175"/>
      <c r="AQ69" s="175"/>
      <c r="AR69" s="175"/>
      <c r="AS69" s="175">
        <v>5</v>
      </c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36"/>
      <c r="BE69" s="132"/>
      <c r="BF69" s="127"/>
      <c r="BG69" s="127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1"/>
      <c r="BU69" s="410"/>
      <c r="BV69" s="411"/>
      <c r="BW69" s="412"/>
      <c r="BX69" s="412"/>
      <c r="BY69" s="35"/>
      <c r="BZ69" s="406"/>
      <c r="CA69" s="413"/>
    </row>
    <row r="70" spans="1:79" s="39" customFormat="1" ht="25.5">
      <c r="A70" s="1">
        <v>61</v>
      </c>
      <c r="B70" s="436" t="s">
        <v>2417</v>
      </c>
      <c r="C70" s="323"/>
      <c r="D70" s="20" t="s">
        <v>247</v>
      </c>
      <c r="E70" s="14" t="s">
        <v>1565</v>
      </c>
      <c r="F70" s="34" t="s">
        <v>1566</v>
      </c>
      <c r="G70" s="2" t="s">
        <v>1567</v>
      </c>
      <c r="H70" s="33" t="s">
        <v>1568</v>
      </c>
      <c r="I70" s="33" t="s">
        <v>600</v>
      </c>
      <c r="J70" s="34" t="s">
        <v>1570</v>
      </c>
      <c r="K70" s="100">
        <v>2560300014319</v>
      </c>
      <c r="L70" s="127">
        <v>32343</v>
      </c>
      <c r="M70" s="175">
        <f t="shared" ca="1" si="0"/>
        <v>32</v>
      </c>
      <c r="N70" s="365"/>
      <c r="O70" s="20" t="s">
        <v>30</v>
      </c>
      <c r="P70" s="27" t="s">
        <v>2258</v>
      </c>
      <c r="Q70" s="27" t="s">
        <v>12</v>
      </c>
      <c r="R70" s="14">
        <f t="shared" si="16"/>
        <v>-43282</v>
      </c>
      <c r="S70" s="2"/>
      <c r="T70" s="27" t="s">
        <v>50</v>
      </c>
      <c r="U70" s="3" t="s">
        <v>7</v>
      </c>
      <c r="V70" s="3" t="s">
        <v>16</v>
      </c>
      <c r="W70" s="8"/>
      <c r="X70" s="8"/>
      <c r="Y70" s="8"/>
      <c r="Z70" s="8"/>
      <c r="AA70" s="8"/>
      <c r="AB70" s="415" t="s">
        <v>1835</v>
      </c>
      <c r="AC70" s="132">
        <v>43282</v>
      </c>
      <c r="AD70" s="135">
        <f t="shared" si="14"/>
        <v>43402</v>
      </c>
      <c r="AE70" s="32">
        <v>43283</v>
      </c>
      <c r="AF70" s="18">
        <f t="shared" ca="1" si="2"/>
        <v>571</v>
      </c>
      <c r="AG70" s="37">
        <f t="shared" ca="1" si="3"/>
        <v>2</v>
      </c>
      <c r="AH70" s="37">
        <f t="shared" ca="1" si="4"/>
        <v>6</v>
      </c>
      <c r="AI70" s="61">
        <f t="shared" ca="1" si="5"/>
        <v>1.5643835616438355</v>
      </c>
      <c r="AJ70" s="45" t="str">
        <f t="shared" ca="1" si="15"/>
        <v>7</v>
      </c>
      <c r="AK70" s="32"/>
      <c r="AL70" s="276"/>
      <c r="AM70" s="20">
        <v>41</v>
      </c>
      <c r="AN70" s="175"/>
      <c r="AO70" s="20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>
        <v>5</v>
      </c>
      <c r="AZ70" s="175"/>
      <c r="BA70" s="175"/>
      <c r="BB70" s="175"/>
      <c r="BC70" s="175"/>
      <c r="BD70" s="136"/>
      <c r="BE70" s="132"/>
      <c r="BF70" s="127"/>
      <c r="BG70" s="127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1"/>
      <c r="BU70" s="410"/>
      <c r="BV70" s="411"/>
      <c r="BW70" s="412"/>
      <c r="BX70" s="412"/>
      <c r="BY70" s="35"/>
      <c r="BZ70" s="406"/>
      <c r="CA70" s="413"/>
    </row>
    <row r="71" spans="1:79" s="39" customFormat="1" ht="25.5">
      <c r="A71" s="1">
        <v>62</v>
      </c>
      <c r="B71" s="436" t="s">
        <v>2418</v>
      </c>
      <c r="C71" s="323"/>
      <c r="D71" s="20" t="s">
        <v>247</v>
      </c>
      <c r="E71" s="14" t="s">
        <v>1249</v>
      </c>
      <c r="F71" s="34" t="s">
        <v>1250</v>
      </c>
      <c r="G71" s="2" t="s">
        <v>1251</v>
      </c>
      <c r="H71" s="33" t="s">
        <v>1248</v>
      </c>
      <c r="I71" s="33" t="s">
        <v>438</v>
      </c>
      <c r="J71" s="34" t="s">
        <v>1252</v>
      </c>
      <c r="K71" s="100">
        <v>1620100212631</v>
      </c>
      <c r="L71" s="127">
        <v>34958</v>
      </c>
      <c r="M71" s="175">
        <f t="shared" ca="1" si="0"/>
        <v>25</v>
      </c>
      <c r="N71" s="365">
        <v>4130074525</v>
      </c>
      <c r="O71" s="20" t="s">
        <v>30</v>
      </c>
      <c r="P71" s="27" t="s">
        <v>52</v>
      </c>
      <c r="Q71" s="27" t="s">
        <v>1018</v>
      </c>
      <c r="R71" s="14">
        <f t="shared" si="16"/>
        <v>-43313</v>
      </c>
      <c r="S71" s="14"/>
      <c r="T71" s="27" t="s">
        <v>49</v>
      </c>
      <c r="U71" s="3" t="s">
        <v>7</v>
      </c>
      <c r="V71" s="3" t="s">
        <v>16</v>
      </c>
      <c r="W71" s="8"/>
      <c r="X71" s="8"/>
      <c r="Y71" s="8"/>
      <c r="Z71" s="8"/>
      <c r="AA71" s="8"/>
      <c r="AB71" s="415" t="s">
        <v>1835</v>
      </c>
      <c r="AC71" s="132">
        <v>43313</v>
      </c>
      <c r="AD71" s="135">
        <f t="shared" si="14"/>
        <v>43433</v>
      </c>
      <c r="AE71" s="32">
        <v>43313</v>
      </c>
      <c r="AF71" s="18">
        <f t="shared" ca="1" si="2"/>
        <v>541</v>
      </c>
      <c r="AG71" s="37">
        <f t="shared" ca="1" si="3"/>
        <v>2</v>
      </c>
      <c r="AH71" s="37">
        <f t="shared" ca="1" si="4"/>
        <v>5</v>
      </c>
      <c r="AI71" s="61">
        <f t="shared" ca="1" si="5"/>
        <v>1.4821917808219178</v>
      </c>
      <c r="AJ71" s="45" t="str">
        <f t="shared" ca="1" si="15"/>
        <v>7</v>
      </c>
      <c r="AK71" s="32"/>
      <c r="AL71" s="276"/>
      <c r="AM71" s="20"/>
      <c r="AN71" s="175"/>
      <c r="AO71" s="20"/>
      <c r="AP71" s="175"/>
      <c r="AQ71" s="175"/>
      <c r="AR71" s="175"/>
      <c r="AS71" s="175"/>
      <c r="AT71" s="175"/>
      <c r="AU71" s="175"/>
      <c r="AV71" s="175"/>
      <c r="AW71" s="175">
        <v>5</v>
      </c>
      <c r="AX71" s="175"/>
      <c r="AY71" s="175"/>
      <c r="AZ71" s="175"/>
      <c r="BA71" s="175"/>
      <c r="BB71" s="175"/>
      <c r="BC71" s="175"/>
      <c r="BD71" s="136"/>
      <c r="BE71" s="132"/>
      <c r="BF71" s="127"/>
      <c r="BG71" s="127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1"/>
      <c r="BU71" s="410"/>
      <c r="BV71" s="411"/>
      <c r="BW71" s="412"/>
      <c r="BX71" s="412"/>
      <c r="BY71" s="35"/>
      <c r="BZ71" s="406"/>
      <c r="CA71" s="413"/>
    </row>
    <row r="72" spans="1:79" s="39" customFormat="1" ht="24" customHeight="1">
      <c r="A72" s="1">
        <v>63</v>
      </c>
      <c r="B72" s="436" t="s">
        <v>2419</v>
      </c>
      <c r="C72" s="323"/>
      <c r="D72" s="20" t="s">
        <v>247</v>
      </c>
      <c r="E72" s="14" t="s">
        <v>1245</v>
      </c>
      <c r="F72" s="34" t="s">
        <v>1246</v>
      </c>
      <c r="G72" s="2" t="s">
        <v>1247</v>
      </c>
      <c r="H72" s="33" t="s">
        <v>785</v>
      </c>
      <c r="I72" s="33" t="s">
        <v>438</v>
      </c>
      <c r="J72" s="34" t="s">
        <v>1253</v>
      </c>
      <c r="K72" s="100">
        <v>1640100247540</v>
      </c>
      <c r="L72" s="127">
        <v>35041</v>
      </c>
      <c r="M72" s="175">
        <f t="shared" ca="1" si="0"/>
        <v>25</v>
      </c>
      <c r="N72" s="365">
        <v>4210075823</v>
      </c>
      <c r="O72" s="20" t="s">
        <v>30</v>
      </c>
      <c r="P72" s="27" t="s">
        <v>2259</v>
      </c>
      <c r="Q72" s="27" t="s">
        <v>1574</v>
      </c>
      <c r="R72" s="14">
        <f t="shared" si="16"/>
        <v>-43313</v>
      </c>
      <c r="S72" s="2"/>
      <c r="T72" s="27" t="s">
        <v>48</v>
      </c>
      <c r="U72" s="10" t="s">
        <v>7</v>
      </c>
      <c r="V72" s="3" t="s">
        <v>16</v>
      </c>
      <c r="W72" s="8"/>
      <c r="X72" s="8"/>
      <c r="Y72" s="8"/>
      <c r="Z72" s="8"/>
      <c r="AA72" s="8"/>
      <c r="AB72" s="415" t="s">
        <v>1835</v>
      </c>
      <c r="AC72" s="132">
        <v>43313</v>
      </c>
      <c r="AD72" s="135">
        <f t="shared" si="14"/>
        <v>43433</v>
      </c>
      <c r="AE72" s="32">
        <v>43313</v>
      </c>
      <c r="AF72" s="18">
        <f t="shared" ca="1" si="2"/>
        <v>541</v>
      </c>
      <c r="AG72" s="37">
        <f t="shared" ca="1" si="3"/>
        <v>2</v>
      </c>
      <c r="AH72" s="37">
        <f t="shared" ca="1" si="4"/>
        <v>5</v>
      </c>
      <c r="AI72" s="61">
        <f t="shared" ca="1" si="5"/>
        <v>1.4821917808219178</v>
      </c>
      <c r="AJ72" s="45" t="str">
        <f t="shared" ca="1" si="15"/>
        <v>7</v>
      </c>
      <c r="AK72" s="32"/>
      <c r="AL72" s="276"/>
      <c r="AM72" s="20"/>
      <c r="AN72" s="175"/>
      <c r="AO72" s="20"/>
      <c r="AP72" s="175"/>
      <c r="AQ72" s="175"/>
      <c r="AR72" s="175"/>
      <c r="AS72" s="175"/>
      <c r="AT72" s="175"/>
      <c r="AU72" s="175"/>
      <c r="AV72" s="175"/>
      <c r="AW72" s="175">
        <v>5</v>
      </c>
      <c r="AX72" s="175"/>
      <c r="AY72" s="175"/>
      <c r="AZ72" s="175"/>
      <c r="BA72" s="175"/>
      <c r="BB72" s="175"/>
      <c r="BC72" s="175"/>
      <c r="BD72" s="136"/>
      <c r="BE72" s="132"/>
      <c r="BF72" s="127"/>
      <c r="BG72" s="127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1"/>
      <c r="BU72" s="410"/>
      <c r="BV72" s="411"/>
      <c r="BW72" s="412"/>
      <c r="BX72" s="412"/>
      <c r="BY72" s="35"/>
      <c r="BZ72" s="406"/>
      <c r="CA72" s="413"/>
    </row>
    <row r="73" spans="1:79" s="39" customFormat="1" ht="25.5">
      <c r="A73" s="1">
        <v>64</v>
      </c>
      <c r="B73" s="435" t="s">
        <v>2420</v>
      </c>
      <c r="C73" s="33"/>
      <c r="D73" s="20" t="s">
        <v>249</v>
      </c>
      <c r="E73" s="34" t="s">
        <v>1941</v>
      </c>
      <c r="F73" s="34" t="s">
        <v>1942</v>
      </c>
      <c r="G73" s="2" t="s">
        <v>2278</v>
      </c>
      <c r="H73" s="33" t="s">
        <v>1437</v>
      </c>
      <c r="I73" s="33" t="s">
        <v>435</v>
      </c>
      <c r="J73" s="34" t="s">
        <v>1943</v>
      </c>
      <c r="K73" s="99">
        <v>1101401559228</v>
      </c>
      <c r="L73" s="126">
        <v>32531</v>
      </c>
      <c r="M73" s="175">
        <f t="shared" ca="1" si="0"/>
        <v>31</v>
      </c>
      <c r="N73" s="364"/>
      <c r="O73" s="33" t="s">
        <v>31</v>
      </c>
      <c r="P73" s="27" t="s">
        <v>1944</v>
      </c>
      <c r="Q73" s="27" t="s">
        <v>936</v>
      </c>
      <c r="R73" s="34"/>
      <c r="S73" s="34"/>
      <c r="T73" s="27" t="s">
        <v>1944</v>
      </c>
      <c r="U73" s="14" t="s">
        <v>7</v>
      </c>
      <c r="V73" s="3" t="s">
        <v>16</v>
      </c>
      <c r="W73" s="20"/>
      <c r="X73" s="20"/>
      <c r="Y73" s="20"/>
      <c r="Z73" s="20"/>
      <c r="AA73" s="20"/>
      <c r="AB73" s="136"/>
      <c r="AC73" s="132">
        <v>43511</v>
      </c>
      <c r="AD73" s="135">
        <f t="shared" si="14"/>
        <v>43631</v>
      </c>
      <c r="AE73" s="32">
        <v>43511</v>
      </c>
      <c r="AF73" s="18">
        <f t="shared" ca="1" si="2"/>
        <v>343</v>
      </c>
      <c r="AG73" s="37">
        <f t="shared" ca="1" si="3"/>
        <v>1</v>
      </c>
      <c r="AH73" s="37">
        <f t="shared" ca="1" si="4"/>
        <v>11</v>
      </c>
      <c r="AI73" s="61">
        <f t="shared" ca="1" si="5"/>
        <v>0.9397260273972603</v>
      </c>
      <c r="AJ73" s="45" t="str">
        <f t="shared" ca="1" si="15"/>
        <v>-</v>
      </c>
      <c r="AK73" s="32"/>
      <c r="AL73" s="269"/>
      <c r="AM73" s="20">
        <v>40</v>
      </c>
      <c r="AN73" s="175"/>
      <c r="AO73" s="32"/>
      <c r="AP73" s="175"/>
      <c r="AQ73" s="175"/>
      <c r="AR73" s="175"/>
      <c r="AS73" s="175">
        <v>3</v>
      </c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36"/>
      <c r="BE73" s="136"/>
      <c r="BF73" s="32"/>
      <c r="BG73" s="32"/>
      <c r="BH73" s="20" t="s">
        <v>34</v>
      </c>
      <c r="BI73" s="20"/>
      <c r="BJ73" s="20" t="s">
        <v>34</v>
      </c>
      <c r="BK73" s="20" t="s">
        <v>34</v>
      </c>
      <c r="BL73" s="20" t="s">
        <v>34</v>
      </c>
      <c r="BM73" s="38">
        <v>40301</v>
      </c>
      <c r="BN73" s="38">
        <v>40798</v>
      </c>
      <c r="BO73" s="36"/>
      <c r="BP73" s="36"/>
      <c r="BQ73" s="36"/>
      <c r="BR73" s="36"/>
      <c r="BS73" s="36"/>
      <c r="BT73" s="11">
        <v>42811</v>
      </c>
      <c r="BU73" s="410">
        <v>12</v>
      </c>
      <c r="BV73" s="412">
        <v>12</v>
      </c>
      <c r="BW73" s="412">
        <v>15</v>
      </c>
      <c r="BX73" s="412">
        <v>15</v>
      </c>
      <c r="BY73" s="35"/>
      <c r="BZ73" s="405" t="s">
        <v>803</v>
      </c>
      <c r="CA73" s="413">
        <v>6</v>
      </c>
    </row>
    <row r="74" spans="1:79" s="39" customFormat="1" ht="25.5">
      <c r="A74" s="1">
        <v>65</v>
      </c>
      <c r="B74" s="435" t="s">
        <v>2421</v>
      </c>
      <c r="C74" s="33"/>
      <c r="D74" s="20" t="s">
        <v>249</v>
      </c>
      <c r="E74" s="34" t="s">
        <v>1843</v>
      </c>
      <c r="F74" s="34" t="s">
        <v>1844</v>
      </c>
      <c r="G74" s="2" t="s">
        <v>1842</v>
      </c>
      <c r="H74" s="33" t="s">
        <v>1845</v>
      </c>
      <c r="I74" s="33" t="s">
        <v>435</v>
      </c>
      <c r="J74" s="34" t="s">
        <v>1846</v>
      </c>
      <c r="K74" s="100">
        <v>1309901333763</v>
      </c>
      <c r="L74" s="127">
        <v>35360</v>
      </c>
      <c r="M74" s="175">
        <f t="shared" ca="1" si="0"/>
        <v>24</v>
      </c>
      <c r="N74" s="364"/>
      <c r="O74" s="33" t="s">
        <v>31</v>
      </c>
      <c r="P74" s="27" t="s">
        <v>2259</v>
      </c>
      <c r="Q74" s="27" t="s">
        <v>1574</v>
      </c>
      <c r="R74" s="34"/>
      <c r="S74" s="34"/>
      <c r="T74" s="27" t="s">
        <v>48</v>
      </c>
      <c r="U74" s="14" t="s">
        <v>7</v>
      </c>
      <c r="V74" s="3" t="s">
        <v>16</v>
      </c>
      <c r="W74" s="20"/>
      <c r="X74" s="20"/>
      <c r="Y74" s="20"/>
      <c r="Z74" s="20"/>
      <c r="AA74" s="20"/>
      <c r="AB74" s="136"/>
      <c r="AC74" s="132">
        <v>43537</v>
      </c>
      <c r="AD74" s="135">
        <f t="shared" si="14"/>
        <v>43657</v>
      </c>
      <c r="AE74" s="135">
        <v>43537</v>
      </c>
      <c r="AF74" s="18">
        <f t="shared" ca="1" si="2"/>
        <v>317</v>
      </c>
      <c r="AG74" s="37">
        <f t="shared" ca="1" si="3"/>
        <v>1</v>
      </c>
      <c r="AH74" s="37">
        <f t="shared" ca="1" si="4"/>
        <v>10</v>
      </c>
      <c r="AI74" s="61">
        <f t="shared" ca="1" si="5"/>
        <v>0.86849315068493149</v>
      </c>
      <c r="AJ74" s="45" t="str">
        <f t="shared" ca="1" si="15"/>
        <v>-</v>
      </c>
      <c r="AK74" s="32"/>
      <c r="AL74" s="269"/>
      <c r="AM74" s="32"/>
      <c r="AN74" s="175"/>
      <c r="AO74" s="32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36"/>
      <c r="BE74" s="136"/>
      <c r="BF74" s="32"/>
      <c r="BG74" s="32"/>
      <c r="BH74" s="20"/>
      <c r="BI74" s="20"/>
      <c r="BJ74" s="20"/>
      <c r="BK74" s="20"/>
      <c r="BL74" s="20"/>
      <c r="BM74" s="38"/>
      <c r="BN74" s="38"/>
      <c r="BO74" s="36"/>
      <c r="BP74" s="36"/>
      <c r="BQ74" s="36"/>
      <c r="BR74" s="36"/>
      <c r="BS74" s="36"/>
      <c r="BT74" s="11"/>
      <c r="BU74" s="410"/>
      <c r="BV74" s="412"/>
      <c r="BW74" s="412"/>
      <c r="BX74" s="412"/>
      <c r="BY74" s="35"/>
      <c r="BZ74" s="405"/>
      <c r="CA74" s="413"/>
    </row>
    <row r="75" spans="1:79" s="39" customFormat="1" ht="25.5">
      <c r="A75" s="1">
        <v>66</v>
      </c>
      <c r="B75" s="435" t="s">
        <v>2422</v>
      </c>
      <c r="C75" s="33"/>
      <c r="D75" s="20" t="s">
        <v>249</v>
      </c>
      <c r="E75" s="34" t="s">
        <v>1838</v>
      </c>
      <c r="F75" s="34" t="s">
        <v>1839</v>
      </c>
      <c r="G75" s="2" t="s">
        <v>1840</v>
      </c>
      <c r="H75" s="33" t="s">
        <v>493</v>
      </c>
      <c r="I75" s="33" t="s">
        <v>435</v>
      </c>
      <c r="J75" s="34" t="s">
        <v>1841</v>
      </c>
      <c r="K75" s="100">
        <v>2129900065617</v>
      </c>
      <c r="L75" s="127">
        <v>35449</v>
      </c>
      <c r="M75" s="175">
        <f t="shared" ref="M75:M138" ca="1" si="17">(YEAR(NOW())-YEAR(L75))</f>
        <v>23</v>
      </c>
      <c r="N75" s="364"/>
      <c r="O75" s="33" t="s">
        <v>31</v>
      </c>
      <c r="P75" s="27" t="s">
        <v>2259</v>
      </c>
      <c r="Q75" s="27" t="s">
        <v>1574</v>
      </c>
      <c r="R75" s="34"/>
      <c r="S75" s="34"/>
      <c r="T75" s="27" t="s">
        <v>48</v>
      </c>
      <c r="U75" s="14" t="s">
        <v>7</v>
      </c>
      <c r="V75" s="3" t="s">
        <v>16</v>
      </c>
      <c r="W75" s="20"/>
      <c r="X75" s="20"/>
      <c r="Y75" s="20"/>
      <c r="Z75" s="20"/>
      <c r="AA75" s="20"/>
      <c r="AB75" s="136"/>
      <c r="AC75" s="132">
        <v>43537</v>
      </c>
      <c r="AD75" s="135">
        <f t="shared" ref="AD75:AD76" si="18">AC75+120</f>
        <v>43657</v>
      </c>
      <c r="AE75" s="135">
        <v>43537</v>
      </c>
      <c r="AF75" s="18">
        <f t="shared" ref="AF75:AF138" ca="1" si="19">IF(AC75="","",TODAY()-AE75)</f>
        <v>317</v>
      </c>
      <c r="AG75" s="37">
        <f t="shared" ref="AG75:AG138" ca="1" si="20">YEAR(TODAY())-YEAR(AE75)</f>
        <v>1</v>
      </c>
      <c r="AH75" s="37">
        <f t="shared" ref="AH75:AH138" ca="1" si="21">DATEDIF(AC75,TODAY(),"YM")</f>
        <v>10</v>
      </c>
      <c r="AI75" s="61">
        <f t="shared" ref="AI75:AI138" ca="1" si="22">IF(AF75="","",AF75/365)</f>
        <v>0.86849315068493149</v>
      </c>
      <c r="AJ75" s="45" t="str">
        <f t="shared" ref="AJ75:AJ106" ca="1" si="23">IF(AI75&lt;$AH$2,"-",IF(AI75&lt;$AH$3,"7",IF(AI75&lt;=$AH$4,"10",IF(AI75&lt;=$AH$5,"12",IF(AI75&lt;=$AH$6,"15","15")))))</f>
        <v>-</v>
      </c>
      <c r="AK75" s="32"/>
      <c r="AL75" s="269"/>
      <c r="AM75" s="32"/>
      <c r="AN75" s="175"/>
      <c r="AO75" s="32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36"/>
      <c r="BE75" s="136"/>
      <c r="BF75" s="32"/>
      <c r="BG75" s="32"/>
      <c r="BH75" s="20"/>
      <c r="BI75" s="20"/>
      <c r="BJ75" s="20"/>
      <c r="BK75" s="20"/>
      <c r="BL75" s="20"/>
      <c r="BM75" s="38"/>
      <c r="BN75" s="38"/>
      <c r="BO75" s="36"/>
      <c r="BP75" s="36"/>
      <c r="BQ75" s="36"/>
      <c r="BR75" s="36"/>
      <c r="BS75" s="36"/>
      <c r="BT75" s="11"/>
      <c r="BU75" s="410"/>
      <c r="BV75" s="412"/>
      <c r="BW75" s="57"/>
      <c r="BX75" s="57"/>
      <c r="BY75" s="35"/>
      <c r="BZ75" s="405"/>
      <c r="CA75" s="413"/>
    </row>
    <row r="76" spans="1:79" s="39" customFormat="1" ht="25.5">
      <c r="A76" s="1">
        <v>67</v>
      </c>
      <c r="B76" s="435" t="s">
        <v>2424</v>
      </c>
      <c r="C76" s="33"/>
      <c r="D76" s="49" t="s">
        <v>249</v>
      </c>
      <c r="E76" s="50" t="s">
        <v>1621</v>
      </c>
      <c r="F76" s="109" t="s">
        <v>1622</v>
      </c>
      <c r="G76" s="109" t="s">
        <v>1623</v>
      </c>
      <c r="H76" s="184" t="s">
        <v>1624</v>
      </c>
      <c r="I76" s="184" t="s">
        <v>435</v>
      </c>
      <c r="J76" s="109" t="s">
        <v>1625</v>
      </c>
      <c r="K76" s="101">
        <v>1129700094976</v>
      </c>
      <c r="L76" s="127">
        <v>35084</v>
      </c>
      <c r="M76" s="175">
        <f t="shared" ca="1" si="17"/>
        <v>24</v>
      </c>
      <c r="N76" s="364"/>
      <c r="O76" s="33" t="s">
        <v>31</v>
      </c>
      <c r="P76" s="27" t="s">
        <v>2259</v>
      </c>
      <c r="Q76" s="27" t="s">
        <v>1574</v>
      </c>
      <c r="R76" s="34"/>
      <c r="S76" s="2" t="s">
        <v>48</v>
      </c>
      <c r="T76" s="27" t="s">
        <v>48</v>
      </c>
      <c r="U76" s="14" t="s">
        <v>7</v>
      </c>
      <c r="V76" s="3" t="s">
        <v>16</v>
      </c>
      <c r="W76" s="20"/>
      <c r="X76" s="20"/>
      <c r="Y76" s="20"/>
      <c r="Z76" s="20"/>
      <c r="AA76" s="136"/>
      <c r="AB76" s="136"/>
      <c r="AC76" s="430">
        <v>43619</v>
      </c>
      <c r="AD76" s="135">
        <f t="shared" si="18"/>
        <v>43739</v>
      </c>
      <c r="AE76" s="135">
        <v>43619</v>
      </c>
      <c r="AF76" s="18">
        <f t="shared" ca="1" si="19"/>
        <v>235</v>
      </c>
      <c r="AG76" s="37">
        <f t="shared" ca="1" si="20"/>
        <v>1</v>
      </c>
      <c r="AH76" s="37">
        <f t="shared" ca="1" si="21"/>
        <v>7</v>
      </c>
      <c r="AI76" s="61">
        <f t="shared" ca="1" si="22"/>
        <v>0.64383561643835618</v>
      </c>
      <c r="AJ76" s="45" t="str">
        <f t="shared" ca="1" si="23"/>
        <v>-</v>
      </c>
      <c r="AK76" s="269"/>
      <c r="AL76" s="32"/>
      <c r="AM76" s="175"/>
      <c r="AN76" s="32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36"/>
      <c r="BD76" s="136"/>
      <c r="BE76" s="32"/>
      <c r="BF76" s="32"/>
      <c r="BG76" s="20"/>
      <c r="BH76" s="20"/>
      <c r="BI76" s="20"/>
      <c r="BJ76" s="20"/>
      <c r="BK76" s="20"/>
      <c r="BL76" s="38"/>
      <c r="BM76" s="38"/>
      <c r="BN76" s="36"/>
      <c r="BO76" s="36"/>
      <c r="BP76" s="36"/>
      <c r="BQ76" s="36"/>
      <c r="BR76" s="36"/>
      <c r="BS76" s="11"/>
      <c r="BT76" s="95"/>
      <c r="BU76" s="113"/>
      <c r="BV76" s="112"/>
      <c r="BW76" s="112"/>
      <c r="BY76" s="248"/>
      <c r="BZ76" s="246"/>
    </row>
    <row r="77" spans="1:79" s="39" customFormat="1" ht="25.5">
      <c r="A77" s="1">
        <v>68</v>
      </c>
      <c r="B77" s="436" t="s">
        <v>2425</v>
      </c>
      <c r="C77" s="33"/>
      <c r="D77" s="20" t="s">
        <v>247</v>
      </c>
      <c r="E77" s="14" t="s">
        <v>219</v>
      </c>
      <c r="F77" s="34" t="s">
        <v>256</v>
      </c>
      <c r="G77" s="2" t="s">
        <v>694</v>
      </c>
      <c r="H77" s="33" t="s">
        <v>462</v>
      </c>
      <c r="I77" s="33" t="s">
        <v>438</v>
      </c>
      <c r="J77" s="34" t="s">
        <v>695</v>
      </c>
      <c r="K77" s="100">
        <v>1301500235259</v>
      </c>
      <c r="L77" s="127">
        <v>34896</v>
      </c>
      <c r="M77" s="175">
        <f t="shared" ca="1" si="17"/>
        <v>25</v>
      </c>
      <c r="N77" s="363">
        <v>4031218620</v>
      </c>
      <c r="O77" s="20" t="s">
        <v>30</v>
      </c>
      <c r="P77" s="27" t="s">
        <v>66</v>
      </c>
      <c r="Q77" s="27" t="s">
        <v>1433</v>
      </c>
      <c r="R77" s="42" t="s">
        <v>42</v>
      </c>
      <c r="S77" s="42" t="s">
        <v>42</v>
      </c>
      <c r="T77" s="27" t="s">
        <v>2265</v>
      </c>
      <c r="U77" s="36" t="s">
        <v>7</v>
      </c>
      <c r="V77" s="3" t="s">
        <v>16</v>
      </c>
      <c r="W77" s="20"/>
      <c r="X77" s="20"/>
      <c r="Y77" s="20"/>
      <c r="Z77" s="20"/>
      <c r="AA77" s="20"/>
      <c r="AB77" s="370" t="s">
        <v>1837</v>
      </c>
      <c r="AC77" s="132">
        <v>40974</v>
      </c>
      <c r="AD77" s="32">
        <v>41096</v>
      </c>
      <c r="AE77" s="32">
        <v>41096</v>
      </c>
      <c r="AF77" s="18">
        <f t="shared" ca="1" si="19"/>
        <v>2758</v>
      </c>
      <c r="AG77" s="37">
        <f t="shared" ca="1" si="20"/>
        <v>8</v>
      </c>
      <c r="AH77" s="37">
        <f t="shared" ca="1" si="21"/>
        <v>10</v>
      </c>
      <c r="AI77" s="61">
        <f t="shared" ca="1" si="22"/>
        <v>7.5561643835616437</v>
      </c>
      <c r="AJ77" s="45" t="str">
        <f t="shared" ca="1" si="23"/>
        <v>12</v>
      </c>
      <c r="AK77" s="32"/>
      <c r="AL77" s="269"/>
      <c r="AM77" s="32"/>
      <c r="AN77" s="175"/>
      <c r="AO77" s="32"/>
      <c r="AP77" s="175"/>
      <c r="AQ77" s="175"/>
      <c r="AR77" s="175"/>
      <c r="AS77" s="175"/>
      <c r="AT77" s="175"/>
      <c r="AU77" s="175"/>
      <c r="AV77" s="175"/>
      <c r="AW77" s="175">
        <v>3</v>
      </c>
      <c r="AX77" s="175"/>
      <c r="AY77" s="175"/>
      <c r="AZ77" s="175"/>
      <c r="BA77" s="175"/>
      <c r="BB77" s="175"/>
      <c r="BC77" s="175">
        <v>3</v>
      </c>
      <c r="BD77" s="136"/>
      <c r="BE77" s="136"/>
      <c r="BF77" s="17">
        <v>41518</v>
      </c>
      <c r="BG77" s="17">
        <v>42620</v>
      </c>
      <c r="BH77" s="33" t="s">
        <v>34</v>
      </c>
      <c r="BI77" s="36"/>
      <c r="BJ77" s="33" t="s">
        <v>34</v>
      </c>
      <c r="BK77" s="33" t="s">
        <v>34</v>
      </c>
      <c r="BL77" s="33" t="s">
        <v>34</v>
      </c>
      <c r="BM77" s="36" t="s">
        <v>33</v>
      </c>
      <c r="BN77" s="36"/>
      <c r="BO77" s="36"/>
      <c r="BP77" s="36"/>
      <c r="BQ77" s="36"/>
      <c r="BR77" s="36"/>
      <c r="BS77" s="36"/>
      <c r="BT77" s="11">
        <v>42811</v>
      </c>
      <c r="BU77" s="410">
        <v>10</v>
      </c>
      <c r="BV77" s="412">
        <v>10</v>
      </c>
      <c r="BW77" s="412">
        <v>12</v>
      </c>
      <c r="BX77" s="412">
        <v>12</v>
      </c>
      <c r="BY77" s="416"/>
      <c r="BZ77" s="35"/>
      <c r="CA77" s="413"/>
    </row>
    <row r="78" spans="1:79" s="39" customFormat="1" ht="25.5">
      <c r="A78" s="1">
        <v>69</v>
      </c>
      <c r="B78" s="436" t="s">
        <v>3050</v>
      </c>
      <c r="C78" s="33"/>
      <c r="D78" s="49" t="s">
        <v>249</v>
      </c>
      <c r="E78" s="14" t="s">
        <v>3051</v>
      </c>
      <c r="F78" s="34" t="s">
        <v>281</v>
      </c>
      <c r="G78" s="2" t="s">
        <v>3052</v>
      </c>
      <c r="H78" s="33" t="s">
        <v>3053</v>
      </c>
      <c r="I78" s="184" t="s">
        <v>435</v>
      </c>
      <c r="J78" s="34" t="s">
        <v>3054</v>
      </c>
      <c r="K78" s="100">
        <v>3120100104839</v>
      </c>
      <c r="L78" s="127">
        <v>26073</v>
      </c>
      <c r="M78" s="175">
        <f t="shared" ca="1" si="17"/>
        <v>49</v>
      </c>
      <c r="N78" s="363"/>
      <c r="O78" s="33" t="s">
        <v>31</v>
      </c>
      <c r="P78" s="27" t="s">
        <v>2252</v>
      </c>
      <c r="Q78" s="27" t="s">
        <v>8</v>
      </c>
      <c r="R78" s="42"/>
      <c r="S78" s="42"/>
      <c r="T78" s="27" t="s">
        <v>2266</v>
      </c>
      <c r="U78" s="36" t="s">
        <v>7</v>
      </c>
      <c r="V78" s="3" t="s">
        <v>16</v>
      </c>
      <c r="W78" s="20"/>
      <c r="X78" s="20"/>
      <c r="Y78" s="20"/>
      <c r="Z78" s="20"/>
      <c r="AA78" s="20"/>
      <c r="AB78" s="560"/>
      <c r="AC78" s="132">
        <v>41275</v>
      </c>
      <c r="AD78" s="135">
        <f t="shared" ref="AD78:AD99" si="24">AC78+120</f>
        <v>41395</v>
      </c>
      <c r="AE78" s="269">
        <v>41275</v>
      </c>
      <c r="AF78" s="18">
        <f t="shared" ca="1" si="19"/>
        <v>2579</v>
      </c>
      <c r="AG78" s="37">
        <f t="shared" ca="1" si="20"/>
        <v>7</v>
      </c>
      <c r="AH78" s="37">
        <f t="shared" ca="1" si="21"/>
        <v>0</v>
      </c>
      <c r="AI78" s="61">
        <f t="shared" ca="1" si="22"/>
        <v>7.065753424657534</v>
      </c>
      <c r="AJ78" s="45" t="str">
        <f t="shared" ca="1" si="23"/>
        <v>12</v>
      </c>
      <c r="AK78" s="32"/>
      <c r="AL78" s="269"/>
      <c r="AM78" s="32"/>
      <c r="AN78" s="175"/>
      <c r="AO78" s="32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36"/>
      <c r="BE78" s="136"/>
      <c r="BF78" s="17"/>
      <c r="BG78" s="17"/>
      <c r="BH78" s="33"/>
      <c r="BI78" s="36"/>
      <c r="BJ78" s="33"/>
      <c r="BK78" s="33"/>
      <c r="BL78" s="33"/>
      <c r="BM78" s="36"/>
      <c r="BN78" s="36"/>
      <c r="BO78" s="36"/>
      <c r="BP78" s="36"/>
      <c r="BQ78" s="36"/>
      <c r="BR78" s="36"/>
      <c r="BS78" s="36"/>
      <c r="BT78" s="11"/>
      <c r="BU78" s="410"/>
      <c r="BV78" s="412"/>
      <c r="BW78" s="412"/>
      <c r="BX78" s="412"/>
      <c r="BY78" s="416"/>
      <c r="BZ78" s="35"/>
      <c r="CA78" s="413"/>
    </row>
    <row r="79" spans="1:79" s="39" customFormat="1" ht="25.5">
      <c r="A79" s="1">
        <v>70</v>
      </c>
      <c r="B79" s="436" t="s">
        <v>3048</v>
      </c>
      <c r="C79" s="33"/>
      <c r="D79" s="49" t="s">
        <v>247</v>
      </c>
      <c r="E79" s="14" t="s">
        <v>3055</v>
      </c>
      <c r="F79" s="34" t="s">
        <v>3056</v>
      </c>
      <c r="G79" s="2" t="s">
        <v>3057</v>
      </c>
      <c r="H79" s="33" t="s">
        <v>3058</v>
      </c>
      <c r="I79" s="184" t="s">
        <v>600</v>
      </c>
      <c r="J79" s="34" t="s">
        <v>3059</v>
      </c>
      <c r="K79" s="100">
        <v>3310800135247</v>
      </c>
      <c r="L79" s="127">
        <v>26912</v>
      </c>
      <c r="M79" s="175">
        <f t="shared" ca="1" si="17"/>
        <v>47</v>
      </c>
      <c r="N79" s="363"/>
      <c r="O79" s="20" t="s">
        <v>30</v>
      </c>
      <c r="P79" s="563" t="s">
        <v>2248</v>
      </c>
      <c r="Q79" s="563" t="s">
        <v>8</v>
      </c>
      <c r="R79" s="42"/>
      <c r="S79" s="42"/>
      <c r="T79" s="27" t="s">
        <v>2266</v>
      </c>
      <c r="U79" s="36" t="s">
        <v>7</v>
      </c>
      <c r="V79" s="3" t="s">
        <v>16</v>
      </c>
      <c r="W79" s="20"/>
      <c r="X79" s="20"/>
      <c r="Y79" s="20"/>
      <c r="Z79" s="20"/>
      <c r="AA79" s="20"/>
      <c r="AB79" s="560"/>
      <c r="AC79" s="132">
        <v>40456</v>
      </c>
      <c r="AD79" s="135">
        <f t="shared" si="24"/>
        <v>40576</v>
      </c>
      <c r="AE79" s="269">
        <v>40456</v>
      </c>
      <c r="AF79" s="18">
        <f t="shared" ca="1" si="19"/>
        <v>3398</v>
      </c>
      <c r="AG79" s="37">
        <f t="shared" ca="1" si="20"/>
        <v>10</v>
      </c>
      <c r="AH79" s="37">
        <f t="shared" ca="1" si="21"/>
        <v>3</v>
      </c>
      <c r="AI79" s="61">
        <f t="shared" ca="1" si="22"/>
        <v>9.3095890410958901</v>
      </c>
      <c r="AJ79" s="45" t="str">
        <f t="shared" ca="1" si="23"/>
        <v>12</v>
      </c>
      <c r="AK79" s="32"/>
      <c r="AL79" s="269"/>
      <c r="AM79" s="32"/>
      <c r="AN79" s="175"/>
      <c r="AO79" s="32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36"/>
      <c r="BE79" s="136"/>
      <c r="BF79" s="17"/>
      <c r="BG79" s="17"/>
      <c r="BH79" s="33"/>
      <c r="BI79" s="36"/>
      <c r="BJ79" s="33"/>
      <c r="BK79" s="33"/>
      <c r="BL79" s="33"/>
      <c r="BM79" s="36"/>
      <c r="BN79" s="36"/>
      <c r="BO79" s="36"/>
      <c r="BP79" s="36"/>
      <c r="BQ79" s="36"/>
      <c r="BR79" s="36"/>
      <c r="BS79" s="36"/>
      <c r="BT79" s="11"/>
      <c r="BU79" s="410"/>
      <c r="BV79" s="412"/>
      <c r="BW79" s="412"/>
      <c r="BX79" s="412"/>
      <c r="BY79" s="416"/>
      <c r="BZ79" s="35"/>
      <c r="CA79" s="413"/>
    </row>
    <row r="80" spans="1:79" s="39" customFormat="1" ht="25.5">
      <c r="A80" s="1">
        <v>71</v>
      </c>
      <c r="B80" s="436" t="s">
        <v>3049</v>
      </c>
      <c r="C80" s="33"/>
      <c r="D80" s="49" t="s">
        <v>247</v>
      </c>
      <c r="E80" s="14" t="s">
        <v>3060</v>
      </c>
      <c r="F80" s="34" t="s">
        <v>3061</v>
      </c>
      <c r="G80" s="2" t="s">
        <v>3062</v>
      </c>
      <c r="H80" s="33" t="s">
        <v>3063</v>
      </c>
      <c r="I80" s="184" t="s">
        <v>600</v>
      </c>
      <c r="J80" s="34" t="s">
        <v>3064</v>
      </c>
      <c r="K80" s="100">
        <v>3670500039011</v>
      </c>
      <c r="L80" s="127">
        <v>29734</v>
      </c>
      <c r="M80" s="175">
        <f t="shared" ca="1" si="17"/>
        <v>39</v>
      </c>
      <c r="N80" s="363"/>
      <c r="O80" s="20" t="s">
        <v>30</v>
      </c>
      <c r="P80" s="563" t="s">
        <v>2248</v>
      </c>
      <c r="Q80" s="563" t="s">
        <v>8</v>
      </c>
      <c r="R80" s="42"/>
      <c r="S80" s="42"/>
      <c r="T80" s="27" t="s">
        <v>2266</v>
      </c>
      <c r="U80" s="36" t="s">
        <v>7</v>
      </c>
      <c r="V80" s="3" t="s">
        <v>16</v>
      </c>
      <c r="W80" s="20"/>
      <c r="X80" s="20"/>
      <c r="Y80" s="20"/>
      <c r="Z80" s="20"/>
      <c r="AA80" s="20"/>
      <c r="AB80" s="560"/>
      <c r="AC80" s="132">
        <v>41619</v>
      </c>
      <c r="AD80" s="135">
        <f t="shared" si="24"/>
        <v>41739</v>
      </c>
      <c r="AE80" s="269">
        <v>41619</v>
      </c>
      <c r="AF80" s="18">
        <f t="shared" ca="1" si="19"/>
        <v>2235</v>
      </c>
      <c r="AG80" s="37">
        <f t="shared" ca="1" si="20"/>
        <v>7</v>
      </c>
      <c r="AH80" s="37">
        <f t="shared" ca="1" si="21"/>
        <v>1</v>
      </c>
      <c r="AI80" s="61">
        <f t="shared" ca="1" si="22"/>
        <v>6.1232876712328768</v>
      </c>
      <c r="AJ80" s="45" t="str">
        <f t="shared" ca="1" si="23"/>
        <v>12</v>
      </c>
      <c r="AK80" s="32"/>
      <c r="AL80" s="269"/>
      <c r="AM80" s="32"/>
      <c r="AN80" s="175"/>
      <c r="AO80" s="32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36"/>
      <c r="BE80" s="136"/>
      <c r="BF80" s="17"/>
      <c r="BG80" s="17"/>
      <c r="BH80" s="33"/>
      <c r="BI80" s="36"/>
      <c r="BJ80" s="33"/>
      <c r="BK80" s="33"/>
      <c r="BL80" s="33"/>
      <c r="BM80" s="36"/>
      <c r="BN80" s="36"/>
      <c r="BO80" s="36"/>
      <c r="BP80" s="36"/>
      <c r="BQ80" s="36"/>
      <c r="BR80" s="36"/>
      <c r="BS80" s="36"/>
      <c r="BT80" s="11"/>
      <c r="BU80" s="410"/>
      <c r="BV80" s="412"/>
      <c r="BW80" s="412"/>
      <c r="BX80" s="412"/>
      <c r="BY80" s="416"/>
      <c r="BZ80" s="35"/>
      <c r="CA80" s="413"/>
    </row>
    <row r="81" spans="1:79" s="39" customFormat="1" ht="25.5">
      <c r="A81" s="1">
        <v>72</v>
      </c>
      <c r="B81" s="436" t="s">
        <v>3076</v>
      </c>
      <c r="C81" s="33"/>
      <c r="D81" s="49" t="s">
        <v>247</v>
      </c>
      <c r="E81" s="14" t="s">
        <v>3077</v>
      </c>
      <c r="F81" s="34" t="s">
        <v>3078</v>
      </c>
      <c r="G81" s="2" t="s">
        <v>3079</v>
      </c>
      <c r="H81" s="33" t="s">
        <v>3080</v>
      </c>
      <c r="I81" s="184" t="s">
        <v>600</v>
      </c>
      <c r="J81" s="34" t="s">
        <v>3081</v>
      </c>
      <c r="K81" s="100">
        <v>3120600521030</v>
      </c>
      <c r="L81" s="127">
        <v>30632</v>
      </c>
      <c r="M81" s="175">
        <f t="shared" ca="1" si="17"/>
        <v>37</v>
      </c>
      <c r="N81" s="363"/>
      <c r="O81" s="20" t="s">
        <v>30</v>
      </c>
      <c r="P81" s="27" t="s">
        <v>3160</v>
      </c>
      <c r="Q81" s="27" t="s">
        <v>2128</v>
      </c>
      <c r="R81" s="42"/>
      <c r="S81" s="42"/>
      <c r="T81" s="27" t="s">
        <v>2264</v>
      </c>
      <c r="U81" s="36" t="s">
        <v>7</v>
      </c>
      <c r="V81" s="3" t="s">
        <v>16</v>
      </c>
      <c r="W81" s="20"/>
      <c r="X81" s="20"/>
      <c r="Y81" s="20"/>
      <c r="Z81" s="20"/>
      <c r="AA81" s="20"/>
      <c r="AB81" s="560"/>
      <c r="AC81" s="132">
        <v>41211</v>
      </c>
      <c r="AD81" s="135">
        <f t="shared" si="24"/>
        <v>41331</v>
      </c>
      <c r="AE81" s="269">
        <v>41211</v>
      </c>
      <c r="AF81" s="18">
        <f t="shared" ca="1" si="19"/>
        <v>2643</v>
      </c>
      <c r="AG81" s="37">
        <f t="shared" ca="1" si="20"/>
        <v>8</v>
      </c>
      <c r="AH81" s="37">
        <f t="shared" ca="1" si="21"/>
        <v>2</v>
      </c>
      <c r="AI81" s="61">
        <f t="shared" ca="1" si="22"/>
        <v>7.2410958904109588</v>
      </c>
      <c r="AJ81" s="45" t="str">
        <f t="shared" ca="1" si="23"/>
        <v>12</v>
      </c>
      <c r="AK81" s="32"/>
      <c r="AL81" s="269"/>
      <c r="AM81" s="32"/>
      <c r="AN81" s="175"/>
      <c r="AO81" s="32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36"/>
      <c r="BE81" s="136"/>
      <c r="BF81" s="17"/>
      <c r="BG81" s="17"/>
      <c r="BH81" s="33"/>
      <c r="BI81" s="36"/>
      <c r="BJ81" s="33"/>
      <c r="BK81" s="33"/>
      <c r="BL81" s="33"/>
      <c r="BM81" s="36"/>
      <c r="BN81" s="36"/>
      <c r="BO81" s="36"/>
      <c r="BP81" s="36"/>
      <c r="BQ81" s="36"/>
      <c r="BR81" s="36"/>
      <c r="BS81" s="36"/>
      <c r="BT81" s="11"/>
      <c r="BU81" s="410"/>
      <c r="BV81" s="412"/>
      <c r="BW81" s="412"/>
      <c r="BX81" s="412"/>
      <c r="BY81" s="416"/>
      <c r="BZ81" s="35"/>
      <c r="CA81" s="413"/>
    </row>
    <row r="82" spans="1:79" s="39" customFormat="1" ht="25.5">
      <c r="A82" s="1">
        <v>73</v>
      </c>
      <c r="B82" s="436" t="s">
        <v>3065</v>
      </c>
      <c r="C82" s="33"/>
      <c r="D82" s="49" t="s">
        <v>247</v>
      </c>
      <c r="E82" s="14" t="s">
        <v>3066</v>
      </c>
      <c r="F82" s="34" t="s">
        <v>304</v>
      </c>
      <c r="G82" s="2" t="s">
        <v>3067</v>
      </c>
      <c r="H82" s="33" t="s">
        <v>3068</v>
      </c>
      <c r="I82" s="184" t="s">
        <v>600</v>
      </c>
      <c r="J82" s="34" t="s">
        <v>3069</v>
      </c>
      <c r="K82" s="100">
        <v>4100700009541</v>
      </c>
      <c r="L82" s="127">
        <v>30673</v>
      </c>
      <c r="M82" s="175">
        <f t="shared" ca="1" si="17"/>
        <v>37</v>
      </c>
      <c r="N82" s="363"/>
      <c r="O82" s="20" t="s">
        <v>30</v>
      </c>
      <c r="P82" s="250" t="s">
        <v>1780</v>
      </c>
      <c r="Q82" s="27" t="s">
        <v>1574</v>
      </c>
      <c r="R82" s="42"/>
      <c r="S82" s="42"/>
      <c r="T82" s="27" t="s">
        <v>48</v>
      </c>
      <c r="U82" s="36" t="s">
        <v>7</v>
      </c>
      <c r="V82" s="3" t="s">
        <v>16</v>
      </c>
      <c r="W82" s="20"/>
      <c r="X82" s="20"/>
      <c r="Y82" s="20"/>
      <c r="Z82" s="20"/>
      <c r="AA82" s="20"/>
      <c r="AB82" s="560"/>
      <c r="AC82" s="132">
        <v>39097</v>
      </c>
      <c r="AD82" s="135">
        <f t="shared" si="24"/>
        <v>39217</v>
      </c>
      <c r="AE82" s="269">
        <v>39097</v>
      </c>
      <c r="AF82" s="18">
        <f t="shared" ca="1" si="19"/>
        <v>4757</v>
      </c>
      <c r="AG82" s="37">
        <f t="shared" ca="1" si="20"/>
        <v>13</v>
      </c>
      <c r="AH82" s="37">
        <f t="shared" ca="1" si="21"/>
        <v>0</v>
      </c>
      <c r="AI82" s="61">
        <f t="shared" ca="1" si="22"/>
        <v>13.032876712328767</v>
      </c>
      <c r="AJ82" s="45" t="str">
        <f t="shared" ca="1" si="23"/>
        <v>15</v>
      </c>
      <c r="AK82" s="32"/>
      <c r="AL82" s="269"/>
      <c r="AM82" s="32"/>
      <c r="AN82" s="175"/>
      <c r="AO82" s="32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36"/>
      <c r="BE82" s="136"/>
      <c r="BF82" s="17"/>
      <c r="BG82" s="17"/>
      <c r="BH82" s="33"/>
      <c r="BI82" s="36"/>
      <c r="BJ82" s="33"/>
      <c r="BK82" s="33"/>
      <c r="BL82" s="33"/>
      <c r="BM82" s="36"/>
      <c r="BN82" s="36"/>
      <c r="BO82" s="36"/>
      <c r="BP82" s="36"/>
      <c r="BQ82" s="36"/>
      <c r="BR82" s="36"/>
      <c r="BS82" s="36"/>
      <c r="BT82" s="11"/>
      <c r="BU82" s="410"/>
      <c r="BV82" s="412"/>
      <c r="BW82" s="412"/>
      <c r="BX82" s="412"/>
      <c r="BY82" s="416"/>
      <c r="BZ82" s="35"/>
      <c r="CA82" s="413"/>
    </row>
    <row r="83" spans="1:79" s="39" customFormat="1" ht="25.5">
      <c r="A83" s="1">
        <v>74</v>
      </c>
      <c r="B83" s="436" t="s">
        <v>3090</v>
      </c>
      <c r="C83" s="33"/>
      <c r="D83" s="49" t="s">
        <v>2153</v>
      </c>
      <c r="E83" s="14" t="s">
        <v>3091</v>
      </c>
      <c r="F83" s="34" t="s">
        <v>3092</v>
      </c>
      <c r="G83" s="2" t="s">
        <v>3093</v>
      </c>
      <c r="H83" s="33" t="s">
        <v>593</v>
      </c>
      <c r="I83" s="184" t="s">
        <v>435</v>
      </c>
      <c r="J83" s="34" t="s">
        <v>3094</v>
      </c>
      <c r="K83" s="100">
        <v>3480600306314</v>
      </c>
      <c r="L83" s="127">
        <v>28211</v>
      </c>
      <c r="M83" s="175">
        <f t="shared" ca="1" si="17"/>
        <v>43</v>
      </c>
      <c r="N83" s="363"/>
      <c r="O83" s="33" t="s">
        <v>31</v>
      </c>
      <c r="P83" s="27" t="s">
        <v>3161</v>
      </c>
      <c r="Q83" s="27" t="s">
        <v>2132</v>
      </c>
      <c r="R83" s="42"/>
      <c r="S83" s="42"/>
      <c r="T83" s="27" t="s">
        <v>2264</v>
      </c>
      <c r="U83" s="36" t="s">
        <v>7</v>
      </c>
      <c r="V83" s="3" t="s">
        <v>16</v>
      </c>
      <c r="W83" s="20"/>
      <c r="X83" s="20"/>
      <c r="Y83" s="20"/>
      <c r="Z83" s="20"/>
      <c r="AA83" s="20"/>
      <c r="AB83" s="560"/>
      <c r="AC83" s="132">
        <v>41316</v>
      </c>
      <c r="AD83" s="135">
        <f t="shared" si="24"/>
        <v>41436</v>
      </c>
      <c r="AE83" s="269">
        <v>41316</v>
      </c>
      <c r="AF83" s="18">
        <f t="shared" ca="1" si="19"/>
        <v>2538</v>
      </c>
      <c r="AG83" s="37">
        <f t="shared" ca="1" si="20"/>
        <v>7</v>
      </c>
      <c r="AH83" s="37">
        <f t="shared" ca="1" si="21"/>
        <v>11</v>
      </c>
      <c r="AI83" s="61">
        <f t="shared" ca="1" si="22"/>
        <v>6.9534246575342467</v>
      </c>
      <c r="AJ83" s="45" t="str">
        <f t="shared" ca="1" si="23"/>
        <v>12</v>
      </c>
      <c r="AK83" s="32"/>
      <c r="AL83" s="269"/>
      <c r="AM83" s="32"/>
      <c r="AN83" s="175"/>
      <c r="AO83" s="32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36"/>
      <c r="BE83" s="136"/>
      <c r="BF83" s="17"/>
      <c r="BG83" s="17"/>
      <c r="BH83" s="33"/>
      <c r="BI83" s="36"/>
      <c r="BJ83" s="33"/>
      <c r="BK83" s="33"/>
      <c r="BL83" s="33"/>
      <c r="BM83" s="36"/>
      <c r="BN83" s="36"/>
      <c r="BO83" s="36"/>
      <c r="BP83" s="36"/>
      <c r="BQ83" s="36"/>
      <c r="BR83" s="36"/>
      <c r="BS83" s="36"/>
      <c r="BT83" s="11"/>
      <c r="BU83" s="410"/>
      <c r="BV83" s="412"/>
      <c r="BW83" s="412"/>
      <c r="BX83" s="412"/>
      <c r="BY83" s="416"/>
      <c r="BZ83" s="35"/>
      <c r="CA83" s="413"/>
    </row>
    <row r="84" spans="1:79" s="39" customFormat="1" ht="25.5">
      <c r="A84" s="1">
        <v>75</v>
      </c>
      <c r="B84" s="436" t="s">
        <v>3032</v>
      </c>
      <c r="C84" s="33"/>
      <c r="D84" s="49" t="s">
        <v>2153</v>
      </c>
      <c r="E84" s="14" t="s">
        <v>3070</v>
      </c>
      <c r="F84" s="34" t="s">
        <v>258</v>
      </c>
      <c r="G84" s="2" t="s">
        <v>3071</v>
      </c>
      <c r="H84" s="33" t="s">
        <v>473</v>
      </c>
      <c r="I84" s="184" t="s">
        <v>435</v>
      </c>
      <c r="J84" s="34" t="s">
        <v>3072</v>
      </c>
      <c r="K84" s="100">
        <v>3120600497066</v>
      </c>
      <c r="L84" s="127">
        <v>26819</v>
      </c>
      <c r="M84" s="175">
        <f t="shared" ca="1" si="17"/>
        <v>47</v>
      </c>
      <c r="N84" s="363"/>
      <c r="O84" s="33" t="s">
        <v>31</v>
      </c>
      <c r="P84" s="27" t="s">
        <v>3162</v>
      </c>
      <c r="Q84" s="27" t="s">
        <v>2133</v>
      </c>
      <c r="R84" s="42"/>
      <c r="S84" s="42"/>
      <c r="T84" s="27" t="s">
        <v>2264</v>
      </c>
      <c r="U84" s="36" t="s">
        <v>7</v>
      </c>
      <c r="V84" s="3" t="s">
        <v>16</v>
      </c>
      <c r="W84" s="20"/>
      <c r="X84" s="20"/>
      <c r="Y84" s="20"/>
      <c r="Z84" s="20"/>
      <c r="AA84" s="20"/>
      <c r="AB84" s="560"/>
      <c r="AC84" s="132">
        <v>40973</v>
      </c>
      <c r="AD84" s="135">
        <f t="shared" si="24"/>
        <v>41093</v>
      </c>
      <c r="AE84" s="269">
        <v>40973</v>
      </c>
      <c r="AF84" s="18">
        <f t="shared" ca="1" si="19"/>
        <v>2881</v>
      </c>
      <c r="AG84" s="37">
        <f t="shared" ca="1" si="20"/>
        <v>8</v>
      </c>
      <c r="AH84" s="37">
        <f t="shared" ca="1" si="21"/>
        <v>10</v>
      </c>
      <c r="AI84" s="61">
        <f t="shared" ca="1" si="22"/>
        <v>7.8931506849315065</v>
      </c>
      <c r="AJ84" s="45" t="str">
        <f t="shared" ca="1" si="23"/>
        <v>12</v>
      </c>
      <c r="AK84" s="32"/>
      <c r="AL84" s="269"/>
      <c r="AM84" s="32"/>
      <c r="AN84" s="175"/>
      <c r="AO84" s="32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36"/>
      <c r="BE84" s="136"/>
      <c r="BF84" s="17"/>
      <c r="BG84" s="17"/>
      <c r="BH84" s="33"/>
      <c r="BI84" s="36"/>
      <c r="BJ84" s="33"/>
      <c r="BK84" s="33"/>
      <c r="BL84" s="33"/>
      <c r="BM84" s="36"/>
      <c r="BN84" s="36"/>
      <c r="BO84" s="36"/>
      <c r="BP84" s="36"/>
      <c r="BQ84" s="36"/>
      <c r="BR84" s="36"/>
      <c r="BS84" s="36"/>
      <c r="BT84" s="11"/>
      <c r="BU84" s="410"/>
      <c r="BV84" s="412"/>
      <c r="BW84" s="412"/>
      <c r="BX84" s="412"/>
      <c r="BY84" s="416"/>
      <c r="BZ84" s="35"/>
      <c r="CA84" s="413"/>
    </row>
    <row r="85" spans="1:79" s="39" customFormat="1" ht="25.5">
      <c r="A85" s="1">
        <v>76</v>
      </c>
      <c r="B85" s="436" t="s">
        <v>3033</v>
      </c>
      <c r="C85" s="33"/>
      <c r="D85" s="49" t="s">
        <v>2153</v>
      </c>
      <c r="E85" s="14" t="s">
        <v>3073</v>
      </c>
      <c r="F85" s="34" t="s">
        <v>316</v>
      </c>
      <c r="G85" s="2" t="s">
        <v>3074</v>
      </c>
      <c r="H85" s="33" t="s">
        <v>474</v>
      </c>
      <c r="I85" s="184" t="s">
        <v>435</v>
      </c>
      <c r="J85" s="34" t="s">
        <v>3075</v>
      </c>
      <c r="K85" s="100">
        <v>1100701754521</v>
      </c>
      <c r="L85" s="127">
        <v>34891</v>
      </c>
      <c r="M85" s="175">
        <f t="shared" ca="1" si="17"/>
        <v>25</v>
      </c>
      <c r="N85" s="363"/>
      <c r="O85" s="33" t="s">
        <v>31</v>
      </c>
      <c r="P85" s="27" t="s">
        <v>3162</v>
      </c>
      <c r="Q85" s="27" t="s">
        <v>3163</v>
      </c>
      <c r="R85" s="42"/>
      <c r="S85" s="42"/>
      <c r="T85" s="27" t="s">
        <v>2264</v>
      </c>
      <c r="U85" s="36" t="s">
        <v>7</v>
      </c>
      <c r="V85" s="3" t="s">
        <v>16</v>
      </c>
      <c r="W85" s="20"/>
      <c r="X85" s="20"/>
      <c r="Y85" s="20"/>
      <c r="Z85" s="20"/>
      <c r="AA85" s="20"/>
      <c r="AB85" s="560"/>
      <c r="AC85" s="132">
        <v>40977</v>
      </c>
      <c r="AD85" s="135">
        <f t="shared" si="24"/>
        <v>41097</v>
      </c>
      <c r="AE85" s="269">
        <v>40977</v>
      </c>
      <c r="AF85" s="18">
        <f t="shared" ca="1" si="19"/>
        <v>2877</v>
      </c>
      <c r="AG85" s="37">
        <f t="shared" ca="1" si="20"/>
        <v>8</v>
      </c>
      <c r="AH85" s="37">
        <f t="shared" ca="1" si="21"/>
        <v>10</v>
      </c>
      <c r="AI85" s="61">
        <f t="shared" ca="1" si="22"/>
        <v>7.882191780821918</v>
      </c>
      <c r="AJ85" s="45" t="str">
        <f t="shared" ca="1" si="23"/>
        <v>12</v>
      </c>
      <c r="AK85" s="32"/>
      <c r="AL85" s="269"/>
      <c r="AM85" s="32"/>
      <c r="AN85" s="175"/>
      <c r="AO85" s="32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36"/>
      <c r="BE85" s="136"/>
      <c r="BF85" s="17"/>
      <c r="BG85" s="17"/>
      <c r="BH85" s="33"/>
      <c r="BI85" s="36"/>
      <c r="BJ85" s="33"/>
      <c r="BK85" s="33"/>
      <c r="BL85" s="33"/>
      <c r="BM85" s="36"/>
      <c r="BN85" s="36"/>
      <c r="BO85" s="36"/>
      <c r="BP85" s="36"/>
      <c r="BQ85" s="36"/>
      <c r="BR85" s="36"/>
      <c r="BS85" s="36"/>
      <c r="BT85" s="11"/>
      <c r="BU85" s="410"/>
      <c r="BV85" s="412"/>
      <c r="BW85" s="412"/>
      <c r="BX85" s="412"/>
      <c r="BY85" s="416"/>
      <c r="BZ85" s="35"/>
      <c r="CA85" s="413"/>
    </row>
    <row r="86" spans="1:79" s="39" customFormat="1" ht="25.5">
      <c r="A86" s="1">
        <v>77</v>
      </c>
      <c r="B86" s="436" t="s">
        <v>3034</v>
      </c>
      <c r="C86" s="33"/>
      <c r="D86" s="49" t="s">
        <v>247</v>
      </c>
      <c r="E86" s="14" t="s">
        <v>3082</v>
      </c>
      <c r="F86" s="34" t="s">
        <v>332</v>
      </c>
      <c r="G86" s="2" t="s">
        <v>3083</v>
      </c>
      <c r="H86" s="33" t="s">
        <v>3084</v>
      </c>
      <c r="I86" s="184" t="s">
        <v>600</v>
      </c>
      <c r="J86" s="34" t="s">
        <v>3085</v>
      </c>
      <c r="K86" s="100">
        <v>1670500283381</v>
      </c>
      <c r="L86" s="127">
        <v>34453</v>
      </c>
      <c r="M86" s="175">
        <f t="shared" ca="1" si="17"/>
        <v>26</v>
      </c>
      <c r="N86" s="363"/>
      <c r="O86" s="20" t="s">
        <v>30</v>
      </c>
      <c r="P86" s="27" t="s">
        <v>2260</v>
      </c>
      <c r="Q86" s="27" t="s">
        <v>2128</v>
      </c>
      <c r="R86" s="42"/>
      <c r="S86" s="42"/>
      <c r="T86" s="27" t="s">
        <v>2264</v>
      </c>
      <c r="U86" s="36" t="s">
        <v>7</v>
      </c>
      <c r="V86" s="3" t="s">
        <v>16</v>
      </c>
      <c r="W86" s="20"/>
      <c r="X86" s="20"/>
      <c r="Y86" s="20"/>
      <c r="Z86" s="20"/>
      <c r="AA86" s="20"/>
      <c r="AB86" s="560"/>
      <c r="AC86" s="132">
        <v>41254</v>
      </c>
      <c r="AD86" s="135">
        <f t="shared" si="24"/>
        <v>41374</v>
      </c>
      <c r="AE86" s="269">
        <v>41254</v>
      </c>
      <c r="AF86" s="18">
        <f t="shared" ca="1" si="19"/>
        <v>2600</v>
      </c>
      <c r="AG86" s="37">
        <f t="shared" ca="1" si="20"/>
        <v>8</v>
      </c>
      <c r="AH86" s="37">
        <f t="shared" ca="1" si="21"/>
        <v>1</v>
      </c>
      <c r="AI86" s="61">
        <f t="shared" ca="1" si="22"/>
        <v>7.1232876712328768</v>
      </c>
      <c r="AJ86" s="45" t="str">
        <f t="shared" ca="1" si="23"/>
        <v>12</v>
      </c>
      <c r="AK86" s="32"/>
      <c r="AL86" s="269"/>
      <c r="AM86" s="32"/>
      <c r="AN86" s="175"/>
      <c r="AO86" s="32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36"/>
      <c r="BE86" s="136"/>
      <c r="BF86" s="17"/>
      <c r="BG86" s="17"/>
      <c r="BH86" s="33"/>
      <c r="BI86" s="36"/>
      <c r="BJ86" s="33"/>
      <c r="BK86" s="33"/>
      <c r="BL86" s="33"/>
      <c r="BM86" s="36"/>
      <c r="BN86" s="36"/>
      <c r="BO86" s="36"/>
      <c r="BP86" s="36"/>
      <c r="BQ86" s="36"/>
      <c r="BR86" s="36"/>
      <c r="BS86" s="36"/>
      <c r="BT86" s="11"/>
      <c r="BU86" s="410"/>
      <c r="BV86" s="412"/>
      <c r="BW86" s="412"/>
      <c r="BX86" s="412"/>
      <c r="BY86" s="416"/>
      <c r="BZ86" s="35"/>
      <c r="CA86" s="413"/>
    </row>
    <row r="87" spans="1:79" s="39" customFormat="1" ht="25.5">
      <c r="A87" s="1">
        <v>78</v>
      </c>
      <c r="B87" s="436" t="s">
        <v>3035</v>
      </c>
      <c r="C87" s="33"/>
      <c r="D87" s="49" t="s">
        <v>2153</v>
      </c>
      <c r="E87" s="14" t="s">
        <v>3086</v>
      </c>
      <c r="F87" s="34" t="s">
        <v>331</v>
      </c>
      <c r="G87" s="2" t="s">
        <v>3087</v>
      </c>
      <c r="H87" s="33" t="s">
        <v>3088</v>
      </c>
      <c r="I87" s="184" t="s">
        <v>435</v>
      </c>
      <c r="J87" s="34" t="s">
        <v>3089</v>
      </c>
      <c r="K87" s="100">
        <v>2670500026247</v>
      </c>
      <c r="L87" s="127">
        <v>34864</v>
      </c>
      <c r="M87" s="175">
        <f t="shared" ca="1" si="17"/>
        <v>25</v>
      </c>
      <c r="N87" s="363"/>
      <c r="O87" s="33" t="s">
        <v>31</v>
      </c>
      <c r="P87" s="27" t="s">
        <v>3164</v>
      </c>
      <c r="Q87" s="27" t="s">
        <v>2132</v>
      </c>
      <c r="R87" s="42"/>
      <c r="S87" s="42"/>
      <c r="T87" s="27" t="s">
        <v>2264</v>
      </c>
      <c r="U87" s="36" t="s">
        <v>7</v>
      </c>
      <c r="V87" s="3" t="s">
        <v>16</v>
      </c>
      <c r="W87" s="20"/>
      <c r="X87" s="20"/>
      <c r="Y87" s="20"/>
      <c r="Z87" s="20"/>
      <c r="AA87" s="20"/>
      <c r="AB87" s="560"/>
      <c r="AC87" s="132">
        <v>41254</v>
      </c>
      <c r="AD87" s="135">
        <f t="shared" si="24"/>
        <v>41374</v>
      </c>
      <c r="AE87" s="269">
        <v>41254</v>
      </c>
      <c r="AF87" s="18">
        <f t="shared" ca="1" si="19"/>
        <v>2600</v>
      </c>
      <c r="AG87" s="37">
        <f t="shared" ca="1" si="20"/>
        <v>8</v>
      </c>
      <c r="AH87" s="37">
        <f t="shared" ca="1" si="21"/>
        <v>1</v>
      </c>
      <c r="AI87" s="61">
        <f t="shared" ca="1" si="22"/>
        <v>7.1232876712328768</v>
      </c>
      <c r="AJ87" s="45" t="str">
        <f t="shared" ca="1" si="23"/>
        <v>12</v>
      </c>
      <c r="AK87" s="32"/>
      <c r="AL87" s="269"/>
      <c r="AM87" s="32"/>
      <c r="AN87" s="175"/>
      <c r="AO87" s="32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36"/>
      <c r="BE87" s="136"/>
      <c r="BF87" s="17"/>
      <c r="BG87" s="17"/>
      <c r="BH87" s="33"/>
      <c r="BI87" s="36"/>
      <c r="BJ87" s="33"/>
      <c r="BK87" s="33"/>
      <c r="BL87" s="33"/>
      <c r="BM87" s="36"/>
      <c r="BN87" s="36"/>
      <c r="BO87" s="36"/>
      <c r="BP87" s="36"/>
      <c r="BQ87" s="36"/>
      <c r="BR87" s="36"/>
      <c r="BS87" s="36"/>
      <c r="BT87" s="11"/>
      <c r="BU87" s="410"/>
      <c r="BV87" s="412"/>
      <c r="BW87" s="412"/>
      <c r="BX87" s="412"/>
      <c r="BY87" s="416"/>
      <c r="BZ87" s="35"/>
      <c r="CA87" s="413"/>
    </row>
    <row r="88" spans="1:79" s="39" customFormat="1" ht="25.5">
      <c r="A88" s="1">
        <v>79</v>
      </c>
      <c r="B88" s="436" t="s">
        <v>3036</v>
      </c>
      <c r="C88" s="33"/>
      <c r="D88" s="49" t="s">
        <v>2153</v>
      </c>
      <c r="E88" s="14" t="s">
        <v>3095</v>
      </c>
      <c r="F88" s="34" t="s">
        <v>3056</v>
      </c>
      <c r="G88" s="2" t="s">
        <v>3096</v>
      </c>
      <c r="H88" s="33" t="s">
        <v>493</v>
      </c>
      <c r="I88" s="184" t="s">
        <v>435</v>
      </c>
      <c r="J88" s="34" t="s">
        <v>3097</v>
      </c>
      <c r="K88" s="100">
        <v>1141000064023</v>
      </c>
      <c r="L88" s="127">
        <v>34962</v>
      </c>
      <c r="M88" s="175">
        <f t="shared" ca="1" si="17"/>
        <v>25</v>
      </c>
      <c r="N88" s="363"/>
      <c r="O88" s="33" t="s">
        <v>31</v>
      </c>
      <c r="P88" s="27" t="s">
        <v>3162</v>
      </c>
      <c r="Q88" s="27" t="s">
        <v>2132</v>
      </c>
      <c r="R88" s="42"/>
      <c r="S88" s="42"/>
      <c r="T88" s="27" t="s">
        <v>2264</v>
      </c>
      <c r="U88" s="36" t="s">
        <v>7</v>
      </c>
      <c r="V88" s="3" t="s">
        <v>16</v>
      </c>
      <c r="W88" s="20"/>
      <c r="X88" s="20"/>
      <c r="Y88" s="20"/>
      <c r="Z88" s="20"/>
      <c r="AA88" s="20"/>
      <c r="AB88" s="560"/>
      <c r="AC88" s="132">
        <v>41792</v>
      </c>
      <c r="AD88" s="135">
        <f t="shared" si="24"/>
        <v>41912</v>
      </c>
      <c r="AE88" s="269">
        <v>41792</v>
      </c>
      <c r="AF88" s="18">
        <f t="shared" ca="1" si="19"/>
        <v>2062</v>
      </c>
      <c r="AG88" s="37">
        <f t="shared" ca="1" si="20"/>
        <v>6</v>
      </c>
      <c r="AH88" s="37">
        <f t="shared" ca="1" si="21"/>
        <v>7</v>
      </c>
      <c r="AI88" s="61">
        <f t="shared" ca="1" si="22"/>
        <v>5.6493150684931503</v>
      </c>
      <c r="AJ88" s="45" t="str">
        <f t="shared" ca="1" si="23"/>
        <v>12</v>
      </c>
      <c r="AK88" s="32"/>
      <c r="AL88" s="269"/>
      <c r="AM88" s="32"/>
      <c r="AN88" s="175"/>
      <c r="AO88" s="32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36"/>
      <c r="BE88" s="136"/>
      <c r="BF88" s="17"/>
      <c r="BG88" s="17"/>
      <c r="BH88" s="33"/>
      <c r="BI88" s="36"/>
      <c r="BJ88" s="33"/>
      <c r="BK88" s="33"/>
      <c r="BL88" s="33"/>
      <c r="BM88" s="36"/>
      <c r="BN88" s="36"/>
      <c r="BO88" s="36"/>
      <c r="BP88" s="36"/>
      <c r="BQ88" s="36"/>
      <c r="BR88" s="36"/>
      <c r="BS88" s="36"/>
      <c r="BT88" s="11"/>
      <c r="BU88" s="410"/>
      <c r="BV88" s="412"/>
      <c r="BW88" s="412"/>
      <c r="BX88" s="412"/>
      <c r="BY88" s="416"/>
      <c r="BZ88" s="35"/>
      <c r="CA88" s="413"/>
    </row>
    <row r="89" spans="1:79" s="39" customFormat="1" ht="25.5">
      <c r="A89" s="1">
        <v>80</v>
      </c>
      <c r="B89" s="436" t="s">
        <v>3037</v>
      </c>
      <c r="C89" s="33"/>
      <c r="D89" s="49" t="s">
        <v>247</v>
      </c>
      <c r="E89" s="14" t="s">
        <v>3098</v>
      </c>
      <c r="F89" s="34" t="s">
        <v>3099</v>
      </c>
      <c r="G89" s="2" t="s">
        <v>3100</v>
      </c>
      <c r="H89" s="33" t="s">
        <v>899</v>
      </c>
      <c r="I89" s="184" t="s">
        <v>600</v>
      </c>
      <c r="J89" s="34" t="s">
        <v>3101</v>
      </c>
      <c r="K89" s="100">
        <v>3102201668675</v>
      </c>
      <c r="L89" s="127">
        <v>29223</v>
      </c>
      <c r="M89" s="175">
        <f t="shared" ca="1" si="17"/>
        <v>40</v>
      </c>
      <c r="N89" s="363"/>
      <c r="O89" s="20" t="s">
        <v>30</v>
      </c>
      <c r="P89" s="27" t="s">
        <v>1236</v>
      </c>
      <c r="Q89" s="27" t="s">
        <v>1237</v>
      </c>
      <c r="R89" s="42"/>
      <c r="S89" s="42"/>
      <c r="T89" s="27"/>
      <c r="U89" s="36" t="s">
        <v>7</v>
      </c>
      <c r="V89" s="3" t="s">
        <v>16</v>
      </c>
      <c r="W89" s="20"/>
      <c r="X89" s="20"/>
      <c r="Y89" s="20"/>
      <c r="Z89" s="20"/>
      <c r="AA89" s="20"/>
      <c r="AB89" s="560"/>
      <c r="AC89" s="132">
        <v>42826</v>
      </c>
      <c r="AD89" s="135">
        <f t="shared" si="24"/>
        <v>42946</v>
      </c>
      <c r="AE89" s="269">
        <v>42829</v>
      </c>
      <c r="AF89" s="18">
        <f t="shared" ca="1" si="19"/>
        <v>1025</v>
      </c>
      <c r="AG89" s="37">
        <f t="shared" ca="1" si="20"/>
        <v>3</v>
      </c>
      <c r="AH89" s="37">
        <f t="shared" ca="1" si="21"/>
        <v>9</v>
      </c>
      <c r="AI89" s="61">
        <f t="shared" ca="1" si="22"/>
        <v>2.8082191780821919</v>
      </c>
      <c r="AJ89" s="45" t="str">
        <f t="shared" ca="1" si="23"/>
        <v>7</v>
      </c>
      <c r="AK89" s="32"/>
      <c r="AL89" s="269"/>
      <c r="AM89" s="32"/>
      <c r="AN89" s="175"/>
      <c r="AO89" s="32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36"/>
      <c r="BE89" s="136"/>
      <c r="BF89" s="17"/>
      <c r="BG89" s="17"/>
      <c r="BH89" s="33"/>
      <c r="BI89" s="36"/>
      <c r="BJ89" s="33"/>
      <c r="BK89" s="33"/>
      <c r="BL89" s="33"/>
      <c r="BM89" s="36"/>
      <c r="BN89" s="36"/>
      <c r="BO89" s="36"/>
      <c r="BP89" s="36"/>
      <c r="BQ89" s="36"/>
      <c r="BR89" s="36"/>
      <c r="BS89" s="36"/>
      <c r="BT89" s="11"/>
      <c r="BU89" s="410"/>
      <c r="BV89" s="412"/>
      <c r="BW89" s="412"/>
      <c r="BX89" s="412"/>
      <c r="BY89" s="416"/>
      <c r="BZ89" s="35"/>
      <c r="CA89" s="413"/>
    </row>
    <row r="90" spans="1:79" s="39" customFormat="1" ht="25.5">
      <c r="A90" s="1">
        <v>81</v>
      </c>
      <c r="B90" s="436" t="s">
        <v>3038</v>
      </c>
      <c r="C90" s="33"/>
      <c r="D90" s="49" t="s">
        <v>247</v>
      </c>
      <c r="E90" s="14" t="s">
        <v>3102</v>
      </c>
      <c r="F90" s="34" t="s">
        <v>3103</v>
      </c>
      <c r="G90" s="2" t="s">
        <v>3104</v>
      </c>
      <c r="H90" s="33" t="s">
        <v>466</v>
      </c>
      <c r="I90" s="184" t="s">
        <v>600</v>
      </c>
      <c r="J90" s="34" t="s">
        <v>3105</v>
      </c>
      <c r="K90" s="100">
        <v>1729800094778</v>
      </c>
      <c r="L90" s="127">
        <v>32990</v>
      </c>
      <c r="M90" s="175">
        <f t="shared" ca="1" si="17"/>
        <v>30</v>
      </c>
      <c r="N90" s="363"/>
      <c r="O90" s="20" t="s">
        <v>30</v>
      </c>
      <c r="P90" s="27" t="s">
        <v>36</v>
      </c>
      <c r="Q90" s="27" t="s">
        <v>2128</v>
      </c>
      <c r="R90" s="42"/>
      <c r="S90" s="42"/>
      <c r="T90" s="27" t="s">
        <v>2264</v>
      </c>
      <c r="U90" s="36" t="s">
        <v>7</v>
      </c>
      <c r="V90" s="3" t="s">
        <v>16</v>
      </c>
      <c r="W90" s="20"/>
      <c r="X90" s="20"/>
      <c r="Y90" s="20"/>
      <c r="Z90" s="20"/>
      <c r="AA90" s="20"/>
      <c r="AB90" s="560"/>
      <c r="AC90" s="132">
        <v>42688</v>
      </c>
      <c r="AD90" s="135">
        <f t="shared" si="24"/>
        <v>42808</v>
      </c>
      <c r="AE90" s="269">
        <v>42688</v>
      </c>
      <c r="AF90" s="18">
        <f t="shared" ca="1" si="19"/>
        <v>1166</v>
      </c>
      <c r="AG90" s="37">
        <f t="shared" ca="1" si="20"/>
        <v>4</v>
      </c>
      <c r="AH90" s="37">
        <f t="shared" ca="1" si="21"/>
        <v>2</v>
      </c>
      <c r="AI90" s="61">
        <f t="shared" ca="1" si="22"/>
        <v>3.1945205479452055</v>
      </c>
      <c r="AJ90" s="45" t="str">
        <f t="shared" ca="1" si="23"/>
        <v>10</v>
      </c>
      <c r="AK90" s="32"/>
      <c r="AL90" s="269"/>
      <c r="AM90" s="32"/>
      <c r="AN90" s="175"/>
      <c r="AO90" s="32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36"/>
      <c r="BE90" s="136"/>
      <c r="BF90" s="17"/>
      <c r="BG90" s="17"/>
      <c r="BH90" s="33"/>
      <c r="BI90" s="36"/>
      <c r="BJ90" s="33"/>
      <c r="BK90" s="33"/>
      <c r="BL90" s="33"/>
      <c r="BM90" s="36"/>
      <c r="BN90" s="36"/>
      <c r="BO90" s="36"/>
      <c r="BP90" s="36"/>
      <c r="BQ90" s="36"/>
      <c r="BR90" s="36"/>
      <c r="BS90" s="36"/>
      <c r="BT90" s="11"/>
      <c r="BU90" s="410"/>
      <c r="BV90" s="412"/>
      <c r="BW90" s="412"/>
      <c r="BX90" s="412"/>
      <c r="BY90" s="416"/>
      <c r="BZ90" s="35"/>
      <c r="CA90" s="413"/>
    </row>
    <row r="91" spans="1:79" s="39" customFormat="1" ht="25.5">
      <c r="A91" s="1">
        <v>82</v>
      </c>
      <c r="B91" s="436" t="s">
        <v>3039</v>
      </c>
      <c r="C91" s="33"/>
      <c r="D91" s="49" t="s">
        <v>2153</v>
      </c>
      <c r="E91" s="14" t="s">
        <v>3106</v>
      </c>
      <c r="F91" s="34" t="s">
        <v>3107</v>
      </c>
      <c r="G91" s="2" t="s">
        <v>3108</v>
      </c>
      <c r="H91" s="33" t="s">
        <v>476</v>
      </c>
      <c r="I91" s="184" t="s">
        <v>435</v>
      </c>
      <c r="J91" s="34" t="s">
        <v>3109</v>
      </c>
      <c r="K91" s="100">
        <v>1129900270361</v>
      </c>
      <c r="L91" s="127">
        <v>34601</v>
      </c>
      <c r="M91" s="175">
        <f t="shared" ca="1" si="17"/>
        <v>26</v>
      </c>
      <c r="N91" s="363"/>
      <c r="O91" s="33" t="s">
        <v>31</v>
      </c>
      <c r="P91" s="27" t="s">
        <v>1781</v>
      </c>
      <c r="Q91" s="27" t="s">
        <v>3206</v>
      </c>
      <c r="R91" s="42"/>
      <c r="S91" s="42"/>
      <c r="T91" s="27" t="s">
        <v>2264</v>
      </c>
      <c r="U91" s="36" t="s">
        <v>7</v>
      </c>
      <c r="V91" s="3" t="s">
        <v>16</v>
      </c>
      <c r="W91" s="20"/>
      <c r="X91" s="20"/>
      <c r="Y91" s="20"/>
      <c r="Z91" s="20"/>
      <c r="AA91" s="20"/>
      <c r="AB91" s="560"/>
      <c r="AC91" s="132">
        <v>42688</v>
      </c>
      <c r="AD91" s="135">
        <f t="shared" si="24"/>
        <v>42808</v>
      </c>
      <c r="AE91" s="269">
        <v>42688</v>
      </c>
      <c r="AF91" s="18">
        <f t="shared" ca="1" si="19"/>
        <v>1166</v>
      </c>
      <c r="AG91" s="37">
        <f t="shared" ca="1" si="20"/>
        <v>4</v>
      </c>
      <c r="AH91" s="37">
        <f t="shared" ca="1" si="21"/>
        <v>2</v>
      </c>
      <c r="AI91" s="61">
        <f t="shared" ca="1" si="22"/>
        <v>3.1945205479452055</v>
      </c>
      <c r="AJ91" s="45" t="str">
        <f t="shared" ca="1" si="23"/>
        <v>10</v>
      </c>
      <c r="AK91" s="32"/>
      <c r="AL91" s="269"/>
      <c r="AM91" s="32"/>
      <c r="AN91" s="175"/>
      <c r="AO91" s="32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36"/>
      <c r="BE91" s="136"/>
      <c r="BF91" s="17"/>
      <c r="BG91" s="17"/>
      <c r="BH91" s="33"/>
      <c r="BI91" s="36"/>
      <c r="BJ91" s="33"/>
      <c r="BK91" s="33"/>
      <c r="BL91" s="33"/>
      <c r="BM91" s="36"/>
      <c r="BN91" s="36"/>
      <c r="BO91" s="36"/>
      <c r="BP91" s="36"/>
      <c r="BQ91" s="36"/>
      <c r="BR91" s="36"/>
      <c r="BS91" s="36"/>
      <c r="BT91" s="11"/>
      <c r="BU91" s="410"/>
      <c r="BV91" s="412"/>
      <c r="BW91" s="412"/>
      <c r="BX91" s="412"/>
      <c r="BY91" s="416"/>
      <c r="BZ91" s="35"/>
      <c r="CA91" s="413"/>
    </row>
    <row r="92" spans="1:79" s="39" customFormat="1" ht="25.5">
      <c r="A92" s="1">
        <v>83</v>
      </c>
      <c r="B92" s="436" t="s">
        <v>3040</v>
      </c>
      <c r="C92" s="33"/>
      <c r="D92" s="49" t="s">
        <v>247</v>
      </c>
      <c r="E92" s="14" t="s">
        <v>3110</v>
      </c>
      <c r="F92" s="34" t="s">
        <v>3103</v>
      </c>
      <c r="G92" s="2" t="s">
        <v>3113</v>
      </c>
      <c r="H92" s="33" t="s">
        <v>1974</v>
      </c>
      <c r="I92" s="184" t="s">
        <v>600</v>
      </c>
      <c r="J92" s="34" t="s">
        <v>3115</v>
      </c>
      <c r="K92" s="100">
        <v>1729800094760</v>
      </c>
      <c r="L92" s="127">
        <v>32990</v>
      </c>
      <c r="M92" s="175">
        <f t="shared" ca="1" si="17"/>
        <v>30</v>
      </c>
      <c r="N92" s="363"/>
      <c r="O92" s="20" t="s">
        <v>30</v>
      </c>
      <c r="P92" s="27" t="s">
        <v>2260</v>
      </c>
      <c r="Q92" s="27" t="s">
        <v>2132</v>
      </c>
      <c r="R92" s="42"/>
      <c r="S92" s="42"/>
      <c r="T92" s="27" t="s">
        <v>2264</v>
      </c>
      <c r="U92" s="36" t="s">
        <v>7</v>
      </c>
      <c r="V92" s="3" t="s">
        <v>16</v>
      </c>
      <c r="W92" s="20"/>
      <c r="X92" s="20"/>
      <c r="Y92" s="20"/>
      <c r="Z92" s="20"/>
      <c r="AA92" s="20"/>
      <c r="AB92" s="560"/>
      <c r="AC92" s="132">
        <v>42688</v>
      </c>
      <c r="AD92" s="135">
        <f t="shared" si="24"/>
        <v>42808</v>
      </c>
      <c r="AE92" s="269">
        <v>42688</v>
      </c>
      <c r="AF92" s="18">
        <f t="shared" ca="1" si="19"/>
        <v>1166</v>
      </c>
      <c r="AG92" s="37">
        <f t="shared" ca="1" si="20"/>
        <v>4</v>
      </c>
      <c r="AH92" s="37">
        <f t="shared" ca="1" si="21"/>
        <v>2</v>
      </c>
      <c r="AI92" s="61">
        <f t="shared" ca="1" si="22"/>
        <v>3.1945205479452055</v>
      </c>
      <c r="AJ92" s="45" t="str">
        <f t="shared" ca="1" si="23"/>
        <v>10</v>
      </c>
      <c r="AK92" s="32"/>
      <c r="AL92" s="269"/>
      <c r="AM92" s="32"/>
      <c r="AN92" s="175"/>
      <c r="AO92" s="32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36"/>
      <c r="BE92" s="136"/>
      <c r="BF92" s="17"/>
      <c r="BG92" s="17"/>
      <c r="BH92" s="33"/>
      <c r="BI92" s="36"/>
      <c r="BJ92" s="33"/>
      <c r="BK92" s="33"/>
      <c r="BL92" s="33"/>
      <c r="BM92" s="36"/>
      <c r="BN92" s="36"/>
      <c r="BO92" s="36"/>
      <c r="BP92" s="36"/>
      <c r="BQ92" s="36"/>
      <c r="BR92" s="36"/>
      <c r="BS92" s="36"/>
      <c r="BT92" s="11"/>
      <c r="BU92" s="410"/>
      <c r="BV92" s="412"/>
      <c r="BW92" s="412"/>
      <c r="BX92" s="412"/>
      <c r="BY92" s="416"/>
      <c r="BZ92" s="35"/>
      <c r="CA92" s="413"/>
    </row>
    <row r="93" spans="1:79" s="39" customFormat="1" ht="25.5">
      <c r="A93" s="1">
        <v>84</v>
      </c>
      <c r="B93" s="436" t="s">
        <v>3041</v>
      </c>
      <c r="C93" s="33"/>
      <c r="D93" s="49" t="s">
        <v>2153</v>
      </c>
      <c r="E93" s="14" t="s">
        <v>3111</v>
      </c>
      <c r="F93" s="34" t="s">
        <v>3112</v>
      </c>
      <c r="G93" s="2" t="s">
        <v>3114</v>
      </c>
      <c r="H93" s="33" t="s">
        <v>461</v>
      </c>
      <c r="I93" s="184" t="s">
        <v>435</v>
      </c>
      <c r="J93" s="34" t="s">
        <v>3116</v>
      </c>
      <c r="K93" s="100">
        <v>1160400164971</v>
      </c>
      <c r="L93" s="127">
        <v>33811</v>
      </c>
      <c r="M93" s="175">
        <f t="shared" ca="1" si="17"/>
        <v>28</v>
      </c>
      <c r="N93" s="363"/>
      <c r="O93" s="33" t="s">
        <v>31</v>
      </c>
      <c r="P93" s="27" t="s">
        <v>3162</v>
      </c>
      <c r="Q93" s="27" t="s">
        <v>2128</v>
      </c>
      <c r="R93" s="42"/>
      <c r="S93" s="42"/>
      <c r="T93" s="27" t="s">
        <v>2264</v>
      </c>
      <c r="U93" s="36" t="s">
        <v>7</v>
      </c>
      <c r="V93" s="3" t="s">
        <v>16</v>
      </c>
      <c r="W93" s="20"/>
      <c r="X93" s="20"/>
      <c r="Y93" s="20"/>
      <c r="Z93" s="20"/>
      <c r="AA93" s="20"/>
      <c r="AB93" s="560"/>
      <c r="AC93" s="132">
        <v>42688</v>
      </c>
      <c r="AD93" s="135">
        <f t="shared" si="24"/>
        <v>42808</v>
      </c>
      <c r="AE93" s="269">
        <v>42688</v>
      </c>
      <c r="AF93" s="18">
        <f t="shared" ca="1" si="19"/>
        <v>1166</v>
      </c>
      <c r="AG93" s="37">
        <f t="shared" ca="1" si="20"/>
        <v>4</v>
      </c>
      <c r="AH93" s="37">
        <f t="shared" ca="1" si="21"/>
        <v>2</v>
      </c>
      <c r="AI93" s="61">
        <f t="shared" ca="1" si="22"/>
        <v>3.1945205479452055</v>
      </c>
      <c r="AJ93" s="45" t="str">
        <f t="shared" ca="1" si="23"/>
        <v>10</v>
      </c>
      <c r="AK93" s="32"/>
      <c r="AL93" s="269"/>
      <c r="AM93" s="32"/>
      <c r="AN93" s="175"/>
      <c r="AO93" s="32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36"/>
      <c r="BE93" s="136"/>
      <c r="BF93" s="17"/>
      <c r="BG93" s="17"/>
      <c r="BH93" s="33"/>
      <c r="BI93" s="36"/>
      <c r="BJ93" s="33"/>
      <c r="BK93" s="33"/>
      <c r="BL93" s="33"/>
      <c r="BM93" s="36"/>
      <c r="BN93" s="36"/>
      <c r="BO93" s="36"/>
      <c r="BP93" s="36"/>
      <c r="BQ93" s="36"/>
      <c r="BR93" s="36"/>
      <c r="BS93" s="36"/>
      <c r="BT93" s="11"/>
      <c r="BU93" s="410"/>
      <c r="BV93" s="412"/>
      <c r="BW93" s="412"/>
      <c r="BX93" s="412"/>
      <c r="BY93" s="416"/>
      <c r="BZ93" s="35"/>
      <c r="CA93" s="413"/>
    </row>
    <row r="94" spans="1:79" s="39" customFormat="1" ht="25.5">
      <c r="A94" s="1">
        <v>85</v>
      </c>
      <c r="B94" s="436" t="s">
        <v>3042</v>
      </c>
      <c r="C94" s="33"/>
      <c r="D94" s="49" t="s">
        <v>248</v>
      </c>
      <c r="E94" s="14" t="s">
        <v>3117</v>
      </c>
      <c r="F94" s="34" t="s">
        <v>3118</v>
      </c>
      <c r="G94" s="2" t="s">
        <v>3119</v>
      </c>
      <c r="H94" s="33" t="s">
        <v>3120</v>
      </c>
      <c r="I94" s="184" t="s">
        <v>641</v>
      </c>
      <c r="J94" s="34" t="s">
        <v>3121</v>
      </c>
      <c r="K94" s="100">
        <v>3659900390228</v>
      </c>
      <c r="L94" s="127">
        <v>28836</v>
      </c>
      <c r="M94" s="175">
        <f t="shared" ca="1" si="17"/>
        <v>42</v>
      </c>
      <c r="N94" s="363"/>
      <c r="O94" s="33" t="s">
        <v>31</v>
      </c>
      <c r="P94" s="250" t="s">
        <v>1780</v>
      </c>
      <c r="Q94" s="250" t="s">
        <v>51</v>
      </c>
      <c r="R94" s="42"/>
      <c r="S94" s="42"/>
      <c r="T94" s="27" t="s">
        <v>2135</v>
      </c>
      <c r="U94" s="36" t="s">
        <v>7</v>
      </c>
      <c r="V94" s="3" t="s">
        <v>16</v>
      </c>
      <c r="W94" s="20"/>
      <c r="X94" s="20"/>
      <c r="Y94" s="20"/>
      <c r="Z94" s="20"/>
      <c r="AA94" s="20"/>
      <c r="AB94" s="560"/>
      <c r="AC94" s="132">
        <v>42690</v>
      </c>
      <c r="AD94" s="135">
        <f t="shared" si="24"/>
        <v>42810</v>
      </c>
      <c r="AE94" s="269">
        <v>42690</v>
      </c>
      <c r="AF94" s="18">
        <f t="shared" ca="1" si="19"/>
        <v>1164</v>
      </c>
      <c r="AG94" s="37">
        <f t="shared" ca="1" si="20"/>
        <v>4</v>
      </c>
      <c r="AH94" s="37">
        <f t="shared" ca="1" si="21"/>
        <v>2</v>
      </c>
      <c r="AI94" s="61">
        <f t="shared" ca="1" si="22"/>
        <v>3.1890410958904107</v>
      </c>
      <c r="AJ94" s="45" t="str">
        <f t="shared" ca="1" si="23"/>
        <v>10</v>
      </c>
      <c r="AK94" s="32"/>
      <c r="AL94" s="269"/>
      <c r="AM94" s="32"/>
      <c r="AN94" s="175"/>
      <c r="AO94" s="32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36"/>
      <c r="BE94" s="136"/>
      <c r="BF94" s="17"/>
      <c r="BG94" s="17"/>
      <c r="BH94" s="33"/>
      <c r="BI94" s="36"/>
      <c r="BJ94" s="33"/>
      <c r="BK94" s="33"/>
      <c r="BL94" s="33"/>
      <c r="BM94" s="36"/>
      <c r="BN94" s="36"/>
      <c r="BO94" s="36"/>
      <c r="BP94" s="36"/>
      <c r="BQ94" s="36"/>
      <c r="BR94" s="36"/>
      <c r="BS94" s="36"/>
      <c r="BT94" s="11"/>
      <c r="BU94" s="410"/>
      <c r="BV94" s="412"/>
      <c r="BW94" s="412"/>
      <c r="BX94" s="412"/>
      <c r="BY94" s="416"/>
      <c r="BZ94" s="35"/>
      <c r="CA94" s="413"/>
    </row>
    <row r="95" spans="1:79" s="39" customFormat="1" ht="25.5">
      <c r="A95" s="1">
        <v>86</v>
      </c>
      <c r="B95" s="436" t="s">
        <v>3043</v>
      </c>
      <c r="C95" s="33"/>
      <c r="D95" s="49" t="s">
        <v>247</v>
      </c>
      <c r="E95" s="14" t="s">
        <v>3122</v>
      </c>
      <c r="F95" s="34" t="s">
        <v>3123</v>
      </c>
      <c r="G95" s="2" t="s">
        <v>3124</v>
      </c>
      <c r="H95" s="33" t="s">
        <v>3125</v>
      </c>
      <c r="I95" s="184" t="s">
        <v>600</v>
      </c>
      <c r="J95" s="34" t="s">
        <v>3126</v>
      </c>
      <c r="K95" s="100">
        <v>1301500002068</v>
      </c>
      <c r="L95" s="127">
        <v>30691</v>
      </c>
      <c r="M95" s="175">
        <f t="shared" ca="1" si="17"/>
        <v>36</v>
      </c>
      <c r="N95" s="363"/>
      <c r="O95" s="20" t="s">
        <v>30</v>
      </c>
      <c r="P95" s="27" t="s">
        <v>3167</v>
      </c>
      <c r="Q95" s="27" t="s">
        <v>3168</v>
      </c>
      <c r="R95" s="42"/>
      <c r="S95" s="42"/>
      <c r="T95" s="27" t="s">
        <v>2264</v>
      </c>
      <c r="U95" s="36" t="s">
        <v>7</v>
      </c>
      <c r="V95" s="3" t="s">
        <v>16</v>
      </c>
      <c r="W95" s="20"/>
      <c r="X95" s="20"/>
      <c r="Y95" s="20"/>
      <c r="Z95" s="20"/>
      <c r="AA95" s="20"/>
      <c r="AB95" s="560"/>
      <c r="AC95" s="132">
        <v>42710</v>
      </c>
      <c r="AD95" s="135">
        <f t="shared" si="24"/>
        <v>42830</v>
      </c>
      <c r="AE95" s="269">
        <v>42710</v>
      </c>
      <c r="AF95" s="18">
        <f t="shared" ca="1" si="19"/>
        <v>1144</v>
      </c>
      <c r="AG95" s="37">
        <f t="shared" ca="1" si="20"/>
        <v>4</v>
      </c>
      <c r="AH95" s="37">
        <f t="shared" ca="1" si="21"/>
        <v>1</v>
      </c>
      <c r="AI95" s="61">
        <f t="shared" ca="1" si="22"/>
        <v>3.1342465753424658</v>
      </c>
      <c r="AJ95" s="45" t="str">
        <f t="shared" ca="1" si="23"/>
        <v>10</v>
      </c>
      <c r="AK95" s="32"/>
      <c r="AL95" s="269"/>
      <c r="AM95" s="32"/>
      <c r="AN95" s="175"/>
      <c r="AO95" s="32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36"/>
      <c r="BE95" s="136"/>
      <c r="BF95" s="17"/>
      <c r="BG95" s="17"/>
      <c r="BH95" s="33"/>
      <c r="BI95" s="36"/>
      <c r="BJ95" s="33"/>
      <c r="BK95" s="33"/>
      <c r="BL95" s="33"/>
      <c r="BM95" s="36"/>
      <c r="BN95" s="36"/>
      <c r="BO95" s="36"/>
      <c r="BP95" s="36"/>
      <c r="BQ95" s="36"/>
      <c r="BR95" s="36"/>
      <c r="BS95" s="36"/>
      <c r="BT95" s="11"/>
      <c r="BU95" s="410"/>
      <c r="BV95" s="412"/>
      <c r="BW95" s="412"/>
      <c r="BX95" s="412"/>
      <c r="BY95" s="416"/>
      <c r="BZ95" s="35"/>
      <c r="CA95" s="413"/>
    </row>
    <row r="96" spans="1:79" s="39" customFormat="1" ht="25.5">
      <c r="A96" s="1">
        <v>87</v>
      </c>
      <c r="B96" s="436" t="s">
        <v>3044</v>
      </c>
      <c r="C96" s="33"/>
      <c r="D96" s="49" t="s">
        <v>247</v>
      </c>
      <c r="E96" s="14" t="s">
        <v>1184</v>
      </c>
      <c r="F96" s="34" t="s">
        <v>3127</v>
      </c>
      <c r="G96" s="2" t="s">
        <v>3128</v>
      </c>
      <c r="H96" s="33" t="s">
        <v>3129</v>
      </c>
      <c r="I96" s="184" t="s">
        <v>600</v>
      </c>
      <c r="J96" s="34" t="s">
        <v>3130</v>
      </c>
      <c r="K96" s="100">
        <v>1620500170781</v>
      </c>
      <c r="L96" s="127">
        <v>33365</v>
      </c>
      <c r="M96" s="175">
        <f t="shared" ca="1" si="17"/>
        <v>29</v>
      </c>
      <c r="N96" s="363"/>
      <c r="O96" s="20" t="s">
        <v>30</v>
      </c>
      <c r="P96" s="27" t="s">
        <v>3169</v>
      </c>
      <c r="Q96" s="27" t="s">
        <v>12</v>
      </c>
      <c r="R96" s="42"/>
      <c r="S96" s="42"/>
      <c r="T96" s="27" t="s">
        <v>50</v>
      </c>
      <c r="U96" s="36" t="s">
        <v>7</v>
      </c>
      <c r="V96" s="3" t="s">
        <v>16</v>
      </c>
      <c r="W96" s="20"/>
      <c r="X96" s="20"/>
      <c r="Y96" s="20"/>
      <c r="Z96" s="20"/>
      <c r="AA96" s="20"/>
      <c r="AB96" s="560"/>
      <c r="AC96" s="132">
        <v>42725</v>
      </c>
      <c r="AD96" s="135">
        <f t="shared" si="24"/>
        <v>42845</v>
      </c>
      <c r="AE96" s="269">
        <v>42725</v>
      </c>
      <c r="AF96" s="18">
        <f t="shared" ca="1" si="19"/>
        <v>1129</v>
      </c>
      <c r="AG96" s="37">
        <f t="shared" ca="1" si="20"/>
        <v>4</v>
      </c>
      <c r="AH96" s="37">
        <f t="shared" ca="1" si="21"/>
        <v>1</v>
      </c>
      <c r="AI96" s="61">
        <f t="shared" ca="1" si="22"/>
        <v>3.0931506849315067</v>
      </c>
      <c r="AJ96" s="45" t="str">
        <f t="shared" ca="1" si="23"/>
        <v>10</v>
      </c>
      <c r="AK96" s="32"/>
      <c r="AL96" s="269"/>
      <c r="AM96" s="32"/>
      <c r="AN96" s="175"/>
      <c r="AO96" s="32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36"/>
      <c r="BE96" s="136"/>
      <c r="BF96" s="17"/>
      <c r="BG96" s="17"/>
      <c r="BH96" s="33"/>
      <c r="BI96" s="36"/>
      <c r="BJ96" s="33"/>
      <c r="BK96" s="33"/>
      <c r="BL96" s="33"/>
      <c r="BM96" s="36"/>
      <c r="BN96" s="36"/>
      <c r="BO96" s="36"/>
      <c r="BP96" s="36"/>
      <c r="BQ96" s="36"/>
      <c r="BR96" s="36"/>
      <c r="BS96" s="36"/>
      <c r="BT96" s="11"/>
      <c r="BU96" s="410"/>
      <c r="BV96" s="412"/>
      <c r="BW96" s="412"/>
      <c r="BX96" s="412"/>
      <c r="BY96" s="416"/>
      <c r="BZ96" s="35"/>
      <c r="CA96" s="413"/>
    </row>
    <row r="97" spans="1:79" s="39" customFormat="1" ht="25.5">
      <c r="A97" s="1">
        <v>88</v>
      </c>
      <c r="B97" s="436" t="s">
        <v>3045</v>
      </c>
      <c r="C97" s="33"/>
      <c r="D97" s="49" t="s">
        <v>2153</v>
      </c>
      <c r="E97" s="14" t="s">
        <v>3131</v>
      </c>
      <c r="F97" s="34" t="s">
        <v>3132</v>
      </c>
      <c r="G97" s="2" t="s">
        <v>3133</v>
      </c>
      <c r="H97" s="33" t="s">
        <v>3134</v>
      </c>
      <c r="I97" s="184" t="s">
        <v>435</v>
      </c>
      <c r="J97" s="34" t="s">
        <v>3135</v>
      </c>
      <c r="K97" s="100">
        <v>1360700033675</v>
      </c>
      <c r="L97" s="127">
        <v>31592</v>
      </c>
      <c r="M97" s="175">
        <f t="shared" ca="1" si="17"/>
        <v>34</v>
      </c>
      <c r="N97" s="363"/>
      <c r="O97" s="33" t="s">
        <v>31</v>
      </c>
      <c r="P97" s="250" t="s">
        <v>1780</v>
      </c>
      <c r="Q97" s="27" t="s">
        <v>2264</v>
      </c>
      <c r="R97" s="2"/>
      <c r="S97" s="2"/>
      <c r="T97" s="27" t="s">
        <v>2264</v>
      </c>
      <c r="U97" s="36" t="s">
        <v>7</v>
      </c>
      <c r="V97" s="3" t="s">
        <v>16</v>
      </c>
      <c r="W97" s="20"/>
      <c r="X97" s="20"/>
      <c r="Y97" s="20"/>
      <c r="Z97" s="20"/>
      <c r="AA97" s="20"/>
      <c r="AB97" s="560"/>
      <c r="AC97" s="132">
        <v>43256</v>
      </c>
      <c r="AD97" s="135">
        <f t="shared" si="24"/>
        <v>43376</v>
      </c>
      <c r="AE97" s="269">
        <v>42891</v>
      </c>
      <c r="AF97" s="18">
        <f t="shared" ca="1" si="19"/>
        <v>963</v>
      </c>
      <c r="AG97" s="37">
        <f t="shared" ca="1" si="20"/>
        <v>3</v>
      </c>
      <c r="AH97" s="37">
        <f t="shared" ca="1" si="21"/>
        <v>7</v>
      </c>
      <c r="AI97" s="61">
        <f t="shared" ca="1" si="22"/>
        <v>2.6383561643835618</v>
      </c>
      <c r="AJ97" s="45" t="str">
        <f t="shared" ca="1" si="23"/>
        <v>7</v>
      </c>
      <c r="AK97" s="32"/>
      <c r="AL97" s="269"/>
      <c r="AM97" s="32"/>
      <c r="AN97" s="175"/>
      <c r="AO97" s="32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36"/>
      <c r="BE97" s="136"/>
      <c r="BF97" s="17"/>
      <c r="BG97" s="17"/>
      <c r="BH97" s="33"/>
      <c r="BI97" s="36"/>
      <c r="BJ97" s="33"/>
      <c r="BK97" s="33"/>
      <c r="BL97" s="33"/>
      <c r="BM97" s="36"/>
      <c r="BN97" s="36"/>
      <c r="BO97" s="36"/>
      <c r="BP97" s="36"/>
      <c r="BQ97" s="36"/>
      <c r="BR97" s="36"/>
      <c r="BS97" s="36"/>
      <c r="BT97" s="11"/>
      <c r="BU97" s="410"/>
      <c r="BV97" s="412"/>
      <c r="BW97" s="412"/>
      <c r="BX97" s="412"/>
      <c r="BY97" s="416"/>
      <c r="BZ97" s="35"/>
      <c r="CA97" s="413"/>
    </row>
    <row r="98" spans="1:79" s="39" customFormat="1" ht="25.5">
      <c r="A98" s="1">
        <v>89</v>
      </c>
      <c r="B98" s="436" t="s">
        <v>3046</v>
      </c>
      <c r="C98" s="33"/>
      <c r="D98" s="49" t="s">
        <v>2153</v>
      </c>
      <c r="E98" s="14" t="s">
        <v>3136</v>
      </c>
      <c r="F98" s="34" t="s">
        <v>3137</v>
      </c>
      <c r="G98" s="2" t="s">
        <v>3138</v>
      </c>
      <c r="H98" s="33" t="s">
        <v>3156</v>
      </c>
      <c r="I98" s="184" t="s">
        <v>435</v>
      </c>
      <c r="J98" s="34" t="s">
        <v>3139</v>
      </c>
      <c r="K98" s="100">
        <v>1360700106281</v>
      </c>
      <c r="L98" s="127">
        <v>34889</v>
      </c>
      <c r="M98" s="175">
        <f t="shared" ca="1" si="17"/>
        <v>25</v>
      </c>
      <c r="N98" s="363"/>
      <c r="O98" s="33" t="s">
        <v>31</v>
      </c>
      <c r="P98" s="250" t="s">
        <v>3171</v>
      </c>
      <c r="Q98" s="250" t="s">
        <v>3170</v>
      </c>
      <c r="R98" s="42"/>
      <c r="S98" s="42"/>
      <c r="T98" s="27"/>
      <c r="U98" s="36" t="s">
        <v>7</v>
      </c>
      <c r="V98" s="3" t="s">
        <v>16</v>
      </c>
      <c r="W98" s="20"/>
      <c r="X98" s="20"/>
      <c r="Y98" s="20"/>
      <c r="Z98" s="20"/>
      <c r="AA98" s="20"/>
      <c r="AB98" s="560"/>
      <c r="AC98" s="132">
        <v>43295</v>
      </c>
      <c r="AD98" s="135">
        <f t="shared" si="24"/>
        <v>43415</v>
      </c>
      <c r="AE98" s="269">
        <v>43418</v>
      </c>
      <c r="AF98" s="18">
        <f t="shared" ca="1" si="19"/>
        <v>436</v>
      </c>
      <c r="AG98" s="37">
        <f t="shared" ca="1" si="20"/>
        <v>2</v>
      </c>
      <c r="AH98" s="37">
        <f t="shared" ca="1" si="21"/>
        <v>6</v>
      </c>
      <c r="AI98" s="61">
        <f t="shared" ca="1" si="22"/>
        <v>1.1945205479452055</v>
      </c>
      <c r="AJ98" s="45" t="str">
        <f t="shared" ca="1" si="23"/>
        <v>7</v>
      </c>
      <c r="AK98" s="32"/>
      <c r="AL98" s="269"/>
      <c r="AM98" s="32"/>
      <c r="AN98" s="175"/>
      <c r="AO98" s="32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36"/>
      <c r="BE98" s="136"/>
      <c r="BF98" s="17"/>
      <c r="BG98" s="17"/>
      <c r="BH98" s="33"/>
      <c r="BI98" s="36"/>
      <c r="BJ98" s="33"/>
      <c r="BK98" s="33"/>
      <c r="BL98" s="33"/>
      <c r="BM98" s="36"/>
      <c r="BN98" s="36"/>
      <c r="BO98" s="36"/>
      <c r="BP98" s="36"/>
      <c r="BQ98" s="36"/>
      <c r="BR98" s="36"/>
      <c r="BS98" s="36"/>
      <c r="BT98" s="11"/>
      <c r="BU98" s="410"/>
      <c r="BV98" s="412"/>
      <c r="BW98" s="412"/>
      <c r="BX98" s="412"/>
      <c r="BY98" s="416"/>
      <c r="BZ98" s="35"/>
      <c r="CA98" s="413"/>
    </row>
    <row r="99" spans="1:79" s="39" customFormat="1" ht="25.5">
      <c r="A99" s="1">
        <v>90</v>
      </c>
      <c r="B99" s="436" t="s">
        <v>3047</v>
      </c>
      <c r="C99" s="33"/>
      <c r="D99" s="49" t="s">
        <v>2153</v>
      </c>
      <c r="E99" s="14" t="s">
        <v>3140</v>
      </c>
      <c r="F99" s="34" t="s">
        <v>3141</v>
      </c>
      <c r="G99" s="2" t="s">
        <v>3142</v>
      </c>
      <c r="H99" s="33" t="s">
        <v>482</v>
      </c>
      <c r="I99" s="184" t="s">
        <v>435</v>
      </c>
      <c r="J99" s="34" t="s">
        <v>3143</v>
      </c>
      <c r="K99" s="100">
        <v>1729900414375</v>
      </c>
      <c r="L99" s="127">
        <v>35572</v>
      </c>
      <c r="M99" s="175">
        <f t="shared" ca="1" si="17"/>
        <v>23</v>
      </c>
      <c r="N99" s="363"/>
      <c r="O99" s="33" t="s">
        <v>31</v>
      </c>
      <c r="P99" s="27" t="s">
        <v>3172</v>
      </c>
      <c r="Q99" s="27" t="s">
        <v>8</v>
      </c>
      <c r="R99" s="42"/>
      <c r="S99" s="42"/>
      <c r="T99" s="27" t="s">
        <v>8</v>
      </c>
      <c r="U99" s="36" t="s">
        <v>7</v>
      </c>
      <c r="V99" s="3" t="s">
        <v>16</v>
      </c>
      <c r="W99" s="20"/>
      <c r="X99" s="20"/>
      <c r="Y99" s="20"/>
      <c r="Z99" s="20"/>
      <c r="AA99" s="20"/>
      <c r="AB99" s="560"/>
      <c r="AC99" s="132">
        <v>43538</v>
      </c>
      <c r="AD99" s="135">
        <f t="shared" si="24"/>
        <v>43658</v>
      </c>
      <c r="AE99" s="269">
        <v>43538</v>
      </c>
      <c r="AF99" s="18">
        <f t="shared" ca="1" si="19"/>
        <v>316</v>
      </c>
      <c r="AG99" s="37">
        <f t="shared" ca="1" si="20"/>
        <v>1</v>
      </c>
      <c r="AH99" s="37">
        <f t="shared" ca="1" si="21"/>
        <v>10</v>
      </c>
      <c r="AI99" s="61">
        <f t="shared" ca="1" si="22"/>
        <v>0.86575342465753424</v>
      </c>
      <c r="AJ99" s="45" t="str">
        <f t="shared" ca="1" si="23"/>
        <v>-</v>
      </c>
      <c r="AK99" s="32"/>
      <c r="AL99" s="269"/>
      <c r="AM99" s="32"/>
      <c r="AN99" s="175"/>
      <c r="AO99" s="32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36"/>
      <c r="BE99" s="136"/>
      <c r="BF99" s="17"/>
      <c r="BG99" s="17"/>
      <c r="BH99" s="33"/>
      <c r="BI99" s="36"/>
      <c r="BJ99" s="33"/>
      <c r="BK99" s="33"/>
      <c r="BL99" s="33"/>
      <c r="BM99" s="36"/>
      <c r="BN99" s="36"/>
      <c r="BO99" s="36"/>
      <c r="BP99" s="36"/>
      <c r="BQ99" s="36"/>
      <c r="BR99" s="36"/>
      <c r="BS99" s="36"/>
      <c r="BT99" s="11"/>
      <c r="BU99" s="410"/>
      <c r="BV99" s="412"/>
      <c r="BW99" s="412"/>
      <c r="BX99" s="412"/>
      <c r="BY99" s="416"/>
      <c r="BZ99" s="35"/>
      <c r="CA99" s="413"/>
    </row>
    <row r="100" spans="1:79" s="39" customFormat="1" ht="25.5">
      <c r="A100" s="1">
        <v>91</v>
      </c>
      <c r="B100" s="435" t="s">
        <v>2426</v>
      </c>
      <c r="C100" s="33"/>
      <c r="D100" s="20" t="s">
        <v>248</v>
      </c>
      <c r="E100" s="34" t="s">
        <v>214</v>
      </c>
      <c r="F100" s="34" t="s">
        <v>251</v>
      </c>
      <c r="G100" s="2" t="s">
        <v>2180</v>
      </c>
      <c r="H100" s="33" t="s">
        <v>469</v>
      </c>
      <c r="I100" s="33"/>
      <c r="J100" s="34"/>
      <c r="K100" s="99">
        <v>3200200734477</v>
      </c>
      <c r="L100" s="126">
        <v>23397</v>
      </c>
      <c r="M100" s="175">
        <f t="shared" ca="1" si="17"/>
        <v>56</v>
      </c>
      <c r="N100" s="364"/>
      <c r="O100" s="33" t="s">
        <v>31</v>
      </c>
      <c r="P100" s="27" t="s">
        <v>9</v>
      </c>
      <c r="Q100" s="27" t="s">
        <v>51</v>
      </c>
      <c r="R100" s="34"/>
      <c r="S100" s="34"/>
      <c r="T100" s="27" t="s">
        <v>3165</v>
      </c>
      <c r="U100" s="14" t="s">
        <v>7</v>
      </c>
      <c r="V100" s="36" t="s">
        <v>17</v>
      </c>
      <c r="W100" s="20"/>
      <c r="X100" s="20"/>
      <c r="Y100" s="20"/>
      <c r="Z100" s="20"/>
      <c r="AA100" s="20"/>
      <c r="AB100" s="136"/>
      <c r="AC100" s="132">
        <v>37776</v>
      </c>
      <c r="AD100" s="32">
        <v>37868</v>
      </c>
      <c r="AE100" s="32">
        <v>37776</v>
      </c>
      <c r="AF100" s="18">
        <f t="shared" ca="1" si="19"/>
        <v>6078</v>
      </c>
      <c r="AG100" s="37">
        <f t="shared" ca="1" si="20"/>
        <v>17</v>
      </c>
      <c r="AH100" s="37">
        <f t="shared" ca="1" si="21"/>
        <v>7</v>
      </c>
      <c r="AI100" s="61">
        <f t="shared" ca="1" si="22"/>
        <v>16.652054794520549</v>
      </c>
      <c r="AJ100" s="45" t="str">
        <f t="shared" ca="1" si="23"/>
        <v>15</v>
      </c>
      <c r="AK100" s="32"/>
      <c r="AL100" s="269"/>
      <c r="AM100" s="32"/>
      <c r="AN100" s="175"/>
      <c r="AO100" s="32"/>
      <c r="AP100" s="175"/>
      <c r="AQ100" s="175"/>
      <c r="AR100" s="175"/>
      <c r="AS100" s="175"/>
      <c r="AT100" s="175"/>
      <c r="AU100" s="175"/>
      <c r="AV100" s="175"/>
      <c r="AW100" s="175"/>
      <c r="AX100" s="175">
        <v>3</v>
      </c>
      <c r="AY100" s="175"/>
      <c r="AZ100" s="175"/>
      <c r="BA100" s="175"/>
      <c r="BB100" s="175"/>
      <c r="BC100" s="175"/>
      <c r="BD100" s="136"/>
      <c r="BE100" s="136"/>
      <c r="BF100" s="32"/>
      <c r="BG100" s="32"/>
      <c r="BH100" s="20" t="s">
        <v>34</v>
      </c>
      <c r="BI100" s="20"/>
      <c r="BJ100" s="20" t="s">
        <v>34</v>
      </c>
      <c r="BK100" s="20" t="s">
        <v>34</v>
      </c>
      <c r="BL100" s="20" t="s">
        <v>34</v>
      </c>
      <c r="BM100" s="38">
        <v>40301</v>
      </c>
      <c r="BN100" s="38">
        <v>40798</v>
      </c>
      <c r="BO100" s="36"/>
      <c r="BP100" s="36"/>
      <c r="BQ100" s="36"/>
      <c r="BR100" s="36"/>
      <c r="BS100" s="36"/>
      <c r="BT100" s="11">
        <v>42811</v>
      </c>
      <c r="BU100" s="410">
        <v>15</v>
      </c>
      <c r="BV100" s="412">
        <v>15</v>
      </c>
      <c r="BW100" s="57">
        <v>15</v>
      </c>
      <c r="BX100" s="57">
        <v>15</v>
      </c>
      <c r="BY100" s="35"/>
      <c r="BZ100" s="405" t="s">
        <v>803</v>
      </c>
      <c r="CA100" s="413">
        <v>6</v>
      </c>
    </row>
    <row r="101" spans="1:79" s="39" customFormat="1" ht="25.5">
      <c r="A101" s="1">
        <v>92</v>
      </c>
      <c r="B101" s="436" t="s">
        <v>2427</v>
      </c>
      <c r="C101" s="20"/>
      <c r="D101" s="20" t="s">
        <v>249</v>
      </c>
      <c r="E101" s="14" t="s">
        <v>215</v>
      </c>
      <c r="F101" s="34" t="s">
        <v>314</v>
      </c>
      <c r="G101" s="2" t="s">
        <v>2181</v>
      </c>
      <c r="H101" s="33" t="s">
        <v>470</v>
      </c>
      <c r="I101" s="33"/>
      <c r="J101" s="34"/>
      <c r="K101" s="100">
        <v>3601100520359</v>
      </c>
      <c r="L101" s="127">
        <v>24115</v>
      </c>
      <c r="M101" s="175">
        <f t="shared" ca="1" si="17"/>
        <v>54</v>
      </c>
      <c r="N101" s="365"/>
      <c r="O101" s="20" t="s">
        <v>31</v>
      </c>
      <c r="P101" s="27" t="s">
        <v>2129</v>
      </c>
      <c r="Q101" s="27" t="s">
        <v>2133</v>
      </c>
      <c r="R101" s="14"/>
      <c r="S101" s="14"/>
      <c r="T101" s="27" t="s">
        <v>2264</v>
      </c>
      <c r="U101" s="36" t="s">
        <v>7</v>
      </c>
      <c r="V101" s="36" t="s">
        <v>17</v>
      </c>
      <c r="W101" s="20"/>
      <c r="X101" s="20"/>
      <c r="Y101" s="20"/>
      <c r="Z101" s="20"/>
      <c r="AA101" s="20"/>
      <c r="AB101" s="136"/>
      <c r="AC101" s="132">
        <v>40791</v>
      </c>
      <c r="AD101" s="32">
        <v>40913</v>
      </c>
      <c r="AE101" s="32">
        <v>40791</v>
      </c>
      <c r="AF101" s="18">
        <f t="shared" ca="1" si="19"/>
        <v>3063</v>
      </c>
      <c r="AG101" s="37">
        <f t="shared" ca="1" si="20"/>
        <v>9</v>
      </c>
      <c r="AH101" s="37">
        <f t="shared" ca="1" si="21"/>
        <v>4</v>
      </c>
      <c r="AI101" s="61">
        <f t="shared" ca="1" si="22"/>
        <v>8.3917808219178074</v>
      </c>
      <c r="AJ101" s="45" t="str">
        <f t="shared" ca="1" si="23"/>
        <v>12</v>
      </c>
      <c r="AK101" s="32"/>
      <c r="AL101" s="269"/>
      <c r="AM101" s="32"/>
      <c r="AN101" s="175"/>
      <c r="AO101" s="32"/>
      <c r="AP101" s="175"/>
      <c r="AQ101" s="175"/>
      <c r="AR101" s="175"/>
      <c r="AS101" s="175"/>
      <c r="AT101" s="175">
        <v>3</v>
      </c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36"/>
      <c r="BE101" s="136"/>
      <c r="BF101" s="32"/>
      <c r="BG101" s="32"/>
      <c r="BH101" s="33" t="s">
        <v>34</v>
      </c>
      <c r="BI101" s="33"/>
      <c r="BJ101" s="33" t="s">
        <v>34</v>
      </c>
      <c r="BK101" s="33" t="s">
        <v>34</v>
      </c>
      <c r="BL101" s="33" t="s">
        <v>34</v>
      </c>
      <c r="BM101" s="36" t="s">
        <v>33</v>
      </c>
      <c r="BN101" s="38"/>
      <c r="BO101" s="36"/>
      <c r="BP101" s="36"/>
      <c r="BQ101" s="36"/>
      <c r="BR101" s="36"/>
      <c r="BS101" s="36"/>
      <c r="BT101" s="11">
        <v>42811</v>
      </c>
      <c r="BU101" s="410">
        <v>10</v>
      </c>
      <c r="BV101" s="412">
        <v>10</v>
      </c>
      <c r="BW101" s="412">
        <v>12</v>
      </c>
      <c r="BX101" s="412">
        <v>12</v>
      </c>
      <c r="BY101" s="35"/>
      <c r="BZ101" s="405" t="s">
        <v>803</v>
      </c>
      <c r="CA101" s="413">
        <v>4</v>
      </c>
    </row>
    <row r="102" spans="1:79" s="39" customFormat="1" ht="25.5">
      <c r="A102" s="1">
        <v>93</v>
      </c>
      <c r="B102" s="436" t="s">
        <v>2428</v>
      </c>
      <c r="C102" s="20"/>
      <c r="D102" s="20" t="s">
        <v>249</v>
      </c>
      <c r="E102" s="14" t="s">
        <v>216</v>
      </c>
      <c r="F102" s="34" t="s">
        <v>1996</v>
      </c>
      <c r="G102" s="2" t="s">
        <v>2182</v>
      </c>
      <c r="H102" s="33" t="s">
        <v>471</v>
      </c>
      <c r="I102" s="33"/>
      <c r="J102" s="34"/>
      <c r="K102" s="100">
        <v>1610600135481</v>
      </c>
      <c r="L102" s="127">
        <v>34729</v>
      </c>
      <c r="M102" s="175">
        <f t="shared" ca="1" si="17"/>
        <v>25</v>
      </c>
      <c r="N102" s="363"/>
      <c r="O102" s="20" t="s">
        <v>31</v>
      </c>
      <c r="P102" s="27" t="s">
        <v>1781</v>
      </c>
      <c r="Q102" s="27" t="s">
        <v>2132</v>
      </c>
      <c r="R102" s="14"/>
      <c r="S102" s="14"/>
      <c r="T102" s="27" t="s">
        <v>2264</v>
      </c>
      <c r="U102" s="36" t="s">
        <v>7</v>
      </c>
      <c r="V102" s="36" t="s">
        <v>17</v>
      </c>
      <c r="W102" s="20"/>
      <c r="X102" s="20"/>
      <c r="Y102" s="20"/>
      <c r="Z102" s="20"/>
      <c r="AA102" s="20"/>
      <c r="AB102" s="136"/>
      <c r="AC102" s="132">
        <v>40901</v>
      </c>
      <c r="AD102" s="32">
        <v>41023</v>
      </c>
      <c r="AE102" s="32">
        <v>40901</v>
      </c>
      <c r="AF102" s="18">
        <f t="shared" ca="1" si="19"/>
        <v>2953</v>
      </c>
      <c r="AG102" s="37">
        <f t="shared" ca="1" si="20"/>
        <v>9</v>
      </c>
      <c r="AH102" s="37">
        <f t="shared" ca="1" si="21"/>
        <v>1</v>
      </c>
      <c r="AI102" s="61">
        <f t="shared" ca="1" si="22"/>
        <v>8.0904109589041102</v>
      </c>
      <c r="AJ102" s="45" t="str">
        <f t="shared" ca="1" si="23"/>
        <v>12</v>
      </c>
      <c r="AK102" s="32"/>
      <c r="AL102" s="269"/>
      <c r="AM102" s="32"/>
      <c r="AN102" s="175"/>
      <c r="AO102" s="32"/>
      <c r="AP102" s="175"/>
      <c r="AQ102" s="175"/>
      <c r="AR102" s="175"/>
      <c r="AS102" s="175">
        <v>3</v>
      </c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36"/>
      <c r="BE102" s="136"/>
      <c r="BF102" s="32"/>
      <c r="BG102" s="32"/>
      <c r="BH102" s="33" t="s">
        <v>34</v>
      </c>
      <c r="BI102" s="36"/>
      <c r="BJ102" s="33" t="s">
        <v>34</v>
      </c>
      <c r="BK102" s="33" t="s">
        <v>34</v>
      </c>
      <c r="BL102" s="33" t="s">
        <v>34</v>
      </c>
      <c r="BM102" s="36" t="s">
        <v>33</v>
      </c>
      <c r="BN102" s="36"/>
      <c r="BO102" s="36"/>
      <c r="BP102" s="36"/>
      <c r="BQ102" s="36"/>
      <c r="BR102" s="36"/>
      <c r="BS102" s="36"/>
      <c r="BT102" s="11">
        <v>42811</v>
      </c>
      <c r="BU102" s="410">
        <v>10</v>
      </c>
      <c r="BV102" s="412">
        <v>10</v>
      </c>
      <c r="BW102" s="412">
        <v>12</v>
      </c>
      <c r="BX102" s="412">
        <v>12</v>
      </c>
      <c r="BY102" s="35"/>
      <c r="BZ102" s="405" t="s">
        <v>803</v>
      </c>
      <c r="CA102" s="413">
        <v>2</v>
      </c>
    </row>
    <row r="103" spans="1:79" s="39" customFormat="1" ht="25.5">
      <c r="A103" s="1">
        <v>94</v>
      </c>
      <c r="B103" s="436" t="s">
        <v>2429</v>
      </c>
      <c r="C103" s="20"/>
      <c r="D103" s="20" t="s">
        <v>249</v>
      </c>
      <c r="E103" s="14" t="s">
        <v>221</v>
      </c>
      <c r="F103" s="34" t="s">
        <v>317</v>
      </c>
      <c r="G103" s="2" t="s">
        <v>2280</v>
      </c>
      <c r="H103" s="33" t="s">
        <v>475</v>
      </c>
      <c r="I103" s="33"/>
      <c r="J103" s="34"/>
      <c r="K103" s="100">
        <v>1129700051649</v>
      </c>
      <c r="L103" s="127">
        <v>34550</v>
      </c>
      <c r="M103" s="175">
        <f t="shared" ca="1" si="17"/>
        <v>26</v>
      </c>
      <c r="N103" s="365"/>
      <c r="O103" s="20" t="s">
        <v>31</v>
      </c>
      <c r="P103" s="27" t="s">
        <v>1781</v>
      </c>
      <c r="Q103" s="27" t="s">
        <v>8</v>
      </c>
      <c r="R103" s="14"/>
      <c r="S103" s="14"/>
      <c r="T103" s="27" t="s">
        <v>2266</v>
      </c>
      <c r="U103" s="36" t="s">
        <v>7</v>
      </c>
      <c r="V103" s="36" t="s">
        <v>17</v>
      </c>
      <c r="W103" s="20"/>
      <c r="X103" s="20"/>
      <c r="Y103" s="20"/>
      <c r="Z103" s="20"/>
      <c r="AA103" s="20"/>
      <c r="AB103" s="136"/>
      <c r="AC103" s="132">
        <v>41095</v>
      </c>
      <c r="AD103" s="32">
        <v>41218</v>
      </c>
      <c r="AE103" s="32">
        <v>41095</v>
      </c>
      <c r="AF103" s="18">
        <f t="shared" ca="1" si="19"/>
        <v>2759</v>
      </c>
      <c r="AG103" s="37">
        <f t="shared" ca="1" si="20"/>
        <v>8</v>
      </c>
      <c r="AH103" s="37">
        <f t="shared" ca="1" si="21"/>
        <v>6</v>
      </c>
      <c r="AI103" s="61">
        <f t="shared" ca="1" si="22"/>
        <v>7.558904109589041</v>
      </c>
      <c r="AJ103" s="45" t="str">
        <f t="shared" ca="1" si="23"/>
        <v>12</v>
      </c>
      <c r="AK103" s="32"/>
      <c r="AL103" s="269"/>
      <c r="AM103" s="32"/>
      <c r="AN103" s="175"/>
      <c r="AO103" s="32"/>
      <c r="AP103" s="175"/>
      <c r="AQ103" s="175"/>
      <c r="AR103" s="175"/>
      <c r="AS103" s="175"/>
      <c r="AT103" s="175"/>
      <c r="AU103" s="175"/>
      <c r="AV103" s="175"/>
      <c r="AW103" s="175"/>
      <c r="AX103" s="175">
        <v>3</v>
      </c>
      <c r="AY103" s="175"/>
      <c r="AZ103" s="175"/>
      <c r="BA103" s="175"/>
      <c r="BB103" s="175"/>
      <c r="BC103" s="175"/>
      <c r="BD103" s="136"/>
      <c r="BE103" s="136"/>
      <c r="BF103" s="32"/>
      <c r="BG103" s="32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11">
        <v>42811</v>
      </c>
      <c r="BU103" s="410">
        <v>7</v>
      </c>
      <c r="BV103" s="411">
        <v>10</v>
      </c>
      <c r="BW103" s="412">
        <v>10</v>
      </c>
      <c r="BX103" s="412">
        <v>12</v>
      </c>
      <c r="BY103" s="35"/>
      <c r="BZ103" s="406" t="s">
        <v>803</v>
      </c>
      <c r="CA103" s="413">
        <v>0</v>
      </c>
    </row>
    <row r="104" spans="1:79" s="39" customFormat="1" ht="25.5">
      <c r="A104" s="1">
        <v>95</v>
      </c>
      <c r="B104" s="436" t="s">
        <v>2430</v>
      </c>
      <c r="C104" s="20"/>
      <c r="D104" s="20" t="s">
        <v>249</v>
      </c>
      <c r="E104" s="14" t="s">
        <v>222</v>
      </c>
      <c r="F104" s="34" t="s">
        <v>318</v>
      </c>
      <c r="G104" s="2" t="s">
        <v>2281</v>
      </c>
      <c r="H104" s="33" t="s">
        <v>476</v>
      </c>
      <c r="I104" s="33"/>
      <c r="J104" s="34"/>
      <c r="K104" s="100">
        <v>1450500128515</v>
      </c>
      <c r="L104" s="127">
        <v>32827</v>
      </c>
      <c r="M104" s="175">
        <f t="shared" ca="1" si="17"/>
        <v>31</v>
      </c>
      <c r="N104" s="365"/>
      <c r="O104" s="20" t="s">
        <v>31</v>
      </c>
      <c r="P104" s="27" t="s">
        <v>1781</v>
      </c>
      <c r="Q104" s="27" t="s">
        <v>2128</v>
      </c>
      <c r="R104" s="14"/>
      <c r="S104" s="14"/>
      <c r="T104" s="27" t="s">
        <v>2264</v>
      </c>
      <c r="U104" s="36" t="s">
        <v>7</v>
      </c>
      <c r="V104" s="36" t="s">
        <v>17</v>
      </c>
      <c r="W104" s="20"/>
      <c r="X104" s="20"/>
      <c r="Y104" s="20"/>
      <c r="Z104" s="20"/>
      <c r="AA104" s="20"/>
      <c r="AB104" s="136"/>
      <c r="AC104" s="132">
        <v>41108</v>
      </c>
      <c r="AD104" s="32">
        <v>41231</v>
      </c>
      <c r="AE104" s="32">
        <v>41108</v>
      </c>
      <c r="AF104" s="18">
        <f t="shared" ca="1" si="19"/>
        <v>2746</v>
      </c>
      <c r="AG104" s="37">
        <f t="shared" ca="1" si="20"/>
        <v>8</v>
      </c>
      <c r="AH104" s="37">
        <f t="shared" ca="1" si="21"/>
        <v>6</v>
      </c>
      <c r="AI104" s="61">
        <f t="shared" ca="1" si="22"/>
        <v>7.5232876712328771</v>
      </c>
      <c r="AJ104" s="45" t="str">
        <f t="shared" ca="1" si="23"/>
        <v>12</v>
      </c>
      <c r="AK104" s="32"/>
      <c r="AL104" s="269"/>
      <c r="AM104" s="32"/>
      <c r="AN104" s="175"/>
      <c r="AO104" s="32"/>
      <c r="AP104" s="175"/>
      <c r="AQ104" s="175"/>
      <c r="AR104" s="175"/>
      <c r="AS104" s="175">
        <v>3</v>
      </c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36"/>
      <c r="BE104" s="136"/>
      <c r="BF104" s="17">
        <v>41518</v>
      </c>
      <c r="BG104" s="17">
        <v>42618</v>
      </c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11">
        <v>42811</v>
      </c>
      <c r="BU104" s="410">
        <v>7</v>
      </c>
      <c r="BV104" s="411">
        <v>10</v>
      </c>
      <c r="BW104" s="412">
        <v>10</v>
      </c>
      <c r="BX104" s="412">
        <v>12</v>
      </c>
      <c r="BY104" s="35"/>
      <c r="BZ104" s="405" t="s">
        <v>803</v>
      </c>
      <c r="CA104" s="413">
        <v>0</v>
      </c>
    </row>
    <row r="105" spans="1:79" s="39" customFormat="1" ht="25.5">
      <c r="A105" s="1">
        <v>96</v>
      </c>
      <c r="B105" s="436" t="s">
        <v>2431</v>
      </c>
      <c r="C105" s="20"/>
      <c r="D105" s="20" t="s">
        <v>249</v>
      </c>
      <c r="E105" s="14" t="s">
        <v>226</v>
      </c>
      <c r="F105" s="34" t="s">
        <v>308</v>
      </c>
      <c r="G105" s="2" t="s">
        <v>2282</v>
      </c>
      <c r="H105" s="33" t="s">
        <v>480</v>
      </c>
      <c r="I105" s="33"/>
      <c r="J105" s="34"/>
      <c r="K105" s="100">
        <v>3120600615956</v>
      </c>
      <c r="L105" s="127">
        <v>29043</v>
      </c>
      <c r="M105" s="175">
        <f t="shared" ca="1" si="17"/>
        <v>41</v>
      </c>
      <c r="N105" s="365"/>
      <c r="O105" s="20" t="s">
        <v>31</v>
      </c>
      <c r="P105" s="27" t="s">
        <v>9</v>
      </c>
      <c r="Q105" s="27" t="s">
        <v>3166</v>
      </c>
      <c r="R105" s="14"/>
      <c r="S105" s="14"/>
      <c r="T105" s="27" t="s">
        <v>3165</v>
      </c>
      <c r="U105" s="36" t="s">
        <v>7</v>
      </c>
      <c r="V105" s="36" t="s">
        <v>17</v>
      </c>
      <c r="W105" s="20"/>
      <c r="X105" s="20"/>
      <c r="Y105" s="20"/>
      <c r="Z105" s="20"/>
      <c r="AA105" s="20"/>
      <c r="AB105" s="136"/>
      <c r="AC105" s="132">
        <v>41190</v>
      </c>
      <c r="AD105" s="32">
        <v>41313</v>
      </c>
      <c r="AE105" s="32">
        <v>41190</v>
      </c>
      <c r="AF105" s="18">
        <f t="shared" ca="1" si="19"/>
        <v>2664</v>
      </c>
      <c r="AG105" s="37">
        <f t="shared" ca="1" si="20"/>
        <v>8</v>
      </c>
      <c r="AH105" s="37">
        <f t="shared" ca="1" si="21"/>
        <v>3</v>
      </c>
      <c r="AI105" s="61">
        <f t="shared" ca="1" si="22"/>
        <v>7.2986301369863016</v>
      </c>
      <c r="AJ105" s="45" t="str">
        <f t="shared" ca="1" si="23"/>
        <v>12</v>
      </c>
      <c r="AK105" s="32"/>
      <c r="AL105" s="269"/>
      <c r="AM105" s="32"/>
      <c r="AN105" s="175">
        <v>37</v>
      </c>
      <c r="AO105" s="32"/>
      <c r="AP105" s="175"/>
      <c r="AQ105" s="175"/>
      <c r="AR105" s="175"/>
      <c r="AS105" s="175"/>
      <c r="AT105" s="175"/>
      <c r="AU105" s="175"/>
      <c r="AV105" s="175"/>
      <c r="AW105" s="175"/>
      <c r="AX105" s="175">
        <v>3</v>
      </c>
      <c r="AY105" s="175"/>
      <c r="AZ105" s="175"/>
      <c r="BA105" s="175"/>
      <c r="BB105" s="175"/>
      <c r="BC105" s="175"/>
      <c r="BD105" s="136"/>
      <c r="BE105" s="136"/>
      <c r="BF105" s="32"/>
      <c r="BG105" s="32">
        <v>42431</v>
      </c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11">
        <v>42811</v>
      </c>
      <c r="BU105" s="410">
        <v>7</v>
      </c>
      <c r="BV105" s="411">
        <v>10</v>
      </c>
      <c r="BW105" s="412">
        <v>10</v>
      </c>
      <c r="BX105" s="412">
        <v>12</v>
      </c>
      <c r="BY105" s="35"/>
      <c r="BZ105" s="405" t="s">
        <v>803</v>
      </c>
      <c r="CA105" s="413">
        <v>0</v>
      </c>
    </row>
    <row r="106" spans="1:79" s="39" customFormat="1" ht="25.5">
      <c r="A106" s="1">
        <v>97</v>
      </c>
      <c r="B106" s="436" t="s">
        <v>3188</v>
      </c>
      <c r="C106" s="20"/>
      <c r="D106" s="20" t="s">
        <v>247</v>
      </c>
      <c r="E106" s="14" t="s">
        <v>227</v>
      </c>
      <c r="F106" s="34" t="s">
        <v>321</v>
      </c>
      <c r="G106" s="2" t="s">
        <v>2283</v>
      </c>
      <c r="H106" s="33" t="s">
        <v>481</v>
      </c>
      <c r="I106" s="33"/>
      <c r="J106" s="34"/>
      <c r="K106" s="100">
        <v>2120600029102</v>
      </c>
      <c r="L106" s="127">
        <v>33324</v>
      </c>
      <c r="M106" s="175">
        <f t="shared" ca="1" si="17"/>
        <v>29</v>
      </c>
      <c r="N106" s="365"/>
      <c r="O106" s="20" t="s">
        <v>30</v>
      </c>
      <c r="P106" s="27" t="s">
        <v>2248</v>
      </c>
      <c r="Q106" s="27" t="s">
        <v>8</v>
      </c>
      <c r="R106" s="14"/>
      <c r="S106" s="14"/>
      <c r="T106" s="27" t="s">
        <v>2266</v>
      </c>
      <c r="U106" s="36" t="s">
        <v>7</v>
      </c>
      <c r="V106" s="36" t="s">
        <v>17</v>
      </c>
      <c r="W106" s="20"/>
      <c r="X106" s="20"/>
      <c r="Y106" s="20"/>
      <c r="Z106" s="20"/>
      <c r="AA106" s="20"/>
      <c r="AB106" s="136"/>
      <c r="AC106" s="132">
        <v>41206</v>
      </c>
      <c r="AD106" s="32">
        <v>41329</v>
      </c>
      <c r="AE106" s="32">
        <v>41206</v>
      </c>
      <c r="AF106" s="18">
        <f t="shared" ca="1" si="19"/>
        <v>2648</v>
      </c>
      <c r="AG106" s="37">
        <f t="shared" ca="1" si="20"/>
        <v>8</v>
      </c>
      <c r="AH106" s="37">
        <f t="shared" ca="1" si="21"/>
        <v>3</v>
      </c>
      <c r="AI106" s="61">
        <f t="shared" ca="1" si="22"/>
        <v>7.2547945205479456</v>
      </c>
      <c r="AJ106" s="45" t="str">
        <f t="shared" ca="1" si="23"/>
        <v>12</v>
      </c>
      <c r="AK106" s="32"/>
      <c r="AL106" s="269"/>
      <c r="AM106" s="32"/>
      <c r="AN106" s="175"/>
      <c r="AO106" s="32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>
        <v>3</v>
      </c>
      <c r="AZ106" s="175"/>
      <c r="BA106" s="175"/>
      <c r="BB106" s="175"/>
      <c r="BC106" s="175"/>
      <c r="BD106" s="136"/>
      <c r="BE106" s="136"/>
      <c r="BF106" s="32"/>
      <c r="BG106" s="32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11">
        <v>42811</v>
      </c>
      <c r="BU106" s="410">
        <v>7</v>
      </c>
      <c r="BV106" s="411">
        <v>10</v>
      </c>
      <c r="BW106" s="412">
        <v>10</v>
      </c>
      <c r="BX106" s="412">
        <v>12</v>
      </c>
      <c r="BY106" s="35"/>
      <c r="BZ106" s="405" t="s">
        <v>803</v>
      </c>
      <c r="CA106" s="413">
        <v>0</v>
      </c>
    </row>
    <row r="107" spans="1:79" s="39" customFormat="1" ht="25.5">
      <c r="A107" s="1">
        <v>98</v>
      </c>
      <c r="B107" s="436" t="s">
        <v>2432</v>
      </c>
      <c r="C107" s="20"/>
      <c r="D107" s="20" t="s">
        <v>249</v>
      </c>
      <c r="E107" s="14" t="s">
        <v>230</v>
      </c>
      <c r="F107" s="34" t="s">
        <v>323</v>
      </c>
      <c r="G107" s="2" t="s">
        <v>2183</v>
      </c>
      <c r="H107" s="33" t="s">
        <v>484</v>
      </c>
      <c r="I107" s="33"/>
      <c r="J107" s="34"/>
      <c r="K107" s="100">
        <v>1129700056381</v>
      </c>
      <c r="L107" s="127">
        <v>34598</v>
      </c>
      <c r="M107" s="175">
        <f t="shared" ca="1" si="17"/>
        <v>26</v>
      </c>
      <c r="N107" s="365"/>
      <c r="O107" s="20" t="s">
        <v>31</v>
      </c>
      <c r="P107" s="27" t="s">
        <v>1781</v>
      </c>
      <c r="Q107" s="27" t="s">
        <v>2134</v>
      </c>
      <c r="R107" s="14"/>
      <c r="S107" s="14"/>
      <c r="T107" s="27" t="s">
        <v>2264</v>
      </c>
      <c r="U107" s="36" t="s">
        <v>7</v>
      </c>
      <c r="V107" s="36" t="s">
        <v>17</v>
      </c>
      <c r="W107" s="20"/>
      <c r="X107" s="20"/>
      <c r="Y107" s="20"/>
      <c r="Z107" s="20"/>
      <c r="AA107" s="20"/>
      <c r="AB107" s="136"/>
      <c r="AC107" s="132">
        <v>41334</v>
      </c>
      <c r="AD107" s="32">
        <v>41456</v>
      </c>
      <c r="AE107" s="32">
        <v>41334</v>
      </c>
      <c r="AF107" s="18">
        <f t="shared" ca="1" si="19"/>
        <v>2520</v>
      </c>
      <c r="AG107" s="37">
        <f t="shared" ca="1" si="20"/>
        <v>7</v>
      </c>
      <c r="AH107" s="37">
        <f t="shared" ca="1" si="21"/>
        <v>10</v>
      </c>
      <c r="AI107" s="61">
        <f t="shared" ca="1" si="22"/>
        <v>6.904109589041096</v>
      </c>
      <c r="AJ107" s="45" t="str">
        <f t="shared" ref="AJ107:AJ138" ca="1" si="25">IF(AI107&lt;$AH$2,"-",IF(AI107&lt;$AH$3,"7",IF(AI107&lt;=$AH$4,"10",IF(AI107&lt;=$AH$5,"12",IF(AI107&lt;=$AH$6,"15","15")))))</f>
        <v>12</v>
      </c>
      <c r="AK107" s="32"/>
      <c r="AL107" s="269"/>
      <c r="AM107" s="32"/>
      <c r="AN107" s="175"/>
      <c r="AO107" s="32"/>
      <c r="AP107" s="175"/>
      <c r="AQ107" s="175">
        <v>3</v>
      </c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36"/>
      <c r="BE107" s="136"/>
      <c r="BF107" s="32"/>
      <c r="BG107" s="32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11">
        <v>42811</v>
      </c>
      <c r="BU107" s="410">
        <v>7</v>
      </c>
      <c r="BV107" s="412">
        <v>10</v>
      </c>
      <c r="BW107" s="412">
        <v>10</v>
      </c>
      <c r="BX107" s="412">
        <v>12</v>
      </c>
      <c r="BY107" s="35"/>
      <c r="BZ107" s="405">
        <v>0</v>
      </c>
      <c r="CA107" s="413">
        <v>0</v>
      </c>
    </row>
    <row r="108" spans="1:79" s="39" customFormat="1" ht="25.5">
      <c r="A108" s="1">
        <v>99</v>
      </c>
      <c r="B108" s="436" t="s">
        <v>2433</v>
      </c>
      <c r="C108" s="20"/>
      <c r="D108" s="20" t="s">
        <v>247</v>
      </c>
      <c r="E108" s="14" t="s">
        <v>231</v>
      </c>
      <c r="F108" s="34" t="s">
        <v>324</v>
      </c>
      <c r="G108" s="2" t="s">
        <v>2284</v>
      </c>
      <c r="H108" s="33" t="s">
        <v>485</v>
      </c>
      <c r="I108" s="33"/>
      <c r="J108" s="34"/>
      <c r="K108" s="100">
        <v>3120600496558</v>
      </c>
      <c r="L108" s="127">
        <v>26210</v>
      </c>
      <c r="M108" s="175">
        <f t="shared" ca="1" si="17"/>
        <v>49</v>
      </c>
      <c r="N108" s="365"/>
      <c r="O108" s="20" t="s">
        <v>30</v>
      </c>
      <c r="P108" s="27" t="s">
        <v>2260</v>
      </c>
      <c r="Q108" s="27" t="s">
        <v>2132</v>
      </c>
      <c r="R108" s="14"/>
      <c r="S108" s="14"/>
      <c r="T108" s="27" t="s">
        <v>2264</v>
      </c>
      <c r="U108" s="36" t="s">
        <v>7</v>
      </c>
      <c r="V108" s="36" t="s">
        <v>17</v>
      </c>
      <c r="W108" s="20"/>
      <c r="X108" s="20"/>
      <c r="Y108" s="20"/>
      <c r="Z108" s="20"/>
      <c r="AA108" s="20"/>
      <c r="AB108" s="136"/>
      <c r="AC108" s="132">
        <v>41351</v>
      </c>
      <c r="AD108" s="32">
        <v>41473</v>
      </c>
      <c r="AE108" s="32">
        <v>41351</v>
      </c>
      <c r="AF108" s="18">
        <f t="shared" ca="1" si="19"/>
        <v>2503</v>
      </c>
      <c r="AG108" s="37">
        <f t="shared" ca="1" si="20"/>
        <v>7</v>
      </c>
      <c r="AH108" s="37">
        <f t="shared" ca="1" si="21"/>
        <v>10</v>
      </c>
      <c r="AI108" s="61">
        <f t="shared" ca="1" si="22"/>
        <v>6.8575342465753426</v>
      </c>
      <c r="AJ108" s="45" t="str">
        <f t="shared" ca="1" si="25"/>
        <v>12</v>
      </c>
      <c r="AK108" s="32"/>
      <c r="AL108" s="269"/>
      <c r="AM108" s="32"/>
      <c r="AN108" s="175"/>
      <c r="AO108" s="32"/>
      <c r="AP108" s="175"/>
      <c r="AQ108" s="175"/>
      <c r="AR108" s="175"/>
      <c r="AS108" s="175"/>
      <c r="AT108" s="175"/>
      <c r="AU108" s="175"/>
      <c r="AV108" s="175"/>
      <c r="AW108" s="175">
        <v>3</v>
      </c>
      <c r="AX108" s="175"/>
      <c r="AY108" s="175"/>
      <c r="AZ108" s="175"/>
      <c r="BA108" s="175"/>
      <c r="BB108" s="175"/>
      <c r="BC108" s="175">
        <v>3</v>
      </c>
      <c r="BD108" s="136"/>
      <c r="BE108" s="136"/>
      <c r="BF108" s="17">
        <v>41518</v>
      </c>
      <c r="BG108" s="17">
        <v>42618</v>
      </c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11">
        <v>42811</v>
      </c>
      <c r="BU108" s="410">
        <v>7</v>
      </c>
      <c r="BV108" s="412">
        <v>10</v>
      </c>
      <c r="BW108" s="412">
        <v>10</v>
      </c>
      <c r="BX108" s="412">
        <v>12</v>
      </c>
      <c r="BY108" s="35"/>
      <c r="BZ108" s="405" t="s">
        <v>803</v>
      </c>
      <c r="CA108" s="413">
        <v>0</v>
      </c>
    </row>
    <row r="109" spans="1:79" s="39" customFormat="1" ht="25.5">
      <c r="A109" s="1">
        <v>100</v>
      </c>
      <c r="B109" s="436" t="s">
        <v>2434</v>
      </c>
      <c r="C109" s="20"/>
      <c r="D109" s="20" t="s">
        <v>247</v>
      </c>
      <c r="E109" s="14" t="s">
        <v>233</v>
      </c>
      <c r="F109" s="34" t="s">
        <v>325</v>
      </c>
      <c r="G109" s="2" t="s">
        <v>2285</v>
      </c>
      <c r="H109" s="33" t="s">
        <v>486</v>
      </c>
      <c r="I109" s="33"/>
      <c r="J109" s="34"/>
      <c r="K109" s="100">
        <v>1129900155758</v>
      </c>
      <c r="L109" s="127">
        <v>33730</v>
      </c>
      <c r="M109" s="175">
        <f t="shared" ca="1" si="17"/>
        <v>28</v>
      </c>
      <c r="N109" s="365"/>
      <c r="O109" s="20" t="s">
        <v>30</v>
      </c>
      <c r="P109" s="27" t="s">
        <v>2248</v>
      </c>
      <c r="Q109" s="27" t="s">
        <v>2132</v>
      </c>
      <c r="R109" s="14"/>
      <c r="S109" s="14"/>
      <c r="T109" s="27" t="s">
        <v>2264</v>
      </c>
      <c r="U109" s="36" t="s">
        <v>7</v>
      </c>
      <c r="V109" s="36" t="s">
        <v>17</v>
      </c>
      <c r="W109" s="20"/>
      <c r="X109" s="20"/>
      <c r="Y109" s="20"/>
      <c r="Z109" s="20"/>
      <c r="AA109" s="20"/>
      <c r="AB109" s="136"/>
      <c r="AC109" s="132">
        <v>41407</v>
      </c>
      <c r="AD109" s="32">
        <v>41530</v>
      </c>
      <c r="AE109" s="32">
        <v>41407</v>
      </c>
      <c r="AF109" s="18">
        <f t="shared" ca="1" si="19"/>
        <v>2447</v>
      </c>
      <c r="AG109" s="37">
        <f t="shared" ca="1" si="20"/>
        <v>7</v>
      </c>
      <c r="AH109" s="37">
        <f t="shared" ca="1" si="21"/>
        <v>8</v>
      </c>
      <c r="AI109" s="61">
        <f t="shared" ca="1" si="22"/>
        <v>6.7041095890410958</v>
      </c>
      <c r="AJ109" s="45" t="str">
        <f t="shared" ca="1" si="25"/>
        <v>12</v>
      </c>
      <c r="AK109" s="32"/>
      <c r="AL109" s="269"/>
      <c r="AM109" s="32"/>
      <c r="AN109" s="175">
        <v>41</v>
      </c>
      <c r="AO109" s="32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>
        <v>3</v>
      </c>
      <c r="BA109" s="175"/>
      <c r="BB109" s="175"/>
      <c r="BC109" s="175"/>
      <c r="BD109" s="136"/>
      <c r="BE109" s="136"/>
      <c r="BF109" s="32"/>
      <c r="BG109" s="32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11">
        <v>42811</v>
      </c>
      <c r="BU109" s="410">
        <v>7</v>
      </c>
      <c r="BV109" s="411">
        <v>10</v>
      </c>
      <c r="BW109" s="412">
        <v>10</v>
      </c>
      <c r="BX109" s="412">
        <v>12</v>
      </c>
      <c r="BY109" s="35"/>
      <c r="BZ109" s="405" t="s">
        <v>803</v>
      </c>
      <c r="CA109" s="413">
        <v>0.5</v>
      </c>
    </row>
    <row r="110" spans="1:79" s="39" customFormat="1" ht="25.5">
      <c r="A110" s="1">
        <v>101</v>
      </c>
      <c r="B110" s="436" t="s">
        <v>2435</v>
      </c>
      <c r="C110" s="20"/>
      <c r="D110" s="20" t="s">
        <v>247</v>
      </c>
      <c r="E110" s="34" t="s">
        <v>236</v>
      </c>
      <c r="F110" s="34" t="s">
        <v>328</v>
      </c>
      <c r="G110" s="2" t="s">
        <v>2286</v>
      </c>
      <c r="H110" s="33" t="s">
        <v>489</v>
      </c>
      <c r="I110" s="33"/>
      <c r="J110" s="34"/>
      <c r="K110" s="99">
        <v>1120600167094</v>
      </c>
      <c r="L110" s="126">
        <v>33485</v>
      </c>
      <c r="M110" s="175">
        <f t="shared" ca="1" si="17"/>
        <v>29</v>
      </c>
      <c r="N110" s="364"/>
      <c r="O110" s="33" t="s">
        <v>30</v>
      </c>
      <c r="P110" s="27" t="s">
        <v>2248</v>
      </c>
      <c r="Q110" s="27" t="s">
        <v>8</v>
      </c>
      <c r="R110" s="14"/>
      <c r="S110" s="14"/>
      <c r="T110" s="27" t="s">
        <v>2266</v>
      </c>
      <c r="U110" s="36" t="s">
        <v>7</v>
      </c>
      <c r="V110" s="36" t="s">
        <v>17</v>
      </c>
      <c r="W110" s="20"/>
      <c r="X110" s="20"/>
      <c r="Y110" s="20"/>
      <c r="Z110" s="20"/>
      <c r="AA110" s="20"/>
      <c r="AB110" s="136"/>
      <c r="AC110" s="132">
        <v>41479</v>
      </c>
      <c r="AD110" s="32">
        <v>41571</v>
      </c>
      <c r="AE110" s="32">
        <v>41479</v>
      </c>
      <c r="AF110" s="18">
        <f t="shared" ca="1" si="19"/>
        <v>2375</v>
      </c>
      <c r="AG110" s="37">
        <f t="shared" ca="1" si="20"/>
        <v>7</v>
      </c>
      <c r="AH110" s="37">
        <f t="shared" ca="1" si="21"/>
        <v>6</v>
      </c>
      <c r="AI110" s="61">
        <f t="shared" ca="1" si="22"/>
        <v>6.506849315068493</v>
      </c>
      <c r="AJ110" s="45" t="str">
        <f t="shared" ca="1" si="25"/>
        <v>12</v>
      </c>
      <c r="AK110" s="32"/>
      <c r="AL110" s="269"/>
      <c r="AM110" s="32"/>
      <c r="AN110" s="175"/>
      <c r="AO110" s="32"/>
      <c r="AP110" s="175"/>
      <c r="AQ110" s="175"/>
      <c r="AR110" s="175"/>
      <c r="AS110" s="175"/>
      <c r="AT110" s="175"/>
      <c r="AU110" s="175"/>
      <c r="AV110" s="175"/>
      <c r="AW110" s="175"/>
      <c r="AX110" s="175">
        <v>3</v>
      </c>
      <c r="AY110" s="175"/>
      <c r="AZ110" s="175"/>
      <c r="BA110" s="175"/>
      <c r="BB110" s="175"/>
      <c r="BC110" s="175"/>
      <c r="BD110" s="136"/>
      <c r="BE110" s="136"/>
      <c r="BF110" s="32"/>
      <c r="BG110" s="32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11">
        <v>42811</v>
      </c>
      <c r="BU110" s="410">
        <v>7</v>
      </c>
      <c r="BV110" s="412">
        <v>7</v>
      </c>
      <c r="BW110" s="412">
        <v>10</v>
      </c>
      <c r="BX110" s="412">
        <v>10</v>
      </c>
      <c r="BY110" s="35"/>
      <c r="BZ110" s="405" t="s">
        <v>803</v>
      </c>
      <c r="CA110" s="413">
        <v>0</v>
      </c>
    </row>
    <row r="111" spans="1:79" s="39" customFormat="1" ht="27.75">
      <c r="A111" s="1">
        <v>102</v>
      </c>
      <c r="B111" s="437" t="s">
        <v>2436</v>
      </c>
      <c r="C111" s="325"/>
      <c r="D111" s="20" t="s">
        <v>248</v>
      </c>
      <c r="E111" s="44" t="s">
        <v>237</v>
      </c>
      <c r="F111" s="108" t="s">
        <v>329</v>
      </c>
      <c r="G111" s="2" t="s">
        <v>2287</v>
      </c>
      <c r="H111" s="183" t="s">
        <v>490</v>
      </c>
      <c r="I111" s="183"/>
      <c r="J111" s="108"/>
      <c r="K111" s="238">
        <v>3120600616031</v>
      </c>
      <c r="L111" s="128">
        <v>24814</v>
      </c>
      <c r="M111" s="175">
        <f t="shared" ca="1" si="17"/>
        <v>53</v>
      </c>
      <c r="N111" s="366"/>
      <c r="O111" s="20" t="s">
        <v>31</v>
      </c>
      <c r="P111" s="27" t="s">
        <v>1781</v>
      </c>
      <c r="Q111" s="27" t="s">
        <v>2130</v>
      </c>
      <c r="R111" s="14"/>
      <c r="S111" s="14"/>
      <c r="T111" s="27" t="s">
        <v>2264</v>
      </c>
      <c r="U111" s="36" t="s">
        <v>7</v>
      </c>
      <c r="V111" s="36" t="s">
        <v>17</v>
      </c>
      <c r="W111" s="20"/>
      <c r="X111" s="20"/>
      <c r="Y111" s="20"/>
      <c r="Z111" s="20"/>
      <c r="AA111" s="20"/>
      <c r="AB111" s="136"/>
      <c r="AC111" s="132">
        <v>41645</v>
      </c>
      <c r="AD111" s="32">
        <v>41765</v>
      </c>
      <c r="AE111" s="32">
        <v>41645</v>
      </c>
      <c r="AF111" s="18">
        <f t="shared" ca="1" si="19"/>
        <v>2209</v>
      </c>
      <c r="AG111" s="37">
        <f t="shared" ca="1" si="20"/>
        <v>6</v>
      </c>
      <c r="AH111" s="37">
        <f t="shared" ca="1" si="21"/>
        <v>0</v>
      </c>
      <c r="AI111" s="61">
        <f t="shared" ca="1" si="22"/>
        <v>6.0520547945205481</v>
      </c>
      <c r="AJ111" s="45" t="str">
        <f t="shared" ca="1" si="25"/>
        <v>12</v>
      </c>
      <c r="AK111" s="32"/>
      <c r="AL111" s="269"/>
      <c r="AM111" s="32"/>
      <c r="AN111" s="175"/>
      <c r="AO111" s="32"/>
      <c r="AP111" s="175"/>
      <c r="AQ111" s="175"/>
      <c r="AR111" s="175"/>
      <c r="AS111" s="175">
        <v>3</v>
      </c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36"/>
      <c r="BE111" s="136"/>
      <c r="BF111" s="32"/>
      <c r="BG111" s="32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11">
        <v>42811</v>
      </c>
      <c r="BU111" s="410">
        <v>7</v>
      </c>
      <c r="BV111" s="412">
        <v>7</v>
      </c>
      <c r="BW111" s="412">
        <v>10</v>
      </c>
      <c r="BX111" s="412">
        <v>10</v>
      </c>
      <c r="BY111" s="35"/>
      <c r="BZ111" s="405" t="s">
        <v>803</v>
      </c>
      <c r="CA111" s="413">
        <v>0</v>
      </c>
    </row>
    <row r="112" spans="1:79" s="39" customFormat="1" ht="25.5">
      <c r="A112" s="1">
        <v>103</v>
      </c>
      <c r="B112" s="436" t="s">
        <v>2437</v>
      </c>
      <c r="C112" s="20"/>
      <c r="D112" s="20" t="s">
        <v>249</v>
      </c>
      <c r="E112" s="14" t="s">
        <v>238</v>
      </c>
      <c r="F112" s="34" t="s">
        <v>330</v>
      </c>
      <c r="G112" s="2" t="s">
        <v>2288</v>
      </c>
      <c r="H112" s="33" t="s">
        <v>491</v>
      </c>
      <c r="I112" s="33"/>
      <c r="J112" s="34"/>
      <c r="K112" s="100">
        <v>2120100003431</v>
      </c>
      <c r="L112" s="127">
        <v>31282</v>
      </c>
      <c r="M112" s="175">
        <f t="shared" ca="1" si="17"/>
        <v>35</v>
      </c>
      <c r="N112" s="365"/>
      <c r="O112" s="20" t="s">
        <v>31</v>
      </c>
      <c r="P112" s="27" t="s">
        <v>1781</v>
      </c>
      <c r="Q112" s="27" t="s">
        <v>2263</v>
      </c>
      <c r="R112" s="14"/>
      <c r="S112" s="14"/>
      <c r="T112" s="27" t="s">
        <v>2264</v>
      </c>
      <c r="U112" s="36" t="s">
        <v>7</v>
      </c>
      <c r="V112" s="36" t="s">
        <v>17</v>
      </c>
      <c r="W112" s="20"/>
      <c r="X112" s="20"/>
      <c r="Y112" s="20"/>
      <c r="Z112" s="20"/>
      <c r="AA112" s="20"/>
      <c r="AB112" s="136"/>
      <c r="AC112" s="132">
        <v>41663</v>
      </c>
      <c r="AD112" s="32">
        <v>41786</v>
      </c>
      <c r="AE112" s="32">
        <v>41663</v>
      </c>
      <c r="AF112" s="18">
        <f t="shared" ca="1" si="19"/>
        <v>2191</v>
      </c>
      <c r="AG112" s="37">
        <f t="shared" ca="1" si="20"/>
        <v>6</v>
      </c>
      <c r="AH112" s="37">
        <f t="shared" ca="1" si="21"/>
        <v>0</v>
      </c>
      <c r="AI112" s="61">
        <f t="shared" ca="1" si="22"/>
        <v>6.0027397260273974</v>
      </c>
      <c r="AJ112" s="45" t="str">
        <f t="shared" ca="1" si="25"/>
        <v>12</v>
      </c>
      <c r="AK112" s="32"/>
      <c r="AL112" s="269"/>
      <c r="AM112" s="32"/>
      <c r="AN112" s="175"/>
      <c r="AO112" s="32"/>
      <c r="AP112" s="175"/>
      <c r="AQ112" s="175"/>
      <c r="AR112" s="175"/>
      <c r="AS112" s="175">
        <v>3</v>
      </c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36"/>
      <c r="BE112" s="136"/>
      <c r="BF112" s="32"/>
      <c r="BG112" s="32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11">
        <v>42811</v>
      </c>
      <c r="BU112" s="410">
        <v>7</v>
      </c>
      <c r="BV112" s="412">
        <v>7</v>
      </c>
      <c r="BW112" s="412">
        <v>10</v>
      </c>
      <c r="BX112" s="412">
        <v>10</v>
      </c>
      <c r="BY112" s="35"/>
      <c r="BZ112" s="405" t="s">
        <v>803</v>
      </c>
      <c r="CA112" s="413">
        <v>5</v>
      </c>
    </row>
    <row r="113" spans="1:79" s="39" customFormat="1" ht="25.5">
      <c r="A113" s="1">
        <v>104</v>
      </c>
      <c r="B113" s="436" t="s">
        <v>2438</v>
      </c>
      <c r="C113" s="20"/>
      <c r="D113" s="20" t="s">
        <v>248</v>
      </c>
      <c r="E113" s="14" t="s">
        <v>239</v>
      </c>
      <c r="F113" s="34" t="s">
        <v>325</v>
      </c>
      <c r="G113" s="2" t="s">
        <v>2289</v>
      </c>
      <c r="H113" s="33" t="s">
        <v>492</v>
      </c>
      <c r="I113" s="33"/>
      <c r="J113" s="34"/>
      <c r="K113" s="100">
        <v>1659900523892</v>
      </c>
      <c r="L113" s="127">
        <v>33824</v>
      </c>
      <c r="M113" s="175">
        <f t="shared" ca="1" si="17"/>
        <v>28</v>
      </c>
      <c r="N113" s="365"/>
      <c r="O113" s="20" t="s">
        <v>31</v>
      </c>
      <c r="P113" s="27" t="s">
        <v>1781</v>
      </c>
      <c r="Q113" s="27" t="s">
        <v>2130</v>
      </c>
      <c r="R113" s="14"/>
      <c r="S113" s="14"/>
      <c r="T113" s="27" t="s">
        <v>2264</v>
      </c>
      <c r="U113" s="36" t="s">
        <v>7</v>
      </c>
      <c r="V113" s="36" t="s">
        <v>17</v>
      </c>
      <c r="W113" s="20"/>
      <c r="X113" s="20"/>
      <c r="Y113" s="20"/>
      <c r="Z113" s="20"/>
      <c r="AA113" s="20"/>
      <c r="AB113" s="136"/>
      <c r="AC113" s="132">
        <v>41667</v>
      </c>
      <c r="AD113" s="32">
        <v>41787</v>
      </c>
      <c r="AE113" s="32">
        <v>41667</v>
      </c>
      <c r="AF113" s="18">
        <f t="shared" ca="1" si="19"/>
        <v>2187</v>
      </c>
      <c r="AG113" s="37">
        <f t="shared" ca="1" si="20"/>
        <v>6</v>
      </c>
      <c r="AH113" s="37">
        <f t="shared" ca="1" si="21"/>
        <v>11</v>
      </c>
      <c r="AI113" s="61">
        <f t="shared" ca="1" si="22"/>
        <v>5.9917808219178079</v>
      </c>
      <c r="AJ113" s="45" t="str">
        <f t="shared" ca="1" si="25"/>
        <v>12</v>
      </c>
      <c r="AK113" s="32"/>
      <c r="AL113" s="269"/>
      <c r="AM113" s="32"/>
      <c r="AN113" s="175"/>
      <c r="AO113" s="32"/>
      <c r="AP113" s="175"/>
      <c r="AQ113" s="175"/>
      <c r="AR113" s="175">
        <v>3</v>
      </c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36"/>
      <c r="BE113" s="136"/>
      <c r="BF113" s="32"/>
      <c r="BG113" s="32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11">
        <v>42811</v>
      </c>
      <c r="BU113" s="410">
        <v>7</v>
      </c>
      <c r="BV113" s="412">
        <v>7</v>
      </c>
      <c r="BW113" s="412">
        <v>10</v>
      </c>
      <c r="BX113" s="412">
        <v>10</v>
      </c>
      <c r="BY113" s="35"/>
      <c r="BZ113" s="405" t="s">
        <v>803</v>
      </c>
      <c r="CA113" s="413">
        <v>0</v>
      </c>
    </row>
    <row r="114" spans="1:79" s="39" customFormat="1" ht="25.5">
      <c r="A114" s="1">
        <v>105</v>
      </c>
      <c r="B114" s="436" t="s">
        <v>2439</v>
      </c>
      <c r="C114" s="20"/>
      <c r="D114" s="20" t="s">
        <v>249</v>
      </c>
      <c r="E114" s="14" t="s">
        <v>243</v>
      </c>
      <c r="F114" s="34" t="s">
        <v>333</v>
      </c>
      <c r="G114" s="2" t="s">
        <v>2290</v>
      </c>
      <c r="H114" s="33" t="s">
        <v>494</v>
      </c>
      <c r="I114" s="33"/>
      <c r="J114" s="34"/>
      <c r="K114" s="100">
        <v>3130100480547</v>
      </c>
      <c r="L114" s="127">
        <v>27971</v>
      </c>
      <c r="M114" s="175">
        <f t="shared" ca="1" si="17"/>
        <v>44</v>
      </c>
      <c r="N114" s="365"/>
      <c r="O114" s="20" t="s">
        <v>31</v>
      </c>
      <c r="P114" s="27" t="s">
        <v>2129</v>
      </c>
      <c r="Q114" s="27" t="s">
        <v>2133</v>
      </c>
      <c r="R114" s="14"/>
      <c r="S114" s="14"/>
      <c r="T114" s="27" t="s">
        <v>2264</v>
      </c>
      <c r="U114" s="36" t="s">
        <v>7</v>
      </c>
      <c r="V114" s="36" t="s">
        <v>17</v>
      </c>
      <c r="W114" s="20"/>
      <c r="X114" s="20"/>
      <c r="Y114" s="20"/>
      <c r="Z114" s="20"/>
      <c r="AA114" s="20"/>
      <c r="AB114" s="136"/>
      <c r="AC114" s="132">
        <v>41796</v>
      </c>
      <c r="AD114" s="32">
        <v>41796</v>
      </c>
      <c r="AE114" s="32">
        <v>41796</v>
      </c>
      <c r="AF114" s="18">
        <f t="shared" ca="1" si="19"/>
        <v>2058</v>
      </c>
      <c r="AG114" s="37">
        <f t="shared" ca="1" si="20"/>
        <v>6</v>
      </c>
      <c r="AH114" s="37">
        <f t="shared" ca="1" si="21"/>
        <v>7</v>
      </c>
      <c r="AI114" s="61">
        <f t="shared" ca="1" si="22"/>
        <v>5.6383561643835618</v>
      </c>
      <c r="AJ114" s="45" t="str">
        <f t="shared" ca="1" si="25"/>
        <v>12</v>
      </c>
      <c r="AK114" s="32"/>
      <c r="AL114" s="269"/>
      <c r="AM114" s="32"/>
      <c r="AN114" s="175"/>
      <c r="AO114" s="32"/>
      <c r="AP114" s="175"/>
      <c r="AQ114" s="175"/>
      <c r="AR114" s="175"/>
      <c r="AS114" s="175">
        <v>3</v>
      </c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36"/>
      <c r="BE114" s="136"/>
      <c r="BF114" s="32"/>
      <c r="BG114" s="32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11">
        <v>42811</v>
      </c>
      <c r="BU114" s="410">
        <v>4</v>
      </c>
      <c r="BV114" s="411">
        <v>7</v>
      </c>
      <c r="BW114" s="412">
        <v>10</v>
      </c>
      <c r="BX114" s="412">
        <v>10</v>
      </c>
      <c r="BY114" s="35"/>
      <c r="BZ114" s="405" t="s">
        <v>803</v>
      </c>
      <c r="CA114" s="413">
        <v>4</v>
      </c>
    </row>
    <row r="115" spans="1:79" s="39" customFormat="1" ht="25.5">
      <c r="A115" s="1">
        <v>106</v>
      </c>
      <c r="B115" s="436" t="s">
        <v>2440</v>
      </c>
      <c r="C115" s="20"/>
      <c r="D115" s="20" t="s">
        <v>248</v>
      </c>
      <c r="E115" s="14" t="s">
        <v>244</v>
      </c>
      <c r="F115" s="34" t="s">
        <v>334</v>
      </c>
      <c r="G115" s="2" t="s">
        <v>2291</v>
      </c>
      <c r="H115" s="33" t="s">
        <v>467</v>
      </c>
      <c r="I115" s="33"/>
      <c r="J115" s="34"/>
      <c r="K115" s="100">
        <v>3120600466667</v>
      </c>
      <c r="L115" s="127">
        <v>30353</v>
      </c>
      <c r="M115" s="175">
        <f t="shared" ca="1" si="17"/>
        <v>37</v>
      </c>
      <c r="N115" s="365"/>
      <c r="O115" s="20" t="s">
        <v>31</v>
      </c>
      <c r="P115" s="27" t="s">
        <v>1781</v>
      </c>
      <c r="Q115" s="27" t="s">
        <v>2263</v>
      </c>
      <c r="R115" s="14"/>
      <c r="S115" s="14"/>
      <c r="T115" s="27" t="s">
        <v>2264</v>
      </c>
      <c r="U115" s="36" t="s">
        <v>7</v>
      </c>
      <c r="V115" s="36" t="s">
        <v>17</v>
      </c>
      <c r="W115" s="20"/>
      <c r="X115" s="20"/>
      <c r="Y115" s="20"/>
      <c r="Z115" s="20"/>
      <c r="AA115" s="20"/>
      <c r="AB115" s="136"/>
      <c r="AC115" s="132">
        <v>41841</v>
      </c>
      <c r="AD115" s="32">
        <v>41841</v>
      </c>
      <c r="AE115" s="32">
        <v>41841</v>
      </c>
      <c r="AF115" s="18">
        <f t="shared" ca="1" si="19"/>
        <v>2013</v>
      </c>
      <c r="AG115" s="37">
        <f t="shared" ca="1" si="20"/>
        <v>6</v>
      </c>
      <c r="AH115" s="37">
        <f t="shared" ca="1" si="21"/>
        <v>6</v>
      </c>
      <c r="AI115" s="61">
        <f t="shared" ca="1" si="22"/>
        <v>5.515068493150685</v>
      </c>
      <c r="AJ115" s="45" t="str">
        <f t="shared" ca="1" si="25"/>
        <v>12</v>
      </c>
      <c r="AK115" s="32"/>
      <c r="AL115" s="269"/>
      <c r="AM115" s="32"/>
      <c r="AN115" s="175"/>
      <c r="AO115" s="32"/>
      <c r="AP115" s="175"/>
      <c r="AQ115" s="175">
        <v>3</v>
      </c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36"/>
      <c r="BE115" s="136"/>
      <c r="BF115" s="32"/>
      <c r="BG115" s="32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11">
        <v>42811</v>
      </c>
      <c r="BU115" s="410">
        <v>4</v>
      </c>
      <c r="BV115" s="411">
        <v>7</v>
      </c>
      <c r="BW115" s="412">
        <v>7</v>
      </c>
      <c r="BX115" s="412">
        <v>10</v>
      </c>
      <c r="BY115" s="35"/>
      <c r="BZ115" s="405" t="s">
        <v>803</v>
      </c>
      <c r="CA115" s="413">
        <v>0</v>
      </c>
    </row>
    <row r="116" spans="1:79" s="39" customFormat="1" ht="25.5">
      <c r="A116" s="1">
        <v>107</v>
      </c>
      <c r="B116" s="436" t="s">
        <v>2441</v>
      </c>
      <c r="C116" s="135"/>
      <c r="D116" s="20" t="s">
        <v>249</v>
      </c>
      <c r="E116" s="14" t="s">
        <v>356</v>
      </c>
      <c r="F116" s="34" t="s">
        <v>357</v>
      </c>
      <c r="G116" s="2" t="s">
        <v>2292</v>
      </c>
      <c r="H116" s="33" t="s">
        <v>447</v>
      </c>
      <c r="I116" s="33"/>
      <c r="J116" s="34"/>
      <c r="K116" s="100">
        <v>1129900124208</v>
      </c>
      <c r="L116" s="127">
        <v>33474</v>
      </c>
      <c r="M116" s="175">
        <f t="shared" ca="1" si="17"/>
        <v>29</v>
      </c>
      <c r="N116" s="365"/>
      <c r="O116" s="20" t="s">
        <v>31</v>
      </c>
      <c r="P116" s="27" t="s">
        <v>1781</v>
      </c>
      <c r="Q116" s="27" t="s">
        <v>8</v>
      </c>
      <c r="R116" s="14"/>
      <c r="S116" s="14"/>
      <c r="T116" s="27" t="s">
        <v>2266</v>
      </c>
      <c r="U116" s="36" t="s">
        <v>7</v>
      </c>
      <c r="V116" s="36" t="s">
        <v>17</v>
      </c>
      <c r="W116" s="20"/>
      <c r="X116" s="20"/>
      <c r="Y116" s="20"/>
      <c r="Z116" s="20"/>
      <c r="AA116" s="20"/>
      <c r="AB116" s="136"/>
      <c r="AC116" s="132">
        <v>42585</v>
      </c>
      <c r="AD116" s="135">
        <f t="shared" ref="AD116:AD128" si="26">AC116+120</f>
        <v>42705</v>
      </c>
      <c r="AE116" s="32">
        <v>42585</v>
      </c>
      <c r="AF116" s="18">
        <f t="shared" ca="1" si="19"/>
        <v>1269</v>
      </c>
      <c r="AG116" s="37">
        <f t="shared" ca="1" si="20"/>
        <v>4</v>
      </c>
      <c r="AH116" s="37">
        <f t="shared" ca="1" si="21"/>
        <v>5</v>
      </c>
      <c r="AI116" s="61">
        <f t="shared" ca="1" si="22"/>
        <v>3.4767123287671233</v>
      </c>
      <c r="AJ116" s="45" t="str">
        <f t="shared" ca="1" si="25"/>
        <v>10</v>
      </c>
      <c r="AK116" s="32"/>
      <c r="AL116" s="276"/>
      <c r="AM116" s="20"/>
      <c r="AN116" s="175"/>
      <c r="AO116" s="138">
        <v>5</v>
      </c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>
        <v>3</v>
      </c>
      <c r="AZ116" s="175"/>
      <c r="BA116" s="175"/>
      <c r="BB116" s="175"/>
      <c r="BC116" s="175"/>
      <c r="BD116" s="136"/>
      <c r="BE116" s="136"/>
      <c r="BF116" s="127"/>
      <c r="BG116" s="127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1">
        <v>42811</v>
      </c>
      <c r="BU116" s="410"/>
      <c r="BV116" s="411"/>
      <c r="BW116" s="412">
        <v>3</v>
      </c>
      <c r="BX116" s="412">
        <v>7</v>
      </c>
      <c r="BY116" s="35"/>
      <c r="BZ116" s="405" t="s">
        <v>803</v>
      </c>
      <c r="CA116" s="413">
        <v>1</v>
      </c>
    </row>
    <row r="117" spans="1:79" s="39" customFormat="1" ht="25.5">
      <c r="A117" s="1">
        <v>108</v>
      </c>
      <c r="B117" s="436" t="s">
        <v>2442</v>
      </c>
      <c r="C117" s="135"/>
      <c r="D117" s="20" t="s">
        <v>249</v>
      </c>
      <c r="E117" s="14" t="s">
        <v>370</v>
      </c>
      <c r="F117" s="34" t="s">
        <v>371</v>
      </c>
      <c r="G117" s="2" t="s">
        <v>2293</v>
      </c>
      <c r="H117" s="33" t="s">
        <v>452</v>
      </c>
      <c r="I117" s="33"/>
      <c r="J117" s="34"/>
      <c r="K117" s="100">
        <v>2100500036913</v>
      </c>
      <c r="L117" s="127">
        <v>32130</v>
      </c>
      <c r="M117" s="175">
        <f t="shared" ca="1" si="17"/>
        <v>33</v>
      </c>
      <c r="N117" s="365"/>
      <c r="O117" s="20" t="s">
        <v>31</v>
      </c>
      <c r="P117" s="27" t="s">
        <v>2129</v>
      </c>
      <c r="Q117" s="27" t="s">
        <v>2128</v>
      </c>
      <c r="R117" s="14"/>
      <c r="S117" s="14"/>
      <c r="T117" s="27" t="s">
        <v>2264</v>
      </c>
      <c r="U117" s="36" t="s">
        <v>7</v>
      </c>
      <c r="V117" s="36" t="s">
        <v>17</v>
      </c>
      <c r="W117" s="20"/>
      <c r="X117" s="20"/>
      <c r="Y117" s="20"/>
      <c r="Z117" s="20"/>
      <c r="AA117" s="20"/>
      <c r="AB117" s="136"/>
      <c r="AC117" s="132">
        <v>42619</v>
      </c>
      <c r="AD117" s="135">
        <f t="shared" si="26"/>
        <v>42739</v>
      </c>
      <c r="AE117" s="32">
        <v>42619</v>
      </c>
      <c r="AF117" s="18">
        <f t="shared" ca="1" si="19"/>
        <v>1235</v>
      </c>
      <c r="AG117" s="37">
        <f t="shared" ca="1" si="20"/>
        <v>4</v>
      </c>
      <c r="AH117" s="37">
        <f t="shared" ca="1" si="21"/>
        <v>4</v>
      </c>
      <c r="AI117" s="61">
        <f t="shared" ca="1" si="22"/>
        <v>3.3835616438356166</v>
      </c>
      <c r="AJ117" s="45" t="str">
        <f t="shared" ca="1" si="25"/>
        <v>10</v>
      </c>
      <c r="AK117" s="32"/>
      <c r="AL117" s="276"/>
      <c r="AM117" s="20"/>
      <c r="AN117" s="175"/>
      <c r="AO117" s="20"/>
      <c r="AP117" s="175"/>
      <c r="AQ117" s="175">
        <v>3</v>
      </c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36"/>
      <c r="BE117" s="136"/>
      <c r="BF117" s="127"/>
      <c r="BG117" s="127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1">
        <v>42811</v>
      </c>
      <c r="BU117" s="410"/>
      <c r="BV117" s="411"/>
      <c r="BW117" s="412">
        <v>2</v>
      </c>
      <c r="BX117" s="412">
        <v>7</v>
      </c>
      <c r="BY117" s="35"/>
      <c r="BZ117" s="405" t="s">
        <v>803</v>
      </c>
      <c r="CA117" s="413">
        <v>1</v>
      </c>
    </row>
    <row r="118" spans="1:79" s="39" customFormat="1" ht="25.5">
      <c r="A118" s="1">
        <v>109</v>
      </c>
      <c r="B118" s="436" t="s">
        <v>2443</v>
      </c>
      <c r="C118" s="135"/>
      <c r="D118" s="20" t="s">
        <v>249</v>
      </c>
      <c r="E118" s="14" t="s">
        <v>374</v>
      </c>
      <c r="F118" s="34" t="s">
        <v>295</v>
      </c>
      <c r="G118" s="2" t="s">
        <v>2294</v>
      </c>
      <c r="H118" s="33" t="s">
        <v>453</v>
      </c>
      <c r="I118" s="33"/>
      <c r="J118" s="34"/>
      <c r="K118" s="100">
        <v>1100200517942</v>
      </c>
      <c r="L118" s="127">
        <v>32861</v>
      </c>
      <c r="M118" s="175">
        <f t="shared" ca="1" si="17"/>
        <v>31</v>
      </c>
      <c r="N118" s="365"/>
      <c r="O118" s="20" t="s">
        <v>31</v>
      </c>
      <c r="P118" s="27" t="s">
        <v>54</v>
      </c>
      <c r="Q118" s="27" t="s">
        <v>51</v>
      </c>
      <c r="R118" s="14"/>
      <c r="S118" s="14"/>
      <c r="T118" s="27" t="s">
        <v>3165</v>
      </c>
      <c r="U118" s="36" t="s">
        <v>7</v>
      </c>
      <c r="V118" s="36" t="s">
        <v>17</v>
      </c>
      <c r="W118" s="20"/>
      <c r="X118" s="20"/>
      <c r="Y118" s="20"/>
      <c r="Z118" s="20"/>
      <c r="AA118" s="20"/>
      <c r="AB118" s="136"/>
      <c r="AC118" s="132">
        <v>42622</v>
      </c>
      <c r="AD118" s="135">
        <f t="shared" si="26"/>
        <v>42742</v>
      </c>
      <c r="AE118" s="32">
        <v>42622</v>
      </c>
      <c r="AF118" s="18">
        <f t="shared" ca="1" si="19"/>
        <v>1232</v>
      </c>
      <c r="AG118" s="37">
        <f t="shared" ca="1" si="20"/>
        <v>4</v>
      </c>
      <c r="AH118" s="37">
        <f t="shared" ca="1" si="21"/>
        <v>4</v>
      </c>
      <c r="AI118" s="61">
        <f t="shared" ca="1" si="22"/>
        <v>3.3753424657534246</v>
      </c>
      <c r="AJ118" s="45" t="str">
        <f t="shared" ca="1" si="25"/>
        <v>10</v>
      </c>
      <c r="AK118" s="32"/>
      <c r="AL118" s="276"/>
      <c r="AM118" s="20"/>
      <c r="AN118" s="175"/>
      <c r="AO118" s="20"/>
      <c r="AP118" s="175"/>
      <c r="AQ118" s="175"/>
      <c r="AR118" s="175">
        <v>3</v>
      </c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36"/>
      <c r="BE118" s="136"/>
      <c r="BF118" s="127"/>
      <c r="BG118" s="127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1">
        <v>42811</v>
      </c>
      <c r="BU118" s="410"/>
      <c r="BV118" s="411"/>
      <c r="BW118" s="412">
        <v>2</v>
      </c>
      <c r="BX118" s="412">
        <v>7</v>
      </c>
      <c r="BY118" s="35"/>
      <c r="BZ118" s="405" t="s">
        <v>803</v>
      </c>
      <c r="CA118" s="413">
        <v>0</v>
      </c>
    </row>
    <row r="119" spans="1:79" s="39" customFormat="1" ht="25.5">
      <c r="A119" s="1">
        <v>110</v>
      </c>
      <c r="B119" s="436" t="s">
        <v>2444</v>
      </c>
      <c r="C119" s="135"/>
      <c r="D119" s="20" t="s">
        <v>249</v>
      </c>
      <c r="E119" s="14" t="s">
        <v>383</v>
      </c>
      <c r="F119" s="34" t="s">
        <v>384</v>
      </c>
      <c r="G119" s="2" t="s">
        <v>2295</v>
      </c>
      <c r="H119" s="33" t="s">
        <v>455</v>
      </c>
      <c r="I119" s="33"/>
      <c r="J119" s="34"/>
      <c r="K119" s="100">
        <v>1100500207141</v>
      </c>
      <c r="L119" s="127">
        <v>31944</v>
      </c>
      <c r="M119" s="175">
        <f t="shared" ca="1" si="17"/>
        <v>33</v>
      </c>
      <c r="N119" s="365"/>
      <c r="O119" s="20" t="s">
        <v>31</v>
      </c>
      <c r="P119" s="27" t="s">
        <v>2129</v>
      </c>
      <c r="Q119" s="27" t="s">
        <v>2128</v>
      </c>
      <c r="R119" s="14"/>
      <c r="S119" s="14"/>
      <c r="T119" s="27" t="s">
        <v>2264</v>
      </c>
      <c r="U119" s="36" t="s">
        <v>7</v>
      </c>
      <c r="V119" s="36" t="s">
        <v>17</v>
      </c>
      <c r="W119" s="20"/>
      <c r="X119" s="20"/>
      <c r="Y119" s="20"/>
      <c r="Z119" s="20"/>
      <c r="AA119" s="20"/>
      <c r="AB119" s="136"/>
      <c r="AC119" s="132">
        <v>42653</v>
      </c>
      <c r="AD119" s="135">
        <f t="shared" si="26"/>
        <v>42773</v>
      </c>
      <c r="AE119" s="32">
        <v>42653</v>
      </c>
      <c r="AF119" s="18">
        <f t="shared" ca="1" si="19"/>
        <v>1201</v>
      </c>
      <c r="AG119" s="37">
        <f t="shared" ca="1" si="20"/>
        <v>4</v>
      </c>
      <c r="AH119" s="37">
        <f t="shared" ca="1" si="21"/>
        <v>3</v>
      </c>
      <c r="AI119" s="61">
        <f t="shared" ca="1" si="22"/>
        <v>3.2904109589041095</v>
      </c>
      <c r="AJ119" s="45" t="str">
        <f t="shared" ca="1" si="25"/>
        <v>10</v>
      </c>
      <c r="AK119" s="32"/>
      <c r="AL119" s="276"/>
      <c r="AM119" s="20"/>
      <c r="AN119" s="175"/>
      <c r="AO119" s="20">
        <v>5</v>
      </c>
      <c r="AP119" s="175"/>
      <c r="AQ119" s="175">
        <v>3</v>
      </c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36"/>
      <c r="BE119" s="136"/>
      <c r="BF119" s="127"/>
      <c r="BG119" s="127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1">
        <v>42811</v>
      </c>
      <c r="BU119" s="410"/>
      <c r="BV119" s="411"/>
      <c r="BW119" s="412">
        <v>2</v>
      </c>
      <c r="BX119" s="412">
        <v>7</v>
      </c>
      <c r="BY119" s="35"/>
      <c r="BZ119" s="405" t="s">
        <v>803</v>
      </c>
      <c r="CA119" s="413">
        <v>1.5</v>
      </c>
    </row>
    <row r="120" spans="1:79" s="39" customFormat="1" ht="25.5">
      <c r="A120" s="1">
        <v>111</v>
      </c>
      <c r="B120" s="436" t="s">
        <v>2445</v>
      </c>
      <c r="C120" s="20"/>
      <c r="D120" s="20" t="s">
        <v>248</v>
      </c>
      <c r="E120" s="14" t="s">
        <v>425</v>
      </c>
      <c r="F120" s="34" t="s">
        <v>426</v>
      </c>
      <c r="G120" s="2" t="s">
        <v>2296</v>
      </c>
      <c r="H120" s="33" t="s">
        <v>463</v>
      </c>
      <c r="I120" s="33"/>
      <c r="J120" s="34"/>
      <c r="K120" s="100">
        <v>3360300162822</v>
      </c>
      <c r="L120" s="127">
        <v>28083</v>
      </c>
      <c r="M120" s="175">
        <f t="shared" ca="1" si="17"/>
        <v>44</v>
      </c>
      <c r="N120" s="365"/>
      <c r="O120" s="20" t="s">
        <v>31</v>
      </c>
      <c r="P120" s="27" t="s">
        <v>1781</v>
      </c>
      <c r="Q120" s="27" t="s">
        <v>2132</v>
      </c>
      <c r="R120" s="14"/>
      <c r="S120" s="14"/>
      <c r="T120" s="27" t="s">
        <v>2264</v>
      </c>
      <c r="U120" s="36" t="s">
        <v>7</v>
      </c>
      <c r="V120" s="36" t="s">
        <v>17</v>
      </c>
      <c r="W120" s="20"/>
      <c r="X120" s="20"/>
      <c r="Y120" s="20"/>
      <c r="Z120" s="20"/>
      <c r="AA120" s="20"/>
      <c r="AB120" s="136"/>
      <c r="AC120" s="132">
        <v>42681</v>
      </c>
      <c r="AD120" s="135">
        <f t="shared" si="26"/>
        <v>42801</v>
      </c>
      <c r="AE120" s="32">
        <v>42681</v>
      </c>
      <c r="AF120" s="18">
        <f t="shared" ca="1" si="19"/>
        <v>1173</v>
      </c>
      <c r="AG120" s="37">
        <f t="shared" ca="1" si="20"/>
        <v>4</v>
      </c>
      <c r="AH120" s="37">
        <f t="shared" ca="1" si="21"/>
        <v>2</v>
      </c>
      <c r="AI120" s="61">
        <f t="shared" ca="1" si="22"/>
        <v>3.2136986301369861</v>
      </c>
      <c r="AJ120" s="45" t="str">
        <f t="shared" ca="1" si="25"/>
        <v>10</v>
      </c>
      <c r="AK120" s="32"/>
      <c r="AL120" s="276"/>
      <c r="AM120" s="20"/>
      <c r="AN120" s="175"/>
      <c r="AO120" s="20">
        <v>5</v>
      </c>
      <c r="AP120" s="175"/>
      <c r="AQ120" s="175"/>
      <c r="AR120" s="175">
        <v>3</v>
      </c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36">
        <v>42710</v>
      </c>
      <c r="BE120" s="136"/>
      <c r="BF120" s="127"/>
      <c r="BG120" s="127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1">
        <v>42811</v>
      </c>
      <c r="BU120" s="410"/>
      <c r="BV120" s="411"/>
      <c r="BW120" s="412">
        <v>1</v>
      </c>
      <c r="BX120" s="412">
        <v>7</v>
      </c>
      <c r="BY120" s="35"/>
      <c r="BZ120" s="405" t="s">
        <v>803</v>
      </c>
      <c r="CA120" s="413">
        <v>1</v>
      </c>
    </row>
    <row r="121" spans="1:79" s="39" customFormat="1" ht="25.5">
      <c r="A121" s="1">
        <v>112</v>
      </c>
      <c r="B121" s="436" t="s">
        <v>2446</v>
      </c>
      <c r="C121" s="323"/>
      <c r="D121" s="20" t="s">
        <v>247</v>
      </c>
      <c r="E121" s="14" t="s">
        <v>512</v>
      </c>
      <c r="F121" s="34" t="s">
        <v>427</v>
      </c>
      <c r="G121" s="2" t="s">
        <v>514</v>
      </c>
      <c r="H121" s="33" t="s">
        <v>513</v>
      </c>
      <c r="I121" s="33" t="s">
        <v>438</v>
      </c>
      <c r="J121" s="34" t="s">
        <v>517</v>
      </c>
      <c r="K121" s="100">
        <v>1102700639801</v>
      </c>
      <c r="L121" s="127">
        <v>35294</v>
      </c>
      <c r="M121" s="175">
        <f t="shared" ca="1" si="17"/>
        <v>24</v>
      </c>
      <c r="N121" s="365">
        <v>4078161923</v>
      </c>
      <c r="O121" s="20" t="s">
        <v>30</v>
      </c>
      <c r="P121" s="27" t="s">
        <v>2261</v>
      </c>
      <c r="Q121" s="27" t="s">
        <v>2132</v>
      </c>
      <c r="R121" s="14"/>
      <c r="S121" s="14"/>
      <c r="T121" s="27" t="s">
        <v>2264</v>
      </c>
      <c r="U121" s="36" t="s">
        <v>7</v>
      </c>
      <c r="V121" s="36" t="s">
        <v>17</v>
      </c>
      <c r="W121" s="20"/>
      <c r="X121" s="20"/>
      <c r="Y121" s="20"/>
      <c r="Z121" s="20"/>
      <c r="AA121" s="20"/>
      <c r="AB121" s="136"/>
      <c r="AC121" s="132">
        <v>42780</v>
      </c>
      <c r="AD121" s="135">
        <f t="shared" si="26"/>
        <v>42900</v>
      </c>
      <c r="AE121" s="32">
        <v>42780</v>
      </c>
      <c r="AF121" s="18">
        <f t="shared" ca="1" si="19"/>
        <v>1074</v>
      </c>
      <c r="AG121" s="37">
        <f t="shared" ca="1" si="20"/>
        <v>3</v>
      </c>
      <c r="AH121" s="37">
        <f t="shared" ca="1" si="21"/>
        <v>11</v>
      </c>
      <c r="AI121" s="61">
        <f t="shared" ca="1" si="22"/>
        <v>2.9424657534246577</v>
      </c>
      <c r="AJ121" s="45" t="str">
        <f t="shared" ca="1" si="25"/>
        <v>7</v>
      </c>
      <c r="AK121" s="32"/>
      <c r="AL121" s="276"/>
      <c r="AM121" s="20"/>
      <c r="AN121" s="175"/>
      <c r="AO121" s="20">
        <v>9</v>
      </c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>
        <v>3</v>
      </c>
      <c r="AZ121" s="175"/>
      <c r="BA121" s="175"/>
      <c r="BB121" s="175"/>
      <c r="BC121" s="175"/>
      <c r="BD121" s="136">
        <v>42804</v>
      </c>
      <c r="BE121" s="136"/>
      <c r="BF121" s="127"/>
      <c r="BG121" s="127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1">
        <v>42811</v>
      </c>
      <c r="BU121" s="410"/>
      <c r="BV121" s="411"/>
      <c r="BW121" s="412"/>
      <c r="BX121" s="412">
        <v>6</v>
      </c>
      <c r="BY121" s="35"/>
      <c r="BZ121" s="405" t="s">
        <v>803</v>
      </c>
      <c r="CA121" s="413">
        <v>0</v>
      </c>
    </row>
    <row r="122" spans="1:79" s="39" customFormat="1" ht="25.5">
      <c r="A122" s="1">
        <v>113</v>
      </c>
      <c r="B122" s="436" t="s">
        <v>2447</v>
      </c>
      <c r="C122" s="20"/>
      <c r="D122" s="20" t="s">
        <v>249</v>
      </c>
      <c r="E122" s="14" t="s">
        <v>577</v>
      </c>
      <c r="F122" s="34" t="s">
        <v>556</v>
      </c>
      <c r="G122" s="2" t="s">
        <v>579</v>
      </c>
      <c r="H122" s="33" t="s">
        <v>578</v>
      </c>
      <c r="I122" s="33" t="s">
        <v>435</v>
      </c>
      <c r="J122" s="34" t="s">
        <v>580</v>
      </c>
      <c r="K122" s="100">
        <v>1129700135745</v>
      </c>
      <c r="L122" s="127">
        <v>35635</v>
      </c>
      <c r="M122" s="175">
        <f t="shared" ca="1" si="17"/>
        <v>23</v>
      </c>
      <c r="N122" s="365">
        <v>4079212442</v>
      </c>
      <c r="O122" s="260" t="s">
        <v>31</v>
      </c>
      <c r="P122" s="27" t="s">
        <v>2129</v>
      </c>
      <c r="Q122" s="27" t="s">
        <v>2128</v>
      </c>
      <c r="R122" s="14"/>
      <c r="S122" s="14"/>
      <c r="T122" s="27" t="s">
        <v>2264</v>
      </c>
      <c r="U122" s="36" t="s">
        <v>7</v>
      </c>
      <c r="V122" s="36" t="s">
        <v>17</v>
      </c>
      <c r="W122" s="20"/>
      <c r="X122" s="20"/>
      <c r="Y122" s="20"/>
      <c r="Z122" s="20"/>
      <c r="AA122" s="20"/>
      <c r="AB122" s="136"/>
      <c r="AC122" s="132">
        <v>42851</v>
      </c>
      <c r="AD122" s="135">
        <f t="shared" si="26"/>
        <v>42971</v>
      </c>
      <c r="AE122" s="32">
        <v>42851</v>
      </c>
      <c r="AF122" s="18">
        <f t="shared" ca="1" si="19"/>
        <v>1003</v>
      </c>
      <c r="AG122" s="37">
        <f t="shared" ca="1" si="20"/>
        <v>3</v>
      </c>
      <c r="AH122" s="37">
        <f t="shared" ca="1" si="21"/>
        <v>8</v>
      </c>
      <c r="AI122" s="61">
        <f t="shared" ca="1" si="22"/>
        <v>2.7479452054794522</v>
      </c>
      <c r="AJ122" s="45" t="str">
        <f t="shared" ca="1" si="25"/>
        <v>7</v>
      </c>
      <c r="AK122" s="32"/>
      <c r="AL122" s="276"/>
      <c r="AM122" s="20"/>
      <c r="AN122" s="175"/>
      <c r="AO122" s="20">
        <v>4</v>
      </c>
      <c r="AP122" s="175"/>
      <c r="AQ122" s="175">
        <v>3</v>
      </c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36">
        <v>42881</v>
      </c>
      <c r="BE122" s="136"/>
      <c r="BF122" s="127"/>
      <c r="BG122" s="127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1"/>
      <c r="BU122" s="410"/>
      <c r="BV122" s="411"/>
      <c r="BW122" s="412"/>
      <c r="BX122" s="412">
        <v>5</v>
      </c>
      <c r="BY122" s="35"/>
      <c r="BZ122" s="405" t="s">
        <v>803</v>
      </c>
      <c r="CA122" s="413"/>
    </row>
    <row r="123" spans="1:79" s="39" customFormat="1" ht="25.5">
      <c r="A123" s="1">
        <v>114</v>
      </c>
      <c r="B123" s="436" t="s">
        <v>2930</v>
      </c>
      <c r="C123" s="20"/>
      <c r="D123" s="20" t="s">
        <v>249</v>
      </c>
      <c r="E123" s="14" t="s">
        <v>586</v>
      </c>
      <c r="F123" s="34" t="s">
        <v>587</v>
      </c>
      <c r="G123" s="2" t="s">
        <v>2297</v>
      </c>
      <c r="H123" s="33" t="s">
        <v>588</v>
      </c>
      <c r="I123" s="33" t="s">
        <v>435</v>
      </c>
      <c r="J123" s="34" t="s">
        <v>590</v>
      </c>
      <c r="K123" s="100">
        <v>1160400079566</v>
      </c>
      <c r="L123" s="127">
        <v>32086</v>
      </c>
      <c r="M123" s="175">
        <f t="shared" ca="1" si="17"/>
        <v>33</v>
      </c>
      <c r="N123" s="365">
        <v>4079567847</v>
      </c>
      <c r="O123" s="260" t="s">
        <v>31</v>
      </c>
      <c r="P123" s="27" t="s">
        <v>2129</v>
      </c>
      <c r="Q123" s="27" t="s">
        <v>2128</v>
      </c>
      <c r="R123" s="14"/>
      <c r="S123" s="14"/>
      <c r="T123" s="27" t="s">
        <v>2264</v>
      </c>
      <c r="U123" s="36" t="s">
        <v>7</v>
      </c>
      <c r="V123" s="36" t="s">
        <v>17</v>
      </c>
      <c r="W123" s="20"/>
      <c r="X123" s="20"/>
      <c r="Y123" s="20"/>
      <c r="Z123" s="20"/>
      <c r="AA123" s="20"/>
      <c r="AB123" s="136"/>
      <c r="AC123" s="132">
        <v>42851</v>
      </c>
      <c r="AD123" s="135">
        <f t="shared" si="26"/>
        <v>42971</v>
      </c>
      <c r="AE123" s="32">
        <v>42851</v>
      </c>
      <c r="AF123" s="18">
        <f t="shared" ca="1" si="19"/>
        <v>1003</v>
      </c>
      <c r="AG123" s="37">
        <f t="shared" ca="1" si="20"/>
        <v>3</v>
      </c>
      <c r="AH123" s="37">
        <f t="shared" ca="1" si="21"/>
        <v>8</v>
      </c>
      <c r="AI123" s="61">
        <f t="shared" ca="1" si="22"/>
        <v>2.7479452054794522</v>
      </c>
      <c r="AJ123" s="45" t="str">
        <f t="shared" ca="1" si="25"/>
        <v>7</v>
      </c>
      <c r="AK123" s="32"/>
      <c r="AL123" s="276"/>
      <c r="AM123" s="20"/>
      <c r="AN123" s="175"/>
      <c r="AO123" s="20">
        <v>4</v>
      </c>
      <c r="AP123" s="175"/>
      <c r="AQ123" s="175"/>
      <c r="AR123" s="175">
        <v>3</v>
      </c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36">
        <v>42881</v>
      </c>
      <c r="BE123" s="136"/>
      <c r="BF123" s="127"/>
      <c r="BG123" s="127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1"/>
      <c r="BU123" s="410"/>
      <c r="BV123" s="411"/>
      <c r="BW123" s="412"/>
      <c r="BX123" s="412">
        <v>5</v>
      </c>
      <c r="BY123" s="35"/>
      <c r="BZ123" s="405" t="s">
        <v>803</v>
      </c>
      <c r="CA123" s="413">
        <v>0</v>
      </c>
    </row>
    <row r="124" spans="1:79" s="39" customFormat="1" ht="25.5">
      <c r="A124" s="1">
        <v>115</v>
      </c>
      <c r="B124" s="436" t="s">
        <v>2448</v>
      </c>
      <c r="C124" s="20"/>
      <c r="D124" s="20" t="s">
        <v>249</v>
      </c>
      <c r="E124" s="14" t="s">
        <v>591</v>
      </c>
      <c r="F124" s="34" t="s">
        <v>592</v>
      </c>
      <c r="G124" s="2" t="s">
        <v>595</v>
      </c>
      <c r="H124" s="33" t="s">
        <v>593</v>
      </c>
      <c r="I124" s="33" t="s">
        <v>435</v>
      </c>
      <c r="J124" s="34" t="s">
        <v>596</v>
      </c>
      <c r="K124" s="100">
        <v>5340900001630</v>
      </c>
      <c r="L124" s="127">
        <v>29450</v>
      </c>
      <c r="M124" s="175">
        <f t="shared" ca="1" si="17"/>
        <v>40</v>
      </c>
      <c r="N124" s="365">
        <v>4079568275</v>
      </c>
      <c r="O124" s="260" t="s">
        <v>31</v>
      </c>
      <c r="P124" s="27" t="s">
        <v>3184</v>
      </c>
      <c r="Q124" s="27" t="s">
        <v>2133</v>
      </c>
      <c r="R124" s="14"/>
      <c r="S124" s="14"/>
      <c r="T124" s="27" t="s">
        <v>2264</v>
      </c>
      <c r="U124" s="36" t="s">
        <v>7</v>
      </c>
      <c r="V124" s="36" t="s">
        <v>17</v>
      </c>
      <c r="W124" s="20"/>
      <c r="X124" s="20"/>
      <c r="Y124" s="20"/>
      <c r="Z124" s="20"/>
      <c r="AA124" s="20"/>
      <c r="AB124" s="136"/>
      <c r="AC124" s="132">
        <v>42851</v>
      </c>
      <c r="AD124" s="135">
        <f t="shared" si="26"/>
        <v>42971</v>
      </c>
      <c r="AE124" s="32">
        <v>42851</v>
      </c>
      <c r="AF124" s="18">
        <f t="shared" ca="1" si="19"/>
        <v>1003</v>
      </c>
      <c r="AG124" s="37">
        <f t="shared" ca="1" si="20"/>
        <v>3</v>
      </c>
      <c r="AH124" s="37">
        <f t="shared" ca="1" si="21"/>
        <v>8</v>
      </c>
      <c r="AI124" s="61">
        <f t="shared" ca="1" si="22"/>
        <v>2.7479452054794522</v>
      </c>
      <c r="AJ124" s="45" t="str">
        <f t="shared" ca="1" si="25"/>
        <v>7</v>
      </c>
      <c r="AK124" s="32"/>
      <c r="AL124" s="276" t="s">
        <v>902</v>
      </c>
      <c r="AM124" s="20"/>
      <c r="AN124" s="175"/>
      <c r="AO124" s="414">
        <v>5</v>
      </c>
      <c r="AP124" s="175"/>
      <c r="AQ124" s="175"/>
      <c r="AR124" s="175"/>
      <c r="AS124" s="175"/>
      <c r="AT124" s="175">
        <v>3</v>
      </c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36">
        <v>42881</v>
      </c>
      <c r="BE124" s="136"/>
      <c r="BF124" s="127"/>
      <c r="BG124" s="127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1"/>
      <c r="BU124" s="410"/>
      <c r="BV124" s="411"/>
      <c r="BW124" s="412"/>
      <c r="BX124" s="412">
        <v>5</v>
      </c>
      <c r="BY124" s="35"/>
      <c r="BZ124" s="405" t="s">
        <v>803</v>
      </c>
      <c r="CA124" s="413"/>
    </row>
    <row r="125" spans="1:79" s="39" customFormat="1" ht="25.5">
      <c r="A125" s="1">
        <v>116</v>
      </c>
      <c r="B125" s="436" t="s">
        <v>2449</v>
      </c>
      <c r="C125" s="20"/>
      <c r="D125" s="20" t="s">
        <v>249</v>
      </c>
      <c r="E125" s="14" t="s">
        <v>604</v>
      </c>
      <c r="F125" s="34" t="s">
        <v>323</v>
      </c>
      <c r="G125" s="2" t="s">
        <v>606</v>
      </c>
      <c r="H125" s="33" t="s">
        <v>605</v>
      </c>
      <c r="I125" s="33" t="s">
        <v>435</v>
      </c>
      <c r="J125" s="34" t="s">
        <v>607</v>
      </c>
      <c r="K125" s="100">
        <v>1129700056985</v>
      </c>
      <c r="L125" s="127">
        <v>34611</v>
      </c>
      <c r="M125" s="175">
        <f t="shared" ca="1" si="17"/>
        <v>26</v>
      </c>
      <c r="N125" s="365">
        <v>3762469271</v>
      </c>
      <c r="O125" s="20" t="s">
        <v>31</v>
      </c>
      <c r="P125" s="27" t="s">
        <v>2129</v>
      </c>
      <c r="Q125" s="27" t="s">
        <v>2131</v>
      </c>
      <c r="R125" s="14"/>
      <c r="S125" s="14"/>
      <c r="T125" s="27" t="s">
        <v>2264</v>
      </c>
      <c r="U125" s="36" t="s">
        <v>7</v>
      </c>
      <c r="V125" s="36" t="s">
        <v>17</v>
      </c>
      <c r="W125" s="20"/>
      <c r="X125" s="20"/>
      <c r="Y125" s="20"/>
      <c r="Z125" s="20"/>
      <c r="AA125" s="20"/>
      <c r="AB125" s="136"/>
      <c r="AC125" s="132">
        <v>42857</v>
      </c>
      <c r="AD125" s="135">
        <f t="shared" si="26"/>
        <v>42977</v>
      </c>
      <c r="AE125" s="32">
        <v>42857</v>
      </c>
      <c r="AF125" s="18">
        <f t="shared" ca="1" si="19"/>
        <v>997</v>
      </c>
      <c r="AG125" s="37">
        <f t="shared" ca="1" si="20"/>
        <v>3</v>
      </c>
      <c r="AH125" s="37">
        <f t="shared" ca="1" si="21"/>
        <v>8</v>
      </c>
      <c r="AI125" s="61">
        <f t="shared" ca="1" si="22"/>
        <v>2.7315068493150685</v>
      </c>
      <c r="AJ125" s="45" t="str">
        <f t="shared" ca="1" si="25"/>
        <v>7</v>
      </c>
      <c r="AK125" s="32"/>
      <c r="AL125" s="276"/>
      <c r="AM125" s="20"/>
      <c r="AN125" s="175"/>
      <c r="AO125" s="417">
        <v>5</v>
      </c>
      <c r="AP125" s="175"/>
      <c r="AQ125" s="175"/>
      <c r="AR125" s="175">
        <v>3</v>
      </c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36">
        <v>42881</v>
      </c>
      <c r="BE125" s="136"/>
      <c r="BF125" s="127"/>
      <c r="BG125" s="127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1"/>
      <c r="BU125" s="410"/>
      <c r="BV125" s="411"/>
      <c r="BW125" s="412"/>
      <c r="BX125" s="412">
        <v>5</v>
      </c>
      <c r="BY125" s="35"/>
      <c r="BZ125" s="405" t="s">
        <v>803</v>
      </c>
      <c r="CA125" s="413"/>
    </row>
    <row r="126" spans="1:79" s="39" customFormat="1" ht="25.5">
      <c r="A126" s="1">
        <v>117</v>
      </c>
      <c r="B126" s="436" t="s">
        <v>2450</v>
      </c>
      <c r="C126" s="20"/>
      <c r="D126" s="20" t="s">
        <v>249</v>
      </c>
      <c r="E126" s="14" t="s">
        <v>611</v>
      </c>
      <c r="F126" s="34" t="s">
        <v>612</v>
      </c>
      <c r="G126" s="2" t="s">
        <v>610</v>
      </c>
      <c r="H126" s="33" t="s">
        <v>609</v>
      </c>
      <c r="I126" s="33" t="s">
        <v>435</v>
      </c>
      <c r="J126" s="34" t="s">
        <v>608</v>
      </c>
      <c r="K126" s="100">
        <v>1139900083129</v>
      </c>
      <c r="L126" s="127">
        <v>32899</v>
      </c>
      <c r="M126" s="175">
        <f t="shared" ca="1" si="17"/>
        <v>30</v>
      </c>
      <c r="N126" s="365">
        <v>4079569776</v>
      </c>
      <c r="O126" s="20" t="s">
        <v>31</v>
      </c>
      <c r="P126" s="27" t="s">
        <v>1781</v>
      </c>
      <c r="Q126" s="27" t="s">
        <v>2132</v>
      </c>
      <c r="R126" s="14"/>
      <c r="S126" s="14"/>
      <c r="T126" s="27" t="s">
        <v>2264</v>
      </c>
      <c r="U126" s="36" t="s">
        <v>7</v>
      </c>
      <c r="V126" s="36" t="s">
        <v>17</v>
      </c>
      <c r="W126" s="20"/>
      <c r="X126" s="20"/>
      <c r="Y126" s="20"/>
      <c r="Z126" s="20"/>
      <c r="AA126" s="20"/>
      <c r="AB126" s="136"/>
      <c r="AC126" s="132">
        <v>42857</v>
      </c>
      <c r="AD126" s="135">
        <f t="shared" si="26"/>
        <v>42977</v>
      </c>
      <c r="AE126" s="32">
        <v>42857</v>
      </c>
      <c r="AF126" s="18">
        <f t="shared" ca="1" si="19"/>
        <v>997</v>
      </c>
      <c r="AG126" s="37">
        <f t="shared" ca="1" si="20"/>
        <v>3</v>
      </c>
      <c r="AH126" s="37">
        <f t="shared" ca="1" si="21"/>
        <v>8</v>
      </c>
      <c r="AI126" s="61">
        <f t="shared" ca="1" si="22"/>
        <v>2.7315068493150685</v>
      </c>
      <c r="AJ126" s="45" t="str">
        <f t="shared" ca="1" si="25"/>
        <v>7</v>
      </c>
      <c r="AK126" s="32"/>
      <c r="AL126" s="276"/>
      <c r="AM126" s="20"/>
      <c r="AN126" s="175"/>
      <c r="AO126" s="20">
        <v>3</v>
      </c>
      <c r="AP126" s="175"/>
      <c r="AQ126" s="175"/>
      <c r="AR126" s="175">
        <v>3</v>
      </c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36">
        <v>42881</v>
      </c>
      <c r="BE126" s="136"/>
      <c r="BF126" s="127"/>
      <c r="BG126" s="127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1"/>
      <c r="BU126" s="410"/>
      <c r="BV126" s="411"/>
      <c r="BW126" s="412"/>
      <c r="BX126" s="412">
        <v>5</v>
      </c>
      <c r="BY126" s="35"/>
      <c r="BZ126" s="405" t="s">
        <v>803</v>
      </c>
      <c r="CA126" s="413"/>
    </row>
    <row r="127" spans="1:79" s="39" customFormat="1" ht="25.5">
      <c r="A127" s="1">
        <v>118</v>
      </c>
      <c r="B127" s="438" t="s">
        <v>2451</v>
      </c>
      <c r="C127" s="20"/>
      <c r="D127" s="20" t="s">
        <v>249</v>
      </c>
      <c r="E127" s="14" t="s">
        <v>619</v>
      </c>
      <c r="F127" s="34" t="s">
        <v>620</v>
      </c>
      <c r="G127" s="2" t="s">
        <v>618</v>
      </c>
      <c r="H127" s="33" t="s">
        <v>621</v>
      </c>
      <c r="I127" s="33" t="s">
        <v>435</v>
      </c>
      <c r="J127" s="34" t="s">
        <v>617</v>
      </c>
      <c r="K127" s="100">
        <v>3340101151626</v>
      </c>
      <c r="L127" s="127">
        <v>30042</v>
      </c>
      <c r="M127" s="175">
        <f t="shared" ca="1" si="17"/>
        <v>38</v>
      </c>
      <c r="N127" s="365">
        <v>4079655276</v>
      </c>
      <c r="O127" s="20" t="s">
        <v>31</v>
      </c>
      <c r="P127" s="27" t="s">
        <v>1781</v>
      </c>
      <c r="Q127" s="27" t="s">
        <v>2132</v>
      </c>
      <c r="R127" s="14"/>
      <c r="S127" s="14"/>
      <c r="T127" s="27" t="s">
        <v>2264</v>
      </c>
      <c r="U127" s="36" t="s">
        <v>7</v>
      </c>
      <c r="V127" s="36" t="s">
        <v>17</v>
      </c>
      <c r="W127" s="20"/>
      <c r="X127" s="20"/>
      <c r="Y127" s="20"/>
      <c r="Z127" s="20"/>
      <c r="AA127" s="20"/>
      <c r="AB127" s="136"/>
      <c r="AC127" s="132">
        <v>42857</v>
      </c>
      <c r="AD127" s="135">
        <f t="shared" si="26"/>
        <v>42977</v>
      </c>
      <c r="AE127" s="32">
        <v>42857</v>
      </c>
      <c r="AF127" s="18">
        <f t="shared" ca="1" si="19"/>
        <v>997</v>
      </c>
      <c r="AG127" s="37">
        <f t="shared" ca="1" si="20"/>
        <v>3</v>
      </c>
      <c r="AH127" s="37">
        <f t="shared" ca="1" si="21"/>
        <v>8</v>
      </c>
      <c r="AI127" s="61">
        <f t="shared" ca="1" si="22"/>
        <v>2.7315068493150685</v>
      </c>
      <c r="AJ127" s="45" t="str">
        <f t="shared" ca="1" si="25"/>
        <v>7</v>
      </c>
      <c r="AK127" s="32"/>
      <c r="AL127" s="276"/>
      <c r="AM127" s="20"/>
      <c r="AN127" s="175"/>
      <c r="AO127" s="20">
        <v>4</v>
      </c>
      <c r="AP127" s="175"/>
      <c r="AQ127" s="175"/>
      <c r="AR127" s="175">
        <v>3</v>
      </c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36">
        <v>42881</v>
      </c>
      <c r="BE127" s="136"/>
      <c r="BF127" s="127"/>
      <c r="BG127" s="127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1"/>
      <c r="BU127" s="410"/>
      <c r="BV127" s="411"/>
      <c r="BW127" s="412"/>
      <c r="BX127" s="412">
        <v>5</v>
      </c>
      <c r="BY127" s="35"/>
      <c r="BZ127" s="405" t="s">
        <v>803</v>
      </c>
      <c r="CA127" s="413">
        <v>0</v>
      </c>
    </row>
    <row r="128" spans="1:79" s="39" customFormat="1" ht="22.5" customHeight="1">
      <c r="A128" s="1">
        <v>119</v>
      </c>
      <c r="B128" s="436" t="s">
        <v>2452</v>
      </c>
      <c r="C128" s="20"/>
      <c r="D128" s="20" t="s">
        <v>247</v>
      </c>
      <c r="E128" s="14" t="s">
        <v>530</v>
      </c>
      <c r="F128" s="34" t="s">
        <v>531</v>
      </c>
      <c r="G128" s="2" t="s">
        <v>533</v>
      </c>
      <c r="H128" s="33" t="s">
        <v>532</v>
      </c>
      <c r="I128" s="33" t="s">
        <v>438</v>
      </c>
      <c r="J128" s="34" t="s">
        <v>534</v>
      </c>
      <c r="K128" s="100">
        <v>1100702627841</v>
      </c>
      <c r="L128" s="127">
        <v>35767</v>
      </c>
      <c r="M128" s="175">
        <f t="shared" ca="1" si="17"/>
        <v>23</v>
      </c>
      <c r="N128" s="365">
        <v>3342461994</v>
      </c>
      <c r="O128" s="20" t="s">
        <v>30</v>
      </c>
      <c r="P128" s="27" t="s">
        <v>2260</v>
      </c>
      <c r="Q128" s="27" t="s">
        <v>2128</v>
      </c>
      <c r="R128" s="14"/>
      <c r="S128" s="14"/>
      <c r="T128" s="27" t="s">
        <v>2264</v>
      </c>
      <c r="U128" s="36" t="s">
        <v>7</v>
      </c>
      <c r="V128" s="36" t="s">
        <v>17</v>
      </c>
      <c r="W128" s="20"/>
      <c r="X128" s="20"/>
      <c r="Y128" s="20"/>
      <c r="Z128" s="20"/>
      <c r="AA128" s="20"/>
      <c r="AB128" s="136"/>
      <c r="AC128" s="132">
        <v>42861</v>
      </c>
      <c r="AD128" s="135">
        <f t="shared" si="26"/>
        <v>42981</v>
      </c>
      <c r="AE128" s="32">
        <v>42861</v>
      </c>
      <c r="AF128" s="18">
        <f t="shared" ca="1" si="19"/>
        <v>993</v>
      </c>
      <c r="AG128" s="37">
        <f t="shared" ca="1" si="20"/>
        <v>3</v>
      </c>
      <c r="AH128" s="37">
        <f t="shared" ca="1" si="21"/>
        <v>8</v>
      </c>
      <c r="AI128" s="61">
        <f t="shared" ca="1" si="22"/>
        <v>2.7205479452054795</v>
      </c>
      <c r="AJ128" s="45" t="str">
        <f t="shared" ca="1" si="25"/>
        <v>7</v>
      </c>
      <c r="AK128" s="32"/>
      <c r="AL128" s="276"/>
      <c r="AM128" s="417">
        <v>49</v>
      </c>
      <c r="AN128" s="175"/>
      <c r="AO128" s="20">
        <v>48</v>
      </c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>
        <v>3</v>
      </c>
      <c r="BB128" s="175"/>
      <c r="BC128" s="175"/>
      <c r="BD128" s="136">
        <v>42861</v>
      </c>
      <c r="BE128" s="136"/>
      <c r="BF128" s="127"/>
      <c r="BG128" s="127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1"/>
      <c r="BU128" s="410"/>
      <c r="BV128" s="411"/>
      <c r="BW128" s="412"/>
      <c r="BX128" s="412">
        <v>5</v>
      </c>
      <c r="BY128" s="35"/>
      <c r="BZ128" s="405" t="s">
        <v>803</v>
      </c>
      <c r="CA128" s="413">
        <v>0</v>
      </c>
    </row>
    <row r="129" spans="1:79" s="39" customFormat="1" ht="23.25" customHeight="1">
      <c r="A129" s="1">
        <v>120</v>
      </c>
      <c r="B129" s="436" t="s">
        <v>2453</v>
      </c>
      <c r="C129" s="20"/>
      <c r="D129" s="20" t="s">
        <v>247</v>
      </c>
      <c r="E129" s="14" t="s">
        <v>535</v>
      </c>
      <c r="F129" s="34" t="s">
        <v>280</v>
      </c>
      <c r="G129" s="2" t="s">
        <v>536</v>
      </c>
      <c r="H129" s="33" t="s">
        <v>476</v>
      </c>
      <c r="I129" s="33" t="s">
        <v>438</v>
      </c>
      <c r="J129" s="34" t="s">
        <v>537</v>
      </c>
      <c r="K129" s="100">
        <v>1129700159474</v>
      </c>
      <c r="L129" s="127">
        <v>35962</v>
      </c>
      <c r="M129" s="175">
        <f t="shared" ca="1" si="17"/>
        <v>22</v>
      </c>
      <c r="N129" s="365">
        <v>4079417345</v>
      </c>
      <c r="O129" s="20" t="s">
        <v>30</v>
      </c>
      <c r="P129" s="27" t="s">
        <v>2260</v>
      </c>
      <c r="Q129" s="27" t="s">
        <v>2128</v>
      </c>
      <c r="R129" s="14"/>
      <c r="S129" s="14"/>
      <c r="T129" s="27" t="s">
        <v>2264</v>
      </c>
      <c r="U129" s="36" t="s">
        <v>7</v>
      </c>
      <c r="V129" s="36" t="s">
        <v>17</v>
      </c>
      <c r="W129" s="20"/>
      <c r="X129" s="20"/>
      <c r="Y129" s="20"/>
      <c r="Z129" s="20"/>
      <c r="AA129" s="20"/>
      <c r="AB129" s="136"/>
      <c r="AC129" s="132">
        <v>42861</v>
      </c>
      <c r="AD129" s="135">
        <f>AC129+192</f>
        <v>43053</v>
      </c>
      <c r="AE129" s="32">
        <v>42861</v>
      </c>
      <c r="AF129" s="18">
        <f t="shared" ca="1" si="19"/>
        <v>993</v>
      </c>
      <c r="AG129" s="37">
        <f t="shared" ca="1" si="20"/>
        <v>3</v>
      </c>
      <c r="AH129" s="37">
        <f t="shared" ca="1" si="21"/>
        <v>8</v>
      </c>
      <c r="AI129" s="61">
        <f t="shared" ca="1" si="22"/>
        <v>2.7205479452054795</v>
      </c>
      <c r="AJ129" s="45" t="str">
        <f t="shared" ca="1" si="25"/>
        <v>7</v>
      </c>
      <c r="AK129" s="32"/>
      <c r="AL129" s="276"/>
      <c r="AM129" s="20"/>
      <c r="AN129" s="175"/>
      <c r="AO129" s="414">
        <v>10</v>
      </c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>
        <v>2</v>
      </c>
      <c r="AZ129" s="175">
        <v>1</v>
      </c>
      <c r="BA129" s="175"/>
      <c r="BB129" s="175"/>
      <c r="BC129" s="175"/>
      <c r="BD129" s="136">
        <v>42861</v>
      </c>
      <c r="BE129" s="136"/>
      <c r="BF129" s="127"/>
      <c r="BG129" s="127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1"/>
      <c r="BU129" s="410"/>
      <c r="BV129" s="411"/>
      <c r="BW129" s="412"/>
      <c r="BX129" s="412">
        <v>5</v>
      </c>
      <c r="BY129" s="35"/>
      <c r="BZ129" s="405" t="s">
        <v>803</v>
      </c>
      <c r="CA129" s="413">
        <v>0</v>
      </c>
    </row>
    <row r="130" spans="1:79" s="39" customFormat="1" ht="25.5">
      <c r="A130" s="1">
        <v>121</v>
      </c>
      <c r="B130" s="436" t="s">
        <v>2454</v>
      </c>
      <c r="C130" s="20"/>
      <c r="D130" s="20" t="s">
        <v>249</v>
      </c>
      <c r="E130" s="14" t="s">
        <v>643</v>
      </c>
      <c r="F130" s="34" t="s">
        <v>646</v>
      </c>
      <c r="G130" s="2" t="s">
        <v>645</v>
      </c>
      <c r="H130" s="33" t="s">
        <v>644</v>
      </c>
      <c r="I130" s="33" t="s">
        <v>435</v>
      </c>
      <c r="J130" s="34" t="s">
        <v>647</v>
      </c>
      <c r="K130" s="100">
        <v>1129700126649</v>
      </c>
      <c r="L130" s="127">
        <v>35502</v>
      </c>
      <c r="M130" s="175">
        <f t="shared" ca="1" si="17"/>
        <v>23</v>
      </c>
      <c r="N130" s="365">
        <v>3442382511</v>
      </c>
      <c r="O130" s="20" t="s">
        <v>31</v>
      </c>
      <c r="P130" s="27" t="s">
        <v>1781</v>
      </c>
      <c r="Q130" s="27" t="s">
        <v>2132</v>
      </c>
      <c r="R130" s="14"/>
      <c r="S130" s="14"/>
      <c r="T130" s="27" t="s">
        <v>2264</v>
      </c>
      <c r="U130" s="36" t="s">
        <v>7</v>
      </c>
      <c r="V130" s="36" t="s">
        <v>17</v>
      </c>
      <c r="W130" s="20"/>
      <c r="X130" s="20"/>
      <c r="Y130" s="20"/>
      <c r="Z130" s="20"/>
      <c r="AA130" s="20"/>
      <c r="AB130" s="136"/>
      <c r="AC130" s="132">
        <v>42920</v>
      </c>
      <c r="AD130" s="135">
        <f t="shared" ref="AD130:AD136" si="27">AC130+120</f>
        <v>43040</v>
      </c>
      <c r="AE130" s="32">
        <v>42920</v>
      </c>
      <c r="AF130" s="18">
        <f t="shared" ca="1" si="19"/>
        <v>934</v>
      </c>
      <c r="AG130" s="37">
        <f t="shared" ca="1" si="20"/>
        <v>3</v>
      </c>
      <c r="AH130" s="37">
        <f t="shared" ca="1" si="21"/>
        <v>6</v>
      </c>
      <c r="AI130" s="61">
        <f t="shared" ca="1" si="22"/>
        <v>2.558904109589041</v>
      </c>
      <c r="AJ130" s="45" t="str">
        <f t="shared" ca="1" si="25"/>
        <v>7</v>
      </c>
      <c r="AK130" s="32"/>
      <c r="AL130" s="276"/>
      <c r="AM130" s="417">
        <v>40</v>
      </c>
      <c r="AN130" s="175"/>
      <c r="AO130" s="20">
        <v>3</v>
      </c>
      <c r="AP130" s="175"/>
      <c r="AQ130" s="175"/>
      <c r="AR130" s="175"/>
      <c r="AS130" s="175">
        <v>3</v>
      </c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36">
        <v>42940</v>
      </c>
      <c r="BE130" s="136"/>
      <c r="BF130" s="127"/>
      <c r="BG130" s="127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1"/>
      <c r="BU130" s="410"/>
      <c r="BV130" s="411"/>
      <c r="BW130" s="412"/>
      <c r="BX130" s="412">
        <v>4</v>
      </c>
      <c r="BY130" s="35"/>
      <c r="BZ130" s="405" t="s">
        <v>803</v>
      </c>
      <c r="CA130" s="413">
        <v>0</v>
      </c>
    </row>
    <row r="131" spans="1:79" s="39" customFormat="1" ht="25.5">
      <c r="A131" s="1">
        <v>122</v>
      </c>
      <c r="B131" s="436" t="s">
        <v>2455</v>
      </c>
      <c r="C131" s="20"/>
      <c r="D131" s="20" t="s">
        <v>249</v>
      </c>
      <c r="E131" s="14" t="s">
        <v>650</v>
      </c>
      <c r="F131" s="34" t="s">
        <v>651</v>
      </c>
      <c r="G131" s="2" t="s">
        <v>654</v>
      </c>
      <c r="H131" s="33" t="s">
        <v>652</v>
      </c>
      <c r="I131" s="33" t="s">
        <v>435</v>
      </c>
      <c r="J131" s="34" t="s">
        <v>653</v>
      </c>
      <c r="K131" s="100">
        <v>1129700172713</v>
      </c>
      <c r="L131" s="127">
        <v>36185</v>
      </c>
      <c r="M131" s="175">
        <f t="shared" ca="1" si="17"/>
        <v>21</v>
      </c>
      <c r="N131" s="365">
        <v>4061062926</v>
      </c>
      <c r="O131" s="20" t="s">
        <v>31</v>
      </c>
      <c r="P131" s="27" t="s">
        <v>2239</v>
      </c>
      <c r="Q131" s="27" t="s">
        <v>1018</v>
      </c>
      <c r="R131" s="14"/>
      <c r="S131" s="14"/>
      <c r="T131" s="27" t="s">
        <v>49</v>
      </c>
      <c r="U131" s="36" t="s">
        <v>7</v>
      </c>
      <c r="V131" s="36" t="s">
        <v>17</v>
      </c>
      <c r="W131" s="20"/>
      <c r="X131" s="20"/>
      <c r="Y131" s="20"/>
      <c r="Z131" s="20"/>
      <c r="AA131" s="20"/>
      <c r="AB131" s="136"/>
      <c r="AC131" s="132">
        <v>42943</v>
      </c>
      <c r="AD131" s="418">
        <f t="shared" si="27"/>
        <v>43063</v>
      </c>
      <c r="AE131" s="32">
        <v>42943</v>
      </c>
      <c r="AF131" s="18">
        <f t="shared" ca="1" si="19"/>
        <v>911</v>
      </c>
      <c r="AG131" s="37">
        <f t="shared" ca="1" si="20"/>
        <v>3</v>
      </c>
      <c r="AH131" s="37">
        <f t="shared" ca="1" si="21"/>
        <v>5</v>
      </c>
      <c r="AI131" s="61">
        <f t="shared" ca="1" si="22"/>
        <v>2.495890410958904</v>
      </c>
      <c r="AJ131" s="45" t="str">
        <f t="shared" ca="1" si="25"/>
        <v>7</v>
      </c>
      <c r="AK131" s="32"/>
      <c r="AL131" s="276"/>
      <c r="AM131" s="20"/>
      <c r="AN131" s="175"/>
      <c r="AO131" s="414">
        <v>5</v>
      </c>
      <c r="AP131" s="175"/>
      <c r="AQ131" s="175"/>
      <c r="AR131" s="175"/>
      <c r="AS131" s="175">
        <v>3</v>
      </c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36">
        <v>42968</v>
      </c>
      <c r="BE131" s="136"/>
      <c r="BF131" s="127"/>
      <c r="BG131" s="127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1"/>
      <c r="BU131" s="410"/>
      <c r="BV131" s="411"/>
      <c r="BW131" s="412"/>
      <c r="BX131" s="412">
        <v>4</v>
      </c>
      <c r="BY131" s="35"/>
      <c r="BZ131" s="405" t="s">
        <v>803</v>
      </c>
      <c r="CA131" s="413">
        <v>0</v>
      </c>
    </row>
    <row r="132" spans="1:79" s="39" customFormat="1" ht="25.5">
      <c r="A132" s="1">
        <v>123</v>
      </c>
      <c r="B132" s="436" t="s">
        <v>2456</v>
      </c>
      <c r="C132" s="20"/>
      <c r="D132" s="20" t="s">
        <v>247</v>
      </c>
      <c r="E132" s="14" t="s">
        <v>674</v>
      </c>
      <c r="F132" s="34" t="s">
        <v>675</v>
      </c>
      <c r="G132" s="2" t="s">
        <v>677</v>
      </c>
      <c r="H132" s="33" t="s">
        <v>676</v>
      </c>
      <c r="I132" s="33" t="s">
        <v>438</v>
      </c>
      <c r="J132" s="34" t="s">
        <v>678</v>
      </c>
      <c r="K132" s="100">
        <v>1730200113765</v>
      </c>
      <c r="L132" s="127">
        <v>32328</v>
      </c>
      <c r="M132" s="175">
        <f t="shared" ca="1" si="17"/>
        <v>32</v>
      </c>
      <c r="N132" s="365"/>
      <c r="O132" s="20" t="s">
        <v>30</v>
      </c>
      <c r="P132" s="27" t="s">
        <v>2261</v>
      </c>
      <c r="Q132" s="27" t="s">
        <v>2132</v>
      </c>
      <c r="R132" s="14"/>
      <c r="S132" s="14"/>
      <c r="T132" s="27" t="s">
        <v>2264</v>
      </c>
      <c r="U132" s="36" t="s">
        <v>7</v>
      </c>
      <c r="V132" s="36" t="s">
        <v>17</v>
      </c>
      <c r="W132" s="20"/>
      <c r="X132" s="20"/>
      <c r="Y132" s="20"/>
      <c r="Z132" s="20"/>
      <c r="AA132" s="20"/>
      <c r="AB132" s="136"/>
      <c r="AC132" s="132">
        <v>42968</v>
      </c>
      <c r="AD132" s="135">
        <f t="shared" si="27"/>
        <v>43088</v>
      </c>
      <c r="AE132" s="32">
        <v>42968</v>
      </c>
      <c r="AF132" s="18">
        <f t="shared" ca="1" si="19"/>
        <v>886</v>
      </c>
      <c r="AG132" s="37">
        <f t="shared" ca="1" si="20"/>
        <v>3</v>
      </c>
      <c r="AH132" s="37">
        <f t="shared" ca="1" si="21"/>
        <v>5</v>
      </c>
      <c r="AI132" s="61">
        <f t="shared" ca="1" si="22"/>
        <v>2.4273972602739726</v>
      </c>
      <c r="AJ132" s="45" t="str">
        <f t="shared" ca="1" si="25"/>
        <v>7</v>
      </c>
      <c r="AK132" s="32"/>
      <c r="AL132" s="276"/>
      <c r="AM132" s="20">
        <v>42</v>
      </c>
      <c r="AN132" s="175"/>
      <c r="AO132" s="414">
        <v>8</v>
      </c>
      <c r="AP132" s="175"/>
      <c r="AQ132" s="175"/>
      <c r="AR132" s="175"/>
      <c r="AS132" s="175"/>
      <c r="AT132" s="175"/>
      <c r="AU132" s="175"/>
      <c r="AV132" s="175"/>
      <c r="AW132" s="175"/>
      <c r="AX132" s="175">
        <v>3</v>
      </c>
      <c r="AY132" s="175"/>
      <c r="AZ132" s="175"/>
      <c r="BA132" s="175"/>
      <c r="BB132" s="175"/>
      <c r="BC132" s="175"/>
      <c r="BD132" s="136">
        <v>43000</v>
      </c>
      <c r="BE132" s="132" t="s">
        <v>681</v>
      </c>
      <c r="BF132" s="127"/>
      <c r="BG132" s="127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1"/>
      <c r="BU132" s="410"/>
      <c r="BV132" s="411"/>
      <c r="BW132" s="412"/>
      <c r="BX132" s="412">
        <v>3</v>
      </c>
      <c r="BY132" s="35"/>
      <c r="BZ132" s="405" t="s">
        <v>803</v>
      </c>
      <c r="CA132" s="413"/>
    </row>
    <row r="133" spans="1:79" s="39" customFormat="1" ht="25.5">
      <c r="A133" s="1">
        <v>124</v>
      </c>
      <c r="B133" s="436" t="s">
        <v>2457</v>
      </c>
      <c r="C133" s="20"/>
      <c r="D133" s="20" t="s">
        <v>249</v>
      </c>
      <c r="E133" s="14" t="s">
        <v>732</v>
      </c>
      <c r="F133" s="34" t="s">
        <v>733</v>
      </c>
      <c r="G133" s="2" t="s">
        <v>731</v>
      </c>
      <c r="H133" s="33" t="s">
        <v>730</v>
      </c>
      <c r="I133" s="33" t="s">
        <v>435</v>
      </c>
      <c r="J133" s="34" t="s">
        <v>734</v>
      </c>
      <c r="K133" s="100">
        <v>3800800596771</v>
      </c>
      <c r="L133" s="127">
        <v>29246</v>
      </c>
      <c r="M133" s="175">
        <f t="shared" ca="1" si="17"/>
        <v>40</v>
      </c>
      <c r="N133" s="365">
        <v>4077264100</v>
      </c>
      <c r="O133" s="20" t="s">
        <v>31</v>
      </c>
      <c r="P133" s="27" t="s">
        <v>2129</v>
      </c>
      <c r="Q133" s="27" t="s">
        <v>2128</v>
      </c>
      <c r="R133" s="14"/>
      <c r="S133" s="14"/>
      <c r="T133" s="27" t="s">
        <v>2264</v>
      </c>
      <c r="U133" s="36" t="s">
        <v>7</v>
      </c>
      <c r="V133" s="36" t="s">
        <v>17</v>
      </c>
      <c r="W133" s="20"/>
      <c r="X133" s="20"/>
      <c r="Y133" s="20"/>
      <c r="Z133" s="20"/>
      <c r="AA133" s="20"/>
      <c r="AB133" s="136"/>
      <c r="AC133" s="132">
        <v>43027</v>
      </c>
      <c r="AD133" s="135">
        <f t="shared" si="27"/>
        <v>43147</v>
      </c>
      <c r="AE133" s="32">
        <v>43027</v>
      </c>
      <c r="AF133" s="18">
        <f t="shared" ca="1" si="19"/>
        <v>827</v>
      </c>
      <c r="AG133" s="37">
        <f t="shared" ca="1" si="20"/>
        <v>3</v>
      </c>
      <c r="AH133" s="37">
        <f t="shared" ca="1" si="21"/>
        <v>3</v>
      </c>
      <c r="AI133" s="61">
        <f t="shared" ca="1" si="22"/>
        <v>2.2657534246575342</v>
      </c>
      <c r="AJ133" s="45" t="str">
        <f t="shared" ca="1" si="25"/>
        <v>7</v>
      </c>
      <c r="AK133" s="32"/>
      <c r="AL133" s="276"/>
      <c r="AM133" s="20"/>
      <c r="AN133" s="175"/>
      <c r="AO133" s="414">
        <v>3</v>
      </c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36"/>
      <c r="BE133" s="419" t="s">
        <v>847</v>
      </c>
      <c r="BF133" s="127"/>
      <c r="BG133" s="127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1"/>
      <c r="BU133" s="410"/>
      <c r="BV133" s="411"/>
      <c r="BW133" s="412"/>
      <c r="BX133" s="412">
        <v>2</v>
      </c>
      <c r="BY133" s="35"/>
      <c r="BZ133" s="405" t="s">
        <v>803</v>
      </c>
      <c r="CA133" s="413">
        <v>0</v>
      </c>
    </row>
    <row r="134" spans="1:79" s="39" customFormat="1" ht="25.5">
      <c r="A134" s="1">
        <v>125</v>
      </c>
      <c r="B134" s="436" t="s">
        <v>2458</v>
      </c>
      <c r="C134" s="20"/>
      <c r="D134" s="20" t="s">
        <v>249</v>
      </c>
      <c r="E134" s="14" t="s">
        <v>740</v>
      </c>
      <c r="F134" s="34" t="s">
        <v>741</v>
      </c>
      <c r="G134" s="2" t="s">
        <v>742</v>
      </c>
      <c r="H134" s="33" t="s">
        <v>452</v>
      </c>
      <c r="I134" s="33" t="s">
        <v>435</v>
      </c>
      <c r="J134" s="34" t="s">
        <v>743</v>
      </c>
      <c r="K134" s="100">
        <v>1440400005489</v>
      </c>
      <c r="L134" s="127">
        <v>30820</v>
      </c>
      <c r="M134" s="175">
        <f t="shared" ca="1" si="17"/>
        <v>36</v>
      </c>
      <c r="N134" s="365">
        <v>4085061805</v>
      </c>
      <c r="O134" s="20" t="s">
        <v>31</v>
      </c>
      <c r="P134" s="27" t="s">
        <v>2129</v>
      </c>
      <c r="Q134" s="27" t="s">
        <v>2136</v>
      </c>
      <c r="R134" s="14"/>
      <c r="S134" s="14"/>
      <c r="T134" s="27" t="s">
        <v>2264</v>
      </c>
      <c r="U134" s="36" t="s">
        <v>7</v>
      </c>
      <c r="V134" s="36" t="s">
        <v>17</v>
      </c>
      <c r="W134" s="20"/>
      <c r="X134" s="20"/>
      <c r="Y134" s="20"/>
      <c r="Z134" s="20"/>
      <c r="AA134" s="20"/>
      <c r="AB134" s="136"/>
      <c r="AC134" s="132">
        <v>43045</v>
      </c>
      <c r="AD134" s="135">
        <f t="shared" si="27"/>
        <v>43165</v>
      </c>
      <c r="AE134" s="32">
        <v>43043</v>
      </c>
      <c r="AF134" s="18">
        <f t="shared" ca="1" si="19"/>
        <v>811</v>
      </c>
      <c r="AG134" s="37">
        <f t="shared" ca="1" si="20"/>
        <v>3</v>
      </c>
      <c r="AH134" s="37">
        <f t="shared" ca="1" si="21"/>
        <v>2</v>
      </c>
      <c r="AI134" s="61">
        <f t="shared" ca="1" si="22"/>
        <v>2.2219178082191782</v>
      </c>
      <c r="AJ134" s="45" t="str">
        <f t="shared" ca="1" si="25"/>
        <v>7</v>
      </c>
      <c r="AK134" s="32"/>
      <c r="AL134" s="276"/>
      <c r="AM134" s="20"/>
      <c r="AN134" s="175"/>
      <c r="AO134" s="414">
        <v>7</v>
      </c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36"/>
      <c r="BE134" s="420" t="s">
        <v>372</v>
      </c>
      <c r="BF134" s="127"/>
      <c r="BG134" s="127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1"/>
      <c r="BU134" s="410"/>
      <c r="BV134" s="411"/>
      <c r="BW134" s="412"/>
      <c r="BX134" s="412">
        <v>1</v>
      </c>
      <c r="BY134" s="35"/>
      <c r="BZ134" s="405" t="s">
        <v>803</v>
      </c>
      <c r="CA134" s="413">
        <v>0</v>
      </c>
    </row>
    <row r="135" spans="1:79" s="39" customFormat="1" ht="25.5">
      <c r="A135" s="1">
        <v>126</v>
      </c>
      <c r="B135" s="436" t="s">
        <v>2459</v>
      </c>
      <c r="C135" s="20"/>
      <c r="D135" s="20" t="s">
        <v>249</v>
      </c>
      <c r="E135" s="14" t="s">
        <v>763</v>
      </c>
      <c r="F135" s="34" t="s">
        <v>764</v>
      </c>
      <c r="G135" s="2" t="s">
        <v>776</v>
      </c>
      <c r="H135" s="33" t="s">
        <v>784</v>
      </c>
      <c r="I135" s="33" t="s">
        <v>435</v>
      </c>
      <c r="J135" s="34" t="s">
        <v>809</v>
      </c>
      <c r="K135" s="100">
        <v>1120600063733</v>
      </c>
      <c r="L135" s="127">
        <v>30735</v>
      </c>
      <c r="M135" s="175">
        <f t="shared" ca="1" si="17"/>
        <v>36</v>
      </c>
      <c r="N135" s="365">
        <v>3712669596</v>
      </c>
      <c r="O135" s="20" t="s">
        <v>31</v>
      </c>
      <c r="P135" s="27" t="s">
        <v>2129</v>
      </c>
      <c r="Q135" s="27" t="s">
        <v>2128</v>
      </c>
      <c r="R135" s="14"/>
      <c r="S135" s="14"/>
      <c r="T135" s="27" t="s">
        <v>2264</v>
      </c>
      <c r="U135" s="36" t="s">
        <v>7</v>
      </c>
      <c r="V135" s="36" t="s">
        <v>17</v>
      </c>
      <c r="W135" s="20"/>
      <c r="X135" s="20"/>
      <c r="Y135" s="20"/>
      <c r="Z135" s="20"/>
      <c r="AA135" s="20"/>
      <c r="AB135" s="136"/>
      <c r="AC135" s="132">
        <v>43054</v>
      </c>
      <c r="AD135" s="135">
        <f t="shared" si="27"/>
        <v>43174</v>
      </c>
      <c r="AE135" s="32">
        <v>43054</v>
      </c>
      <c r="AF135" s="18">
        <f t="shared" ca="1" si="19"/>
        <v>800</v>
      </c>
      <c r="AG135" s="37">
        <f t="shared" ca="1" si="20"/>
        <v>3</v>
      </c>
      <c r="AH135" s="37">
        <f t="shared" ca="1" si="21"/>
        <v>2</v>
      </c>
      <c r="AI135" s="61">
        <f t="shared" ca="1" si="22"/>
        <v>2.1917808219178081</v>
      </c>
      <c r="AJ135" s="45" t="str">
        <f t="shared" ca="1" si="25"/>
        <v>7</v>
      </c>
      <c r="AK135" s="32"/>
      <c r="AL135" s="276"/>
      <c r="AM135" s="20">
        <v>41</v>
      </c>
      <c r="AN135" s="175"/>
      <c r="AO135" s="20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36"/>
      <c r="BE135" s="136"/>
      <c r="BF135" s="127"/>
      <c r="BG135" s="127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1"/>
      <c r="BU135" s="410"/>
      <c r="BV135" s="411"/>
      <c r="BW135" s="412"/>
      <c r="BX135" s="412"/>
      <c r="BY135" s="35"/>
      <c r="BZ135" s="35"/>
      <c r="CA135" s="413"/>
    </row>
    <row r="136" spans="1:79" s="39" customFormat="1" ht="25.5">
      <c r="A136" s="1">
        <v>127</v>
      </c>
      <c r="B136" s="436" t="s">
        <v>2460</v>
      </c>
      <c r="C136" s="20"/>
      <c r="D136" s="20" t="s">
        <v>249</v>
      </c>
      <c r="E136" s="14" t="s">
        <v>790</v>
      </c>
      <c r="F136" s="34" t="s">
        <v>791</v>
      </c>
      <c r="G136" s="2" t="s">
        <v>793</v>
      </c>
      <c r="H136" s="33" t="s">
        <v>792</v>
      </c>
      <c r="I136" s="33" t="s">
        <v>435</v>
      </c>
      <c r="J136" s="34" t="s">
        <v>794</v>
      </c>
      <c r="K136" s="100">
        <v>2120600020369</v>
      </c>
      <c r="L136" s="127">
        <v>32113</v>
      </c>
      <c r="M136" s="175">
        <f t="shared" ca="1" si="17"/>
        <v>33</v>
      </c>
      <c r="N136" s="365">
        <v>4089751957</v>
      </c>
      <c r="O136" s="20" t="s">
        <v>31</v>
      </c>
      <c r="P136" s="27" t="s">
        <v>2249</v>
      </c>
      <c r="Q136" s="27" t="s">
        <v>8</v>
      </c>
      <c r="R136" s="14"/>
      <c r="S136" s="14"/>
      <c r="T136" s="27" t="s">
        <v>2266</v>
      </c>
      <c r="U136" s="36" t="s">
        <v>7</v>
      </c>
      <c r="V136" s="36" t="s">
        <v>17</v>
      </c>
      <c r="W136" s="20"/>
      <c r="X136" s="20"/>
      <c r="Y136" s="20"/>
      <c r="Z136" s="20"/>
      <c r="AA136" s="20"/>
      <c r="AB136" s="136"/>
      <c r="AC136" s="132">
        <v>43062</v>
      </c>
      <c r="AD136" s="135">
        <f t="shared" si="27"/>
        <v>43182</v>
      </c>
      <c r="AE136" s="32">
        <v>43062</v>
      </c>
      <c r="AF136" s="18">
        <f t="shared" ca="1" si="19"/>
        <v>792</v>
      </c>
      <c r="AG136" s="37">
        <f t="shared" ca="1" si="20"/>
        <v>3</v>
      </c>
      <c r="AH136" s="37">
        <f t="shared" ca="1" si="21"/>
        <v>2</v>
      </c>
      <c r="AI136" s="61">
        <f t="shared" ca="1" si="22"/>
        <v>2.1698630136986301</v>
      </c>
      <c r="AJ136" s="45" t="str">
        <f t="shared" ca="1" si="25"/>
        <v>7</v>
      </c>
      <c r="AK136" s="32"/>
      <c r="AL136" s="276"/>
      <c r="AM136" s="414">
        <v>38</v>
      </c>
      <c r="AN136" s="421">
        <v>38</v>
      </c>
      <c r="AO136" s="20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36"/>
      <c r="BE136" s="136"/>
      <c r="BF136" s="127"/>
      <c r="BG136" s="127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1"/>
      <c r="BU136" s="410"/>
      <c r="BV136" s="411"/>
      <c r="BW136" s="412"/>
      <c r="BX136" s="412"/>
      <c r="BY136" s="35"/>
      <c r="BZ136" s="35"/>
      <c r="CA136" s="413"/>
    </row>
    <row r="137" spans="1:79" s="39" customFormat="1" ht="25.5">
      <c r="A137" s="1">
        <v>128</v>
      </c>
      <c r="B137" s="436" t="s">
        <v>2461</v>
      </c>
      <c r="C137" s="20"/>
      <c r="D137" s="20" t="s">
        <v>249</v>
      </c>
      <c r="E137" s="14" t="s">
        <v>978</v>
      </c>
      <c r="F137" s="34" t="s">
        <v>977</v>
      </c>
      <c r="G137" s="2" t="s">
        <v>976</v>
      </c>
      <c r="H137" s="33" t="s">
        <v>975</v>
      </c>
      <c r="I137" s="33" t="s">
        <v>435</v>
      </c>
      <c r="J137" s="34" t="s">
        <v>979</v>
      </c>
      <c r="K137" s="100">
        <v>3100200976811</v>
      </c>
      <c r="L137" s="127">
        <v>30294</v>
      </c>
      <c r="M137" s="175">
        <f t="shared" ca="1" si="17"/>
        <v>38</v>
      </c>
      <c r="N137" s="365">
        <v>2712098333</v>
      </c>
      <c r="O137" s="20" t="s">
        <v>31</v>
      </c>
      <c r="P137" s="27" t="s">
        <v>3184</v>
      </c>
      <c r="Q137" s="27" t="s">
        <v>2130</v>
      </c>
      <c r="R137" s="14">
        <f t="shared" ref="R137:R168" si="28">AK137-AC137</f>
        <v>-43157</v>
      </c>
      <c r="S137" s="14"/>
      <c r="T137" s="27" t="s">
        <v>2264</v>
      </c>
      <c r="U137" s="36" t="s">
        <v>7</v>
      </c>
      <c r="V137" s="36" t="s">
        <v>17</v>
      </c>
      <c r="W137" s="20"/>
      <c r="X137" s="20"/>
      <c r="Y137" s="20"/>
      <c r="Z137" s="20"/>
      <c r="AA137" s="20"/>
      <c r="AB137" s="136"/>
      <c r="AC137" s="132">
        <v>43157</v>
      </c>
      <c r="AD137" s="135">
        <v>43277</v>
      </c>
      <c r="AE137" s="32">
        <v>43157</v>
      </c>
      <c r="AF137" s="18">
        <f t="shared" ca="1" si="19"/>
        <v>697</v>
      </c>
      <c r="AG137" s="37">
        <f t="shared" ca="1" si="20"/>
        <v>2</v>
      </c>
      <c r="AH137" s="37">
        <f t="shared" ca="1" si="21"/>
        <v>10</v>
      </c>
      <c r="AI137" s="61">
        <f t="shared" ca="1" si="22"/>
        <v>1.9095890410958904</v>
      </c>
      <c r="AJ137" s="45" t="str">
        <f t="shared" ca="1" si="25"/>
        <v>7</v>
      </c>
      <c r="AK137" s="32"/>
      <c r="AL137" s="276"/>
      <c r="AM137" s="414">
        <v>40</v>
      </c>
      <c r="AN137" s="421"/>
      <c r="AO137" s="20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36"/>
      <c r="BE137" s="136"/>
      <c r="BF137" s="127"/>
      <c r="BG137" s="127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1"/>
      <c r="BU137" s="410"/>
      <c r="BV137" s="411"/>
      <c r="BW137" s="412"/>
      <c r="BX137" s="412"/>
      <c r="BY137" s="35"/>
      <c r="BZ137" s="35"/>
      <c r="CA137" s="413"/>
    </row>
    <row r="138" spans="1:79" s="39" customFormat="1" ht="25.5">
      <c r="A138" s="1">
        <v>129</v>
      </c>
      <c r="B138" s="436" t="s">
        <v>2462</v>
      </c>
      <c r="C138" s="20"/>
      <c r="D138" s="20" t="s">
        <v>247</v>
      </c>
      <c r="E138" s="14" t="s">
        <v>857</v>
      </c>
      <c r="F138" s="34" t="s">
        <v>858</v>
      </c>
      <c r="G138" s="2" t="s">
        <v>860</v>
      </c>
      <c r="H138" s="33" t="s">
        <v>859</v>
      </c>
      <c r="I138" s="33" t="s">
        <v>600</v>
      </c>
      <c r="J138" s="34" t="s">
        <v>861</v>
      </c>
      <c r="K138" s="100">
        <v>1120600099536</v>
      </c>
      <c r="L138" s="127">
        <v>31966</v>
      </c>
      <c r="M138" s="175">
        <f t="shared" ca="1" si="17"/>
        <v>33</v>
      </c>
      <c r="N138" s="365">
        <v>3282474837</v>
      </c>
      <c r="O138" s="20" t="s">
        <v>30</v>
      </c>
      <c r="P138" s="27" t="s">
        <v>2260</v>
      </c>
      <c r="Q138" s="27" t="s">
        <v>2130</v>
      </c>
      <c r="R138" s="14">
        <f t="shared" si="28"/>
        <v>-43150</v>
      </c>
      <c r="S138" s="14"/>
      <c r="T138" s="27" t="s">
        <v>2264</v>
      </c>
      <c r="U138" s="36" t="s">
        <v>7</v>
      </c>
      <c r="V138" s="36" t="s">
        <v>17</v>
      </c>
      <c r="W138" s="20"/>
      <c r="X138" s="20"/>
      <c r="Y138" s="20"/>
      <c r="Z138" s="20"/>
      <c r="AA138" s="20"/>
      <c r="AB138" s="136"/>
      <c r="AC138" s="132">
        <v>43150</v>
      </c>
      <c r="AD138" s="135">
        <f t="shared" ref="AD138:AD169" si="29">AC138+120</f>
        <v>43270</v>
      </c>
      <c r="AE138" s="32">
        <v>43150</v>
      </c>
      <c r="AF138" s="18">
        <f t="shared" ca="1" si="19"/>
        <v>704</v>
      </c>
      <c r="AG138" s="37">
        <f t="shared" ca="1" si="20"/>
        <v>2</v>
      </c>
      <c r="AH138" s="37">
        <f t="shared" ca="1" si="21"/>
        <v>11</v>
      </c>
      <c r="AI138" s="61">
        <f t="shared" ca="1" si="22"/>
        <v>1.9287671232876713</v>
      </c>
      <c r="AJ138" s="45" t="str">
        <f t="shared" ca="1" si="25"/>
        <v>7</v>
      </c>
      <c r="AK138" s="32"/>
      <c r="AL138" s="276"/>
      <c r="AM138" s="414">
        <v>44</v>
      </c>
      <c r="AN138" s="421"/>
      <c r="AO138" s="20"/>
      <c r="AP138" s="175"/>
      <c r="AQ138" s="175"/>
      <c r="AR138" s="175"/>
      <c r="AS138" s="175"/>
      <c r="AT138" s="175"/>
      <c r="AU138" s="175"/>
      <c r="AV138" s="175"/>
      <c r="AW138" s="175">
        <v>3</v>
      </c>
      <c r="AX138" s="175"/>
      <c r="AY138" s="175"/>
      <c r="AZ138" s="175"/>
      <c r="BA138" s="175"/>
      <c r="BB138" s="175"/>
      <c r="BC138" s="175"/>
      <c r="BD138" s="136"/>
      <c r="BE138" s="136"/>
      <c r="BF138" s="127"/>
      <c r="BG138" s="127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1"/>
      <c r="BU138" s="410"/>
      <c r="BV138" s="411"/>
      <c r="BW138" s="412"/>
      <c r="BX138" s="412"/>
      <c r="BY138" s="35"/>
      <c r="BZ138" s="35"/>
      <c r="CA138" s="413"/>
    </row>
    <row r="139" spans="1:79" s="39" customFormat="1" ht="25.5">
      <c r="A139" s="1">
        <v>130</v>
      </c>
      <c r="B139" s="436" t="s">
        <v>2463</v>
      </c>
      <c r="C139" s="20"/>
      <c r="D139" s="20" t="s">
        <v>248</v>
      </c>
      <c r="E139" s="34" t="s">
        <v>759</v>
      </c>
      <c r="F139" s="34" t="s">
        <v>916</v>
      </c>
      <c r="G139" s="2" t="s">
        <v>907</v>
      </c>
      <c r="H139" s="33" t="s">
        <v>908</v>
      </c>
      <c r="I139" s="33" t="s">
        <v>641</v>
      </c>
      <c r="J139" s="34" t="s">
        <v>921</v>
      </c>
      <c r="K139" s="100">
        <v>3340101150077</v>
      </c>
      <c r="L139" s="127">
        <v>26937</v>
      </c>
      <c r="M139" s="175">
        <f t="shared" ref="M139:M201" ca="1" si="30">(YEAR(NOW())-YEAR(L139))</f>
        <v>47</v>
      </c>
      <c r="N139" s="365">
        <v>4088784981</v>
      </c>
      <c r="O139" s="20" t="s">
        <v>31</v>
      </c>
      <c r="P139" s="27" t="s">
        <v>2129</v>
      </c>
      <c r="Q139" s="27" t="s">
        <v>2128</v>
      </c>
      <c r="R139" s="14">
        <f t="shared" si="28"/>
        <v>-43152</v>
      </c>
      <c r="S139" s="14"/>
      <c r="T139" s="27" t="s">
        <v>2264</v>
      </c>
      <c r="U139" s="36" t="s">
        <v>7</v>
      </c>
      <c r="V139" s="36" t="s">
        <v>17</v>
      </c>
      <c r="W139" s="20"/>
      <c r="X139" s="20"/>
      <c r="Y139" s="20"/>
      <c r="Z139" s="20"/>
      <c r="AA139" s="20"/>
      <c r="AB139" s="136"/>
      <c r="AC139" s="132">
        <v>43152</v>
      </c>
      <c r="AD139" s="135">
        <f t="shared" si="29"/>
        <v>43272</v>
      </c>
      <c r="AE139" s="32">
        <v>43152</v>
      </c>
      <c r="AF139" s="18">
        <f t="shared" ref="AF139:AF201" ca="1" si="31">IF(AC139="","",TODAY()-AE139)</f>
        <v>702</v>
      </c>
      <c r="AG139" s="37">
        <f t="shared" ref="AG139:AG201" ca="1" si="32">YEAR(TODAY())-YEAR(AE139)</f>
        <v>2</v>
      </c>
      <c r="AH139" s="37">
        <f t="shared" ref="AH139:AH201" ca="1" si="33">DATEDIF(AC139,TODAY(),"YM")</f>
        <v>11</v>
      </c>
      <c r="AI139" s="61">
        <f t="shared" ref="AI139:AI201" ca="1" si="34">IF(AF139="","",AF139/365)</f>
        <v>1.9232876712328768</v>
      </c>
      <c r="AJ139" s="45" t="str">
        <f t="shared" ref="AJ139:AJ170" ca="1" si="35">IF(AI139&lt;$AH$2,"-",IF(AI139&lt;$AH$3,"7",IF(AI139&lt;=$AH$4,"10",IF(AI139&lt;=$AH$5,"12",IF(AI139&lt;=$AH$6,"15","15")))))</f>
        <v>7</v>
      </c>
      <c r="AK139" s="32"/>
      <c r="AL139" s="276"/>
      <c r="AM139" s="414">
        <v>38</v>
      </c>
      <c r="AN139" s="421"/>
      <c r="AO139" s="20"/>
      <c r="AP139" s="175"/>
      <c r="AQ139" s="175"/>
      <c r="AR139" s="175"/>
      <c r="AS139" s="175"/>
      <c r="AT139" s="175"/>
      <c r="AU139" s="175"/>
      <c r="AV139" s="175"/>
      <c r="AW139" s="175"/>
      <c r="AX139" s="175"/>
      <c r="AY139" s="175"/>
      <c r="AZ139" s="175"/>
      <c r="BA139" s="175"/>
      <c r="BB139" s="175"/>
      <c r="BC139" s="175"/>
      <c r="BD139" s="136"/>
      <c r="BE139" s="136" t="s">
        <v>619</v>
      </c>
      <c r="BF139" s="127"/>
      <c r="BG139" s="127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1"/>
      <c r="BU139" s="410"/>
      <c r="BV139" s="411"/>
      <c r="BW139" s="412"/>
      <c r="BX139" s="412"/>
      <c r="BY139" s="35"/>
      <c r="BZ139" s="35"/>
      <c r="CA139" s="413"/>
    </row>
    <row r="140" spans="1:79" s="39" customFormat="1" ht="25.5">
      <c r="A140" s="1">
        <v>131</v>
      </c>
      <c r="B140" s="436" t="s">
        <v>2464</v>
      </c>
      <c r="C140" s="20"/>
      <c r="D140" s="20" t="s">
        <v>249</v>
      </c>
      <c r="E140" s="14" t="s">
        <v>1147</v>
      </c>
      <c r="F140" s="34" t="s">
        <v>308</v>
      </c>
      <c r="G140" s="2" t="s">
        <v>1148</v>
      </c>
      <c r="H140" s="33" t="s">
        <v>1149</v>
      </c>
      <c r="I140" s="33" t="s">
        <v>435</v>
      </c>
      <c r="J140" s="34" t="s">
        <v>1150</v>
      </c>
      <c r="K140" s="100">
        <v>3120600553373</v>
      </c>
      <c r="L140" s="127">
        <v>28353</v>
      </c>
      <c r="M140" s="175">
        <f t="shared" ca="1" si="30"/>
        <v>43</v>
      </c>
      <c r="N140" s="365">
        <v>3762227001</v>
      </c>
      <c r="O140" s="20" t="s">
        <v>31</v>
      </c>
      <c r="P140" s="27" t="s">
        <v>1781</v>
      </c>
      <c r="Q140" s="27" t="s">
        <v>8</v>
      </c>
      <c r="R140" s="14">
        <f t="shared" si="28"/>
        <v>-43180</v>
      </c>
      <c r="S140" s="14"/>
      <c r="T140" s="27" t="s">
        <v>2266</v>
      </c>
      <c r="U140" s="36" t="s">
        <v>7</v>
      </c>
      <c r="V140" s="36" t="s">
        <v>17</v>
      </c>
      <c r="W140" s="20"/>
      <c r="X140" s="20"/>
      <c r="Y140" s="20"/>
      <c r="Z140" s="20"/>
      <c r="AA140" s="20"/>
      <c r="AB140" s="136"/>
      <c r="AC140" s="132">
        <v>43180</v>
      </c>
      <c r="AD140" s="135">
        <f t="shared" si="29"/>
        <v>43300</v>
      </c>
      <c r="AE140" s="32">
        <v>43180</v>
      </c>
      <c r="AF140" s="18">
        <f t="shared" ca="1" si="31"/>
        <v>674</v>
      </c>
      <c r="AG140" s="37">
        <f t="shared" ca="1" si="32"/>
        <v>2</v>
      </c>
      <c r="AH140" s="37">
        <f t="shared" ca="1" si="33"/>
        <v>10</v>
      </c>
      <c r="AI140" s="61">
        <f t="shared" ca="1" si="34"/>
        <v>1.8465753424657534</v>
      </c>
      <c r="AJ140" s="45" t="str">
        <f t="shared" ca="1" si="35"/>
        <v>7</v>
      </c>
      <c r="AK140" s="32"/>
      <c r="AL140" s="276"/>
      <c r="AM140" s="20" t="s">
        <v>423</v>
      </c>
      <c r="AN140" s="175"/>
      <c r="AO140" s="20"/>
      <c r="AP140" s="175"/>
      <c r="AQ140" s="175">
        <v>3</v>
      </c>
      <c r="AR140" s="175"/>
      <c r="AS140" s="175"/>
      <c r="AT140" s="175"/>
      <c r="AU140" s="175"/>
      <c r="AV140" s="175"/>
      <c r="AW140" s="175"/>
      <c r="AX140" s="175"/>
      <c r="AY140" s="175"/>
      <c r="AZ140" s="175"/>
      <c r="BA140" s="175"/>
      <c r="BB140" s="175"/>
      <c r="BC140" s="175"/>
      <c r="BD140" s="136"/>
      <c r="BE140" s="136"/>
      <c r="BF140" s="127"/>
      <c r="BG140" s="127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1"/>
      <c r="BU140" s="410"/>
      <c r="BV140" s="411"/>
      <c r="BW140" s="412"/>
      <c r="BX140" s="412"/>
      <c r="BY140" s="35"/>
      <c r="BZ140" s="35"/>
      <c r="CA140" s="413"/>
    </row>
    <row r="141" spans="1:79" s="39" customFormat="1" ht="25.5">
      <c r="A141" s="1">
        <v>132</v>
      </c>
      <c r="B141" s="436" t="s">
        <v>2465</v>
      </c>
      <c r="C141" s="20"/>
      <c r="D141" s="20" t="s">
        <v>866</v>
      </c>
      <c r="E141" s="34" t="s">
        <v>1273</v>
      </c>
      <c r="F141" s="34" t="s">
        <v>1280</v>
      </c>
      <c r="G141" s="2" t="s">
        <v>1266</v>
      </c>
      <c r="H141" s="33" t="s">
        <v>1287</v>
      </c>
      <c r="I141" s="33" t="s">
        <v>641</v>
      </c>
      <c r="J141" s="34" t="s">
        <v>1292</v>
      </c>
      <c r="K141" s="100">
        <v>3160600376471</v>
      </c>
      <c r="L141" s="127">
        <v>28254</v>
      </c>
      <c r="M141" s="175">
        <f t="shared" ca="1" si="30"/>
        <v>43</v>
      </c>
      <c r="N141" s="365">
        <v>4090310192</v>
      </c>
      <c r="O141" s="20" t="s">
        <v>31</v>
      </c>
      <c r="P141" s="27" t="s">
        <v>3184</v>
      </c>
      <c r="Q141" s="27" t="s">
        <v>2130</v>
      </c>
      <c r="R141" s="14">
        <f t="shared" si="28"/>
        <v>-43211</v>
      </c>
      <c r="S141" s="14"/>
      <c r="T141" s="27" t="s">
        <v>2264</v>
      </c>
      <c r="U141" s="36" t="s">
        <v>7</v>
      </c>
      <c r="V141" s="36" t="s">
        <v>17</v>
      </c>
      <c r="W141" s="20"/>
      <c r="X141" s="20"/>
      <c r="Y141" s="20"/>
      <c r="Z141" s="20"/>
      <c r="AA141" s="20"/>
      <c r="AB141" s="136"/>
      <c r="AC141" s="132">
        <v>43211</v>
      </c>
      <c r="AD141" s="135">
        <f t="shared" si="29"/>
        <v>43331</v>
      </c>
      <c r="AE141" s="32">
        <v>43211</v>
      </c>
      <c r="AF141" s="18">
        <f t="shared" ca="1" si="31"/>
        <v>643</v>
      </c>
      <c r="AG141" s="37">
        <f t="shared" ca="1" si="32"/>
        <v>2</v>
      </c>
      <c r="AH141" s="37">
        <f t="shared" ca="1" si="33"/>
        <v>9</v>
      </c>
      <c r="AI141" s="61">
        <f t="shared" ca="1" si="34"/>
        <v>1.7616438356164383</v>
      </c>
      <c r="AJ141" s="45" t="str">
        <f t="shared" ca="1" si="35"/>
        <v>7</v>
      </c>
      <c r="AK141" s="32"/>
      <c r="AL141" s="276"/>
      <c r="AM141" s="20">
        <v>39</v>
      </c>
      <c r="AN141" s="175"/>
      <c r="AO141" s="20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36"/>
      <c r="BE141" s="136"/>
      <c r="BF141" s="127"/>
      <c r="BG141" s="127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1"/>
      <c r="BU141" s="410"/>
      <c r="BV141" s="411"/>
      <c r="BW141" s="412"/>
      <c r="BX141" s="412"/>
      <c r="BY141" s="35"/>
      <c r="BZ141" s="35"/>
      <c r="CA141" s="413"/>
    </row>
    <row r="142" spans="1:79" s="39" customFormat="1" ht="25.5">
      <c r="A142" s="1">
        <v>133</v>
      </c>
      <c r="B142" s="436" t="s">
        <v>2466</v>
      </c>
      <c r="C142" s="20"/>
      <c r="D142" s="20" t="s">
        <v>247</v>
      </c>
      <c r="E142" s="14" t="s">
        <v>1297</v>
      </c>
      <c r="F142" s="34" t="s">
        <v>1298</v>
      </c>
      <c r="G142" s="2" t="s">
        <v>1299</v>
      </c>
      <c r="H142" s="33" t="s">
        <v>1165</v>
      </c>
      <c r="I142" s="33" t="s">
        <v>600</v>
      </c>
      <c r="J142" s="34" t="s">
        <v>1300</v>
      </c>
      <c r="K142" s="100">
        <v>1650200163038</v>
      </c>
      <c r="L142" s="127">
        <v>35456</v>
      </c>
      <c r="M142" s="175">
        <f t="shared" ca="1" si="30"/>
        <v>23</v>
      </c>
      <c r="N142" s="365">
        <v>4280026626</v>
      </c>
      <c r="O142" s="20" t="s">
        <v>30</v>
      </c>
      <c r="P142" s="27" t="s">
        <v>2260</v>
      </c>
      <c r="Q142" s="27" t="s">
        <v>2128</v>
      </c>
      <c r="R142" s="14">
        <f t="shared" si="28"/>
        <v>-43222</v>
      </c>
      <c r="S142" s="14"/>
      <c r="T142" s="27" t="s">
        <v>2264</v>
      </c>
      <c r="U142" s="36" t="s">
        <v>7</v>
      </c>
      <c r="V142" s="36" t="s">
        <v>17</v>
      </c>
      <c r="W142" s="20"/>
      <c r="X142" s="20"/>
      <c r="Y142" s="20"/>
      <c r="Z142" s="20"/>
      <c r="AA142" s="20"/>
      <c r="AB142" s="136"/>
      <c r="AC142" s="132">
        <v>43222</v>
      </c>
      <c r="AD142" s="135">
        <f t="shared" si="29"/>
        <v>43342</v>
      </c>
      <c r="AE142" s="32">
        <v>43222</v>
      </c>
      <c r="AF142" s="18">
        <f t="shared" ca="1" si="31"/>
        <v>632</v>
      </c>
      <c r="AG142" s="37">
        <f t="shared" ca="1" si="32"/>
        <v>2</v>
      </c>
      <c r="AH142" s="37">
        <f t="shared" ca="1" si="33"/>
        <v>8</v>
      </c>
      <c r="AI142" s="61">
        <f t="shared" ca="1" si="34"/>
        <v>1.7315068493150685</v>
      </c>
      <c r="AJ142" s="45" t="str">
        <f t="shared" ca="1" si="35"/>
        <v>7</v>
      </c>
      <c r="AK142" s="32"/>
      <c r="AL142" s="276"/>
      <c r="AM142" s="20"/>
      <c r="AN142" s="175"/>
      <c r="AO142" s="20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36"/>
      <c r="BE142" s="136"/>
      <c r="BF142" s="127"/>
      <c r="BG142" s="127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1"/>
      <c r="BU142" s="410"/>
      <c r="BV142" s="411"/>
      <c r="BW142" s="412"/>
      <c r="BX142" s="412"/>
      <c r="BY142" s="35"/>
      <c r="BZ142" s="35"/>
      <c r="CA142" s="413"/>
    </row>
    <row r="143" spans="1:79" s="39" customFormat="1" ht="25.5">
      <c r="A143" s="1">
        <v>134</v>
      </c>
      <c r="B143" s="436" t="s">
        <v>2467</v>
      </c>
      <c r="C143" s="20"/>
      <c r="D143" s="20" t="s">
        <v>249</v>
      </c>
      <c r="E143" s="14" t="s">
        <v>1310</v>
      </c>
      <c r="F143" s="34" t="s">
        <v>1309</v>
      </c>
      <c r="G143" s="2" t="s">
        <v>1311</v>
      </c>
      <c r="H143" s="33" t="s">
        <v>946</v>
      </c>
      <c r="I143" s="33" t="s">
        <v>871</v>
      </c>
      <c r="J143" s="34" t="s">
        <v>1308</v>
      </c>
      <c r="K143" s="100">
        <v>1609700176749</v>
      </c>
      <c r="L143" s="127">
        <v>35358</v>
      </c>
      <c r="M143" s="175">
        <f t="shared" ca="1" si="30"/>
        <v>24</v>
      </c>
      <c r="N143" s="365">
        <v>4280027402</v>
      </c>
      <c r="O143" s="20" t="s">
        <v>31</v>
      </c>
      <c r="P143" s="27" t="s">
        <v>3207</v>
      </c>
      <c r="Q143" s="27" t="s">
        <v>2132</v>
      </c>
      <c r="R143" s="14">
        <f t="shared" si="28"/>
        <v>-43222</v>
      </c>
      <c r="S143" s="14"/>
      <c r="T143" s="27" t="s">
        <v>2264</v>
      </c>
      <c r="U143" s="36" t="s">
        <v>7</v>
      </c>
      <c r="V143" s="36" t="s">
        <v>17</v>
      </c>
      <c r="W143" s="20"/>
      <c r="X143" s="20"/>
      <c r="Y143" s="20"/>
      <c r="Z143" s="20"/>
      <c r="AA143" s="20"/>
      <c r="AB143" s="136"/>
      <c r="AC143" s="132">
        <v>43222</v>
      </c>
      <c r="AD143" s="135">
        <f t="shared" si="29"/>
        <v>43342</v>
      </c>
      <c r="AE143" s="32">
        <v>43222</v>
      </c>
      <c r="AF143" s="18">
        <f t="shared" ca="1" si="31"/>
        <v>632</v>
      </c>
      <c r="AG143" s="37">
        <f t="shared" ca="1" si="32"/>
        <v>2</v>
      </c>
      <c r="AH143" s="37">
        <f t="shared" ca="1" si="33"/>
        <v>8</v>
      </c>
      <c r="AI143" s="61">
        <f t="shared" ca="1" si="34"/>
        <v>1.7315068493150685</v>
      </c>
      <c r="AJ143" s="45" t="str">
        <f t="shared" ca="1" si="35"/>
        <v>7</v>
      </c>
      <c r="AK143" s="32"/>
      <c r="AL143" s="276"/>
      <c r="AM143" s="20"/>
      <c r="AN143" s="175"/>
      <c r="AO143" s="20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36"/>
      <c r="BE143" s="136"/>
      <c r="BF143" s="127"/>
      <c r="BG143" s="127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1"/>
      <c r="BU143" s="410"/>
      <c r="BV143" s="411"/>
      <c r="BW143" s="412"/>
      <c r="BX143" s="412"/>
      <c r="BY143" s="35"/>
      <c r="BZ143" s="35"/>
      <c r="CA143" s="413"/>
    </row>
    <row r="144" spans="1:79" s="39" customFormat="1" ht="25.5">
      <c r="A144" s="1">
        <v>135</v>
      </c>
      <c r="B144" s="436" t="s">
        <v>2468</v>
      </c>
      <c r="C144" s="20"/>
      <c r="D144" s="20" t="s">
        <v>248</v>
      </c>
      <c r="E144" s="14" t="s">
        <v>1317</v>
      </c>
      <c r="F144" s="34" t="s">
        <v>1318</v>
      </c>
      <c r="G144" s="2" t="s">
        <v>1320</v>
      </c>
      <c r="H144" s="33" t="s">
        <v>1319</v>
      </c>
      <c r="I144" s="33" t="s">
        <v>641</v>
      </c>
      <c r="J144" s="34" t="s">
        <v>1321</v>
      </c>
      <c r="K144" s="100">
        <v>2411200023989</v>
      </c>
      <c r="L144" s="127">
        <v>26898</v>
      </c>
      <c r="M144" s="175">
        <f t="shared" ca="1" si="30"/>
        <v>47</v>
      </c>
      <c r="N144" s="365">
        <v>4270028183</v>
      </c>
      <c r="O144" s="20" t="s">
        <v>31</v>
      </c>
      <c r="P144" s="27" t="s">
        <v>2129</v>
      </c>
      <c r="Q144" s="27" t="s">
        <v>2128</v>
      </c>
      <c r="R144" s="14">
        <f t="shared" si="28"/>
        <v>-43222</v>
      </c>
      <c r="S144" s="14"/>
      <c r="T144" s="27" t="s">
        <v>2264</v>
      </c>
      <c r="U144" s="36" t="s">
        <v>7</v>
      </c>
      <c r="V144" s="36" t="s">
        <v>17</v>
      </c>
      <c r="W144" s="20"/>
      <c r="X144" s="20"/>
      <c r="Y144" s="20"/>
      <c r="Z144" s="20"/>
      <c r="AA144" s="20"/>
      <c r="AB144" s="136"/>
      <c r="AC144" s="132">
        <v>43222</v>
      </c>
      <c r="AD144" s="135">
        <f t="shared" si="29"/>
        <v>43342</v>
      </c>
      <c r="AE144" s="32">
        <v>43222</v>
      </c>
      <c r="AF144" s="18">
        <f t="shared" ca="1" si="31"/>
        <v>632</v>
      </c>
      <c r="AG144" s="37">
        <f t="shared" ca="1" si="32"/>
        <v>2</v>
      </c>
      <c r="AH144" s="37">
        <f t="shared" ca="1" si="33"/>
        <v>8</v>
      </c>
      <c r="AI144" s="61">
        <f t="shared" ca="1" si="34"/>
        <v>1.7315068493150685</v>
      </c>
      <c r="AJ144" s="45" t="str">
        <f t="shared" ca="1" si="35"/>
        <v>7</v>
      </c>
      <c r="AK144" s="32"/>
      <c r="AL144" s="276"/>
      <c r="AM144" s="20"/>
      <c r="AN144" s="175"/>
      <c r="AO144" s="20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36"/>
      <c r="BE144" s="136"/>
      <c r="BF144" s="127"/>
      <c r="BG144" s="127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1"/>
      <c r="BU144" s="410"/>
      <c r="BV144" s="411"/>
      <c r="BW144" s="412"/>
      <c r="BX144" s="412"/>
      <c r="BY144" s="35"/>
      <c r="BZ144" s="35"/>
      <c r="CA144" s="413"/>
    </row>
    <row r="145" spans="1:79" s="39" customFormat="1" ht="25.5">
      <c r="A145" s="1">
        <v>136</v>
      </c>
      <c r="B145" s="436" t="s">
        <v>2469</v>
      </c>
      <c r="C145" s="20"/>
      <c r="D145" s="422" t="s">
        <v>247</v>
      </c>
      <c r="E145" s="14" t="s">
        <v>1322</v>
      </c>
      <c r="F145" s="34" t="s">
        <v>308</v>
      </c>
      <c r="G145" s="2" t="s">
        <v>1023</v>
      </c>
      <c r="H145" s="33" t="s">
        <v>1028</v>
      </c>
      <c r="I145" s="33" t="s">
        <v>600</v>
      </c>
      <c r="J145" s="34" t="s">
        <v>1323</v>
      </c>
      <c r="K145" s="100">
        <v>1129700186056</v>
      </c>
      <c r="L145" s="127">
        <v>36413</v>
      </c>
      <c r="M145" s="175">
        <f t="shared" ca="1" si="30"/>
        <v>21</v>
      </c>
      <c r="N145" s="365">
        <v>3054338966</v>
      </c>
      <c r="O145" s="20" t="s">
        <v>30</v>
      </c>
      <c r="P145" s="27" t="s">
        <v>2129</v>
      </c>
      <c r="Q145" s="27" t="s">
        <v>2128</v>
      </c>
      <c r="R145" s="14">
        <f t="shared" si="28"/>
        <v>-43222</v>
      </c>
      <c r="S145" s="14"/>
      <c r="T145" s="27" t="s">
        <v>2264</v>
      </c>
      <c r="U145" s="36" t="s">
        <v>7</v>
      </c>
      <c r="V145" s="36" t="s">
        <v>17</v>
      </c>
      <c r="W145" s="20"/>
      <c r="X145" s="20"/>
      <c r="Y145" s="20"/>
      <c r="Z145" s="20"/>
      <c r="AA145" s="20"/>
      <c r="AB145" s="136"/>
      <c r="AC145" s="132">
        <v>43222</v>
      </c>
      <c r="AD145" s="423">
        <f t="shared" si="29"/>
        <v>43342</v>
      </c>
      <c r="AE145" s="32">
        <v>43222</v>
      </c>
      <c r="AF145" s="18">
        <f t="shared" ca="1" si="31"/>
        <v>632</v>
      </c>
      <c r="AG145" s="37">
        <f t="shared" ca="1" si="32"/>
        <v>2</v>
      </c>
      <c r="AH145" s="37">
        <f t="shared" ca="1" si="33"/>
        <v>8</v>
      </c>
      <c r="AI145" s="61">
        <f t="shared" ca="1" si="34"/>
        <v>1.7315068493150685</v>
      </c>
      <c r="AJ145" s="45" t="str">
        <f t="shared" ca="1" si="35"/>
        <v>7</v>
      </c>
      <c r="AK145" s="32"/>
      <c r="AL145" s="276"/>
      <c r="AM145" s="20"/>
      <c r="AN145" s="175"/>
      <c r="AO145" s="20"/>
      <c r="AP145" s="175"/>
      <c r="AQ145" s="175"/>
      <c r="AR145" s="175"/>
      <c r="AS145" s="175"/>
      <c r="AT145" s="175"/>
      <c r="AU145" s="175"/>
      <c r="AV145" s="175"/>
      <c r="AW145" s="175"/>
      <c r="AX145" s="175"/>
      <c r="AY145" s="175"/>
      <c r="AZ145" s="175"/>
      <c r="BA145" s="175"/>
      <c r="BB145" s="175"/>
      <c r="BC145" s="175"/>
      <c r="BD145" s="136"/>
      <c r="BE145" s="136"/>
      <c r="BF145" s="127"/>
      <c r="BG145" s="127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1"/>
      <c r="BU145" s="410"/>
      <c r="BV145" s="411"/>
      <c r="BW145" s="412"/>
      <c r="BX145" s="412"/>
      <c r="BY145" s="35"/>
      <c r="BZ145" s="35"/>
      <c r="CA145" s="413"/>
    </row>
    <row r="146" spans="1:79" s="39" customFormat="1" ht="25.5">
      <c r="A146" s="1">
        <v>137</v>
      </c>
      <c r="B146" s="436" t="s">
        <v>2470</v>
      </c>
      <c r="C146" s="20"/>
      <c r="D146" s="20" t="s">
        <v>247</v>
      </c>
      <c r="E146" s="14" t="s">
        <v>1325</v>
      </c>
      <c r="F146" s="34" t="s">
        <v>1326</v>
      </c>
      <c r="G146" s="2" t="s">
        <v>1327</v>
      </c>
      <c r="H146" s="33" t="s">
        <v>1324</v>
      </c>
      <c r="I146" s="33" t="s">
        <v>600</v>
      </c>
      <c r="J146" s="34" t="s">
        <v>1328</v>
      </c>
      <c r="K146" s="100">
        <v>3350800073691</v>
      </c>
      <c r="L146" s="127">
        <v>30264</v>
      </c>
      <c r="M146" s="175">
        <f t="shared" ca="1" si="30"/>
        <v>38</v>
      </c>
      <c r="N146" s="365">
        <v>4270027543</v>
      </c>
      <c r="O146" s="20" t="s">
        <v>30</v>
      </c>
      <c r="P146" s="27" t="s">
        <v>2260</v>
      </c>
      <c r="Q146" s="27" t="s">
        <v>2128</v>
      </c>
      <c r="R146" s="14">
        <f t="shared" si="28"/>
        <v>-43222</v>
      </c>
      <c r="S146" s="14"/>
      <c r="T146" s="27" t="s">
        <v>2264</v>
      </c>
      <c r="U146" s="36" t="s">
        <v>7</v>
      </c>
      <c r="V146" s="36" t="s">
        <v>17</v>
      </c>
      <c r="W146" s="20"/>
      <c r="X146" s="20"/>
      <c r="Y146" s="20"/>
      <c r="Z146" s="20"/>
      <c r="AA146" s="20"/>
      <c r="AB146" s="136"/>
      <c r="AC146" s="132">
        <v>43222</v>
      </c>
      <c r="AD146" s="135">
        <f t="shared" si="29"/>
        <v>43342</v>
      </c>
      <c r="AE146" s="32">
        <v>43222</v>
      </c>
      <c r="AF146" s="18">
        <f t="shared" ca="1" si="31"/>
        <v>632</v>
      </c>
      <c r="AG146" s="37">
        <f t="shared" ca="1" si="32"/>
        <v>2</v>
      </c>
      <c r="AH146" s="37">
        <f t="shared" ca="1" si="33"/>
        <v>8</v>
      </c>
      <c r="AI146" s="61">
        <f t="shared" ca="1" si="34"/>
        <v>1.7315068493150685</v>
      </c>
      <c r="AJ146" s="45" t="str">
        <f t="shared" ca="1" si="35"/>
        <v>7</v>
      </c>
      <c r="AK146" s="32"/>
      <c r="AL146" s="276"/>
      <c r="AM146" s="20"/>
      <c r="AN146" s="175"/>
      <c r="AO146" s="20"/>
      <c r="AP146" s="175"/>
      <c r="AQ146" s="175"/>
      <c r="AR146" s="175"/>
      <c r="AS146" s="175"/>
      <c r="AT146" s="175"/>
      <c r="AU146" s="175"/>
      <c r="AV146" s="175"/>
      <c r="AW146" s="175"/>
      <c r="AX146" s="175"/>
      <c r="AY146" s="175"/>
      <c r="AZ146" s="175"/>
      <c r="BA146" s="175"/>
      <c r="BB146" s="175"/>
      <c r="BC146" s="175"/>
      <c r="BD146" s="136"/>
      <c r="BE146" s="136"/>
      <c r="BF146" s="127"/>
      <c r="BG146" s="127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1"/>
      <c r="BU146" s="410"/>
      <c r="BV146" s="411"/>
      <c r="BW146" s="412"/>
      <c r="BX146" s="412"/>
      <c r="BY146" s="35"/>
      <c r="BZ146" s="35"/>
      <c r="CA146" s="413"/>
    </row>
    <row r="147" spans="1:79" s="39" customFormat="1" ht="25.5">
      <c r="A147" s="1">
        <v>138</v>
      </c>
      <c r="B147" s="436" t="s">
        <v>2471</v>
      </c>
      <c r="C147" s="20"/>
      <c r="D147" s="422" t="s">
        <v>247</v>
      </c>
      <c r="E147" s="14" t="s">
        <v>1035</v>
      </c>
      <c r="F147" s="34" t="s">
        <v>992</v>
      </c>
      <c r="G147" s="2" t="s">
        <v>1024</v>
      </c>
      <c r="H147" s="33" t="s">
        <v>1029</v>
      </c>
      <c r="I147" s="33" t="s">
        <v>600</v>
      </c>
      <c r="J147" s="34" t="s">
        <v>1359</v>
      </c>
      <c r="K147" s="100">
        <v>1129700192099</v>
      </c>
      <c r="L147" s="127">
        <v>36512</v>
      </c>
      <c r="M147" s="175">
        <f t="shared" ca="1" si="30"/>
        <v>21</v>
      </c>
      <c r="N147" s="365">
        <v>4280015243</v>
      </c>
      <c r="O147" s="20" t="s">
        <v>30</v>
      </c>
      <c r="P147" s="27" t="s">
        <v>2261</v>
      </c>
      <c r="Q147" s="27" t="s">
        <v>2132</v>
      </c>
      <c r="R147" s="14">
        <f t="shared" si="28"/>
        <v>-43226</v>
      </c>
      <c r="S147" s="14"/>
      <c r="T147" s="27" t="s">
        <v>2264</v>
      </c>
      <c r="U147" s="36" t="s">
        <v>7</v>
      </c>
      <c r="V147" s="36" t="s">
        <v>17</v>
      </c>
      <c r="W147" s="20"/>
      <c r="X147" s="20"/>
      <c r="Y147" s="20"/>
      <c r="Z147" s="20"/>
      <c r="AA147" s="20"/>
      <c r="AB147" s="136"/>
      <c r="AC147" s="132">
        <v>43226</v>
      </c>
      <c r="AD147" s="423">
        <f t="shared" si="29"/>
        <v>43346</v>
      </c>
      <c r="AE147" s="32">
        <v>43226</v>
      </c>
      <c r="AF147" s="18">
        <f t="shared" ca="1" si="31"/>
        <v>628</v>
      </c>
      <c r="AG147" s="37">
        <f t="shared" ca="1" si="32"/>
        <v>2</v>
      </c>
      <c r="AH147" s="37">
        <f t="shared" ca="1" si="33"/>
        <v>8</v>
      </c>
      <c r="AI147" s="61">
        <f t="shared" ca="1" si="34"/>
        <v>1.7205479452054795</v>
      </c>
      <c r="AJ147" s="45" t="str">
        <f t="shared" ca="1" si="35"/>
        <v>7</v>
      </c>
      <c r="AK147" s="32"/>
      <c r="AL147" s="276"/>
      <c r="AM147" s="20"/>
      <c r="AN147" s="175"/>
      <c r="AO147" s="20"/>
      <c r="AP147" s="175"/>
      <c r="AQ147" s="175"/>
      <c r="AR147" s="175"/>
      <c r="AS147" s="175"/>
      <c r="AT147" s="175"/>
      <c r="AU147" s="175"/>
      <c r="AV147" s="175"/>
      <c r="AW147" s="175"/>
      <c r="AX147" s="175"/>
      <c r="AY147" s="175"/>
      <c r="AZ147" s="175"/>
      <c r="BA147" s="175"/>
      <c r="BB147" s="175"/>
      <c r="BC147" s="175"/>
      <c r="BD147" s="136"/>
      <c r="BE147" s="136"/>
      <c r="BF147" s="127"/>
      <c r="BG147" s="127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1"/>
      <c r="BU147" s="410"/>
      <c r="BV147" s="411"/>
      <c r="BW147" s="412"/>
      <c r="BX147" s="412"/>
      <c r="BY147" s="35"/>
      <c r="BZ147" s="35"/>
      <c r="CA147" s="413"/>
    </row>
    <row r="148" spans="1:79" s="39" customFormat="1" ht="25.5">
      <c r="A148" s="1">
        <v>139</v>
      </c>
      <c r="B148" s="436" t="s">
        <v>2472</v>
      </c>
      <c r="C148" s="20"/>
      <c r="D148" s="20" t="s">
        <v>249</v>
      </c>
      <c r="E148" s="14" t="s">
        <v>1386</v>
      </c>
      <c r="F148" s="34" t="s">
        <v>1387</v>
      </c>
      <c r="G148" s="2" t="s">
        <v>1390</v>
      </c>
      <c r="H148" s="33" t="s">
        <v>1389</v>
      </c>
      <c r="I148" s="33" t="s">
        <v>871</v>
      </c>
      <c r="J148" s="34" t="s">
        <v>1388</v>
      </c>
      <c r="K148" s="100">
        <v>3340800198940</v>
      </c>
      <c r="L148" s="127">
        <v>29584</v>
      </c>
      <c r="M148" s="175">
        <f t="shared" ca="1" si="30"/>
        <v>40</v>
      </c>
      <c r="N148" s="365">
        <v>4310032995</v>
      </c>
      <c r="O148" s="20" t="s">
        <v>31</v>
      </c>
      <c r="P148" s="27" t="s">
        <v>2129</v>
      </c>
      <c r="Q148" s="27" t="s">
        <v>2128</v>
      </c>
      <c r="R148" s="14">
        <f t="shared" si="28"/>
        <v>-43241</v>
      </c>
      <c r="S148" s="14"/>
      <c r="T148" s="27" t="s">
        <v>2264</v>
      </c>
      <c r="U148" s="36" t="s">
        <v>7</v>
      </c>
      <c r="V148" s="36" t="s">
        <v>17</v>
      </c>
      <c r="W148" s="20"/>
      <c r="X148" s="20"/>
      <c r="Y148" s="20"/>
      <c r="Z148" s="20"/>
      <c r="AA148" s="20"/>
      <c r="AB148" s="136"/>
      <c r="AC148" s="132">
        <v>43241</v>
      </c>
      <c r="AD148" s="135">
        <f t="shared" si="29"/>
        <v>43361</v>
      </c>
      <c r="AE148" s="32">
        <v>43241</v>
      </c>
      <c r="AF148" s="18">
        <f t="shared" ca="1" si="31"/>
        <v>613</v>
      </c>
      <c r="AG148" s="37">
        <f t="shared" ca="1" si="32"/>
        <v>2</v>
      </c>
      <c r="AH148" s="37">
        <f t="shared" ca="1" si="33"/>
        <v>8</v>
      </c>
      <c r="AI148" s="61">
        <f t="shared" ca="1" si="34"/>
        <v>1.6794520547945206</v>
      </c>
      <c r="AJ148" s="45" t="str">
        <f t="shared" ca="1" si="35"/>
        <v>7</v>
      </c>
      <c r="AK148" s="32"/>
      <c r="AL148" s="276"/>
      <c r="AM148" s="424">
        <v>41</v>
      </c>
      <c r="AN148" s="175"/>
      <c r="AO148" s="20"/>
      <c r="AP148" s="175"/>
      <c r="AQ148" s="175"/>
      <c r="AR148" s="175"/>
      <c r="AS148" s="175"/>
      <c r="AT148" s="175"/>
      <c r="AU148" s="175"/>
      <c r="AV148" s="175"/>
      <c r="AW148" s="175"/>
      <c r="AX148" s="175"/>
      <c r="AY148" s="175"/>
      <c r="AZ148" s="175"/>
      <c r="BA148" s="175"/>
      <c r="BB148" s="175"/>
      <c r="BC148" s="175"/>
      <c r="BD148" s="136"/>
      <c r="BE148" s="136"/>
      <c r="BF148" s="127"/>
      <c r="BG148" s="127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1"/>
      <c r="BU148" s="410"/>
      <c r="BV148" s="411"/>
      <c r="BW148" s="412"/>
      <c r="BX148" s="412"/>
      <c r="BY148" s="35"/>
      <c r="BZ148" s="35"/>
      <c r="CA148" s="413"/>
    </row>
    <row r="149" spans="1:79" s="39" customFormat="1" ht="25.5">
      <c r="A149" s="1">
        <v>140</v>
      </c>
      <c r="B149" s="436" t="s">
        <v>2473</v>
      </c>
      <c r="C149" s="20"/>
      <c r="D149" s="20" t="s">
        <v>247</v>
      </c>
      <c r="E149" s="14" t="s">
        <v>1392</v>
      </c>
      <c r="F149" s="34" t="s">
        <v>1393</v>
      </c>
      <c r="G149" s="2" t="s">
        <v>1394</v>
      </c>
      <c r="H149" s="33" t="s">
        <v>1395</v>
      </c>
      <c r="I149" s="33" t="s">
        <v>600</v>
      </c>
      <c r="J149" s="34" t="s">
        <v>1430</v>
      </c>
      <c r="K149" s="100">
        <v>3450400008425</v>
      </c>
      <c r="L149" s="127">
        <v>27214</v>
      </c>
      <c r="M149" s="175">
        <f t="shared" ca="1" si="30"/>
        <v>46</v>
      </c>
      <c r="N149" s="365">
        <v>4250014170</v>
      </c>
      <c r="O149" s="20" t="s">
        <v>30</v>
      </c>
      <c r="P149" s="27" t="s">
        <v>2129</v>
      </c>
      <c r="Q149" s="27" t="s">
        <v>2128</v>
      </c>
      <c r="R149" s="14">
        <f t="shared" si="28"/>
        <v>-43250</v>
      </c>
      <c r="S149" s="14"/>
      <c r="T149" s="27" t="s">
        <v>2264</v>
      </c>
      <c r="U149" s="36" t="s">
        <v>7</v>
      </c>
      <c r="V149" s="36" t="s">
        <v>17</v>
      </c>
      <c r="W149" s="20"/>
      <c r="X149" s="20"/>
      <c r="Y149" s="20"/>
      <c r="Z149" s="20"/>
      <c r="AA149" s="20"/>
      <c r="AB149" s="136"/>
      <c r="AC149" s="132">
        <v>43250</v>
      </c>
      <c r="AD149" s="135">
        <f t="shared" si="29"/>
        <v>43370</v>
      </c>
      <c r="AE149" s="32">
        <v>43250</v>
      </c>
      <c r="AF149" s="18">
        <f t="shared" ca="1" si="31"/>
        <v>604</v>
      </c>
      <c r="AG149" s="37">
        <f t="shared" ca="1" si="32"/>
        <v>2</v>
      </c>
      <c r="AH149" s="37">
        <f t="shared" ca="1" si="33"/>
        <v>7</v>
      </c>
      <c r="AI149" s="61">
        <f t="shared" ca="1" si="34"/>
        <v>1.6547945205479453</v>
      </c>
      <c r="AJ149" s="45" t="str">
        <f t="shared" ca="1" si="35"/>
        <v>7</v>
      </c>
      <c r="AK149" s="32"/>
      <c r="AL149" s="276"/>
      <c r="AM149" s="20"/>
      <c r="AN149" s="175"/>
      <c r="AO149" s="20"/>
      <c r="AP149" s="175"/>
      <c r="AQ149" s="175"/>
      <c r="AR149" s="175"/>
      <c r="AS149" s="175"/>
      <c r="AT149" s="175"/>
      <c r="AU149" s="175"/>
      <c r="AV149" s="175"/>
      <c r="AW149" s="175"/>
      <c r="AX149" s="175"/>
      <c r="AY149" s="175"/>
      <c r="AZ149" s="175"/>
      <c r="BA149" s="175"/>
      <c r="BB149" s="175"/>
      <c r="BC149" s="175"/>
      <c r="BD149" s="136"/>
      <c r="BE149" s="136"/>
      <c r="BF149" s="127"/>
      <c r="BG149" s="127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1"/>
      <c r="BU149" s="410"/>
      <c r="BV149" s="411"/>
      <c r="BW149" s="412"/>
      <c r="BX149" s="412"/>
      <c r="BY149" s="35"/>
      <c r="BZ149" s="35"/>
      <c r="CA149" s="413"/>
    </row>
    <row r="150" spans="1:79" s="39" customFormat="1" ht="25.5">
      <c r="A150" s="1">
        <v>141</v>
      </c>
      <c r="B150" s="436" t="s">
        <v>2474</v>
      </c>
      <c r="C150" s="20"/>
      <c r="D150" s="20" t="s">
        <v>249</v>
      </c>
      <c r="E150" s="14" t="s">
        <v>1498</v>
      </c>
      <c r="F150" s="34" t="s">
        <v>1499</v>
      </c>
      <c r="G150" s="2" t="s">
        <v>1500</v>
      </c>
      <c r="H150" s="33" t="s">
        <v>598</v>
      </c>
      <c r="I150" s="33" t="s">
        <v>871</v>
      </c>
      <c r="J150" s="34" t="s">
        <v>1501</v>
      </c>
      <c r="K150" s="100">
        <v>1340900089305</v>
      </c>
      <c r="L150" s="127">
        <v>31666</v>
      </c>
      <c r="M150" s="175">
        <f t="shared" ca="1" si="30"/>
        <v>34</v>
      </c>
      <c r="N150" s="365">
        <v>4320038101</v>
      </c>
      <c r="O150" s="20" t="s">
        <v>31</v>
      </c>
      <c r="P150" s="27" t="s">
        <v>2129</v>
      </c>
      <c r="Q150" s="27" t="s">
        <v>2128</v>
      </c>
      <c r="R150" s="14">
        <f t="shared" si="28"/>
        <v>-43270</v>
      </c>
      <c r="S150" s="14"/>
      <c r="T150" s="27" t="s">
        <v>2264</v>
      </c>
      <c r="U150" s="36" t="s">
        <v>7</v>
      </c>
      <c r="V150" s="36" t="s">
        <v>17</v>
      </c>
      <c r="W150" s="20"/>
      <c r="X150" s="20"/>
      <c r="Y150" s="20"/>
      <c r="Z150" s="20"/>
      <c r="AA150" s="20"/>
      <c r="AB150" s="415" t="s">
        <v>1835</v>
      </c>
      <c r="AC150" s="132">
        <v>43270</v>
      </c>
      <c r="AD150" s="135">
        <f t="shared" si="29"/>
        <v>43390</v>
      </c>
      <c r="AE150" s="32">
        <v>43270</v>
      </c>
      <c r="AF150" s="18">
        <f t="shared" ca="1" si="31"/>
        <v>584</v>
      </c>
      <c r="AG150" s="37">
        <f t="shared" ca="1" si="32"/>
        <v>2</v>
      </c>
      <c r="AH150" s="37">
        <f t="shared" ca="1" si="33"/>
        <v>7</v>
      </c>
      <c r="AI150" s="61">
        <f t="shared" ca="1" si="34"/>
        <v>1.6</v>
      </c>
      <c r="AJ150" s="45" t="str">
        <f t="shared" ca="1" si="35"/>
        <v>7</v>
      </c>
      <c r="AK150" s="32"/>
      <c r="AL150" s="276"/>
      <c r="AM150" s="20"/>
      <c r="AN150" s="175"/>
      <c r="AO150" s="20"/>
      <c r="AP150" s="175"/>
      <c r="AQ150" s="175"/>
      <c r="AR150" s="175"/>
      <c r="AS150" s="175"/>
      <c r="AT150" s="175"/>
      <c r="AU150" s="175"/>
      <c r="AV150" s="175"/>
      <c r="AW150" s="175"/>
      <c r="AX150" s="175"/>
      <c r="AY150" s="175"/>
      <c r="AZ150" s="175"/>
      <c r="BA150" s="175"/>
      <c r="BB150" s="175"/>
      <c r="BC150" s="175"/>
      <c r="BD150" s="136"/>
      <c r="BE150" s="136"/>
      <c r="BF150" s="127"/>
      <c r="BG150" s="127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1"/>
      <c r="BU150" s="410"/>
      <c r="BV150" s="411"/>
      <c r="BW150" s="412"/>
      <c r="BX150" s="412"/>
      <c r="BY150" s="35"/>
      <c r="BZ150" s="35"/>
      <c r="CA150" s="413"/>
    </row>
    <row r="151" spans="1:79" s="39" customFormat="1" ht="24" customHeight="1">
      <c r="A151" s="1">
        <v>142</v>
      </c>
      <c r="B151" s="436" t="s">
        <v>2475</v>
      </c>
      <c r="C151" s="20"/>
      <c r="D151" s="20" t="s">
        <v>249</v>
      </c>
      <c r="E151" s="14" t="s">
        <v>1507</v>
      </c>
      <c r="F151" s="34" t="s">
        <v>1508</v>
      </c>
      <c r="G151" s="2" t="s">
        <v>1509</v>
      </c>
      <c r="H151" s="33" t="s">
        <v>1510</v>
      </c>
      <c r="I151" s="33" t="s">
        <v>871</v>
      </c>
      <c r="J151" s="34" t="s">
        <v>1511</v>
      </c>
      <c r="K151" s="100">
        <v>1450600181965</v>
      </c>
      <c r="L151" s="127">
        <v>34178</v>
      </c>
      <c r="M151" s="175">
        <f t="shared" ca="1" si="30"/>
        <v>27</v>
      </c>
      <c r="N151" s="365">
        <v>4091614701</v>
      </c>
      <c r="O151" s="20" t="s">
        <v>31</v>
      </c>
      <c r="P151" s="27" t="s">
        <v>3184</v>
      </c>
      <c r="Q151" s="27" t="s">
        <v>2130</v>
      </c>
      <c r="R151" s="14">
        <f t="shared" si="28"/>
        <v>-43270</v>
      </c>
      <c r="S151" s="14"/>
      <c r="T151" s="27" t="s">
        <v>2264</v>
      </c>
      <c r="U151" s="36" t="s">
        <v>7</v>
      </c>
      <c r="V151" s="36" t="s">
        <v>17</v>
      </c>
      <c r="W151" s="20"/>
      <c r="X151" s="20"/>
      <c r="Y151" s="20"/>
      <c r="Z151" s="20"/>
      <c r="AA151" s="20"/>
      <c r="AB151" s="415" t="s">
        <v>1835</v>
      </c>
      <c r="AC151" s="132">
        <v>43270</v>
      </c>
      <c r="AD151" s="135">
        <f t="shared" si="29"/>
        <v>43390</v>
      </c>
      <c r="AE151" s="32">
        <v>43270</v>
      </c>
      <c r="AF151" s="18">
        <f t="shared" ca="1" si="31"/>
        <v>584</v>
      </c>
      <c r="AG151" s="37">
        <f t="shared" ca="1" si="32"/>
        <v>2</v>
      </c>
      <c r="AH151" s="37">
        <f t="shared" ca="1" si="33"/>
        <v>7</v>
      </c>
      <c r="AI151" s="61">
        <f t="shared" ca="1" si="34"/>
        <v>1.6</v>
      </c>
      <c r="AJ151" s="45" t="str">
        <f t="shared" ca="1" si="35"/>
        <v>7</v>
      </c>
      <c r="AK151" s="32"/>
      <c r="AL151" s="276"/>
      <c r="AM151" s="20"/>
      <c r="AN151" s="175"/>
      <c r="AO151" s="20"/>
      <c r="AP151" s="175"/>
      <c r="AQ151" s="175"/>
      <c r="AR151" s="175"/>
      <c r="AS151" s="175"/>
      <c r="AT151" s="175"/>
      <c r="AU151" s="175"/>
      <c r="AV151" s="175"/>
      <c r="AW151" s="175"/>
      <c r="AX151" s="175"/>
      <c r="AY151" s="175"/>
      <c r="AZ151" s="175"/>
      <c r="BA151" s="175"/>
      <c r="BB151" s="175"/>
      <c r="BC151" s="175"/>
      <c r="BD151" s="136"/>
      <c r="BE151" s="136"/>
      <c r="BF151" s="127"/>
      <c r="BG151" s="127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1"/>
      <c r="BU151" s="410"/>
      <c r="BV151" s="411"/>
      <c r="BW151" s="412"/>
      <c r="BX151" s="412"/>
      <c r="BY151" s="35"/>
      <c r="BZ151" s="35"/>
      <c r="CA151" s="413"/>
    </row>
    <row r="152" spans="1:79" s="39" customFormat="1" ht="25.5">
      <c r="A152" s="1">
        <v>143</v>
      </c>
      <c r="B152" s="436" t="s">
        <v>2476</v>
      </c>
      <c r="C152" s="20"/>
      <c r="D152" s="20" t="s">
        <v>249</v>
      </c>
      <c r="E152" s="14" t="s">
        <v>1520</v>
      </c>
      <c r="F152" s="34" t="s">
        <v>1521</v>
      </c>
      <c r="G152" s="2" t="s">
        <v>1522</v>
      </c>
      <c r="H152" s="33" t="s">
        <v>457</v>
      </c>
      <c r="I152" s="33" t="s">
        <v>871</v>
      </c>
      <c r="J152" s="34" t="s">
        <v>1523</v>
      </c>
      <c r="K152" s="100">
        <v>3501400708001</v>
      </c>
      <c r="L152" s="127">
        <v>30537</v>
      </c>
      <c r="M152" s="175">
        <f t="shared" ca="1" si="30"/>
        <v>37</v>
      </c>
      <c r="N152" s="365">
        <v>3762507493</v>
      </c>
      <c r="O152" s="20" t="s">
        <v>31</v>
      </c>
      <c r="P152" s="27" t="s">
        <v>2129</v>
      </c>
      <c r="Q152" s="27" t="s">
        <v>2128</v>
      </c>
      <c r="R152" s="14">
        <f t="shared" si="28"/>
        <v>-43270</v>
      </c>
      <c r="S152" s="14"/>
      <c r="T152" s="27" t="s">
        <v>2264</v>
      </c>
      <c r="U152" s="36" t="s">
        <v>7</v>
      </c>
      <c r="V152" s="36" t="s">
        <v>17</v>
      </c>
      <c r="W152" s="20"/>
      <c r="X152" s="20"/>
      <c r="Y152" s="20"/>
      <c r="Z152" s="20"/>
      <c r="AA152" s="20"/>
      <c r="AB152" s="415" t="s">
        <v>1835</v>
      </c>
      <c r="AC152" s="132">
        <v>43270</v>
      </c>
      <c r="AD152" s="425">
        <f t="shared" si="29"/>
        <v>43390</v>
      </c>
      <c r="AE152" s="32">
        <v>43270</v>
      </c>
      <c r="AF152" s="18">
        <f t="shared" ca="1" si="31"/>
        <v>584</v>
      </c>
      <c r="AG152" s="37">
        <f t="shared" ca="1" si="32"/>
        <v>2</v>
      </c>
      <c r="AH152" s="37">
        <f t="shared" ca="1" si="33"/>
        <v>7</v>
      </c>
      <c r="AI152" s="61">
        <f t="shared" ca="1" si="34"/>
        <v>1.6</v>
      </c>
      <c r="AJ152" s="45" t="str">
        <f t="shared" ca="1" si="35"/>
        <v>7</v>
      </c>
      <c r="AK152" s="32"/>
      <c r="AL152" s="276"/>
      <c r="AM152" s="20"/>
      <c r="AN152" s="175"/>
      <c r="AO152" s="20"/>
      <c r="AP152" s="175"/>
      <c r="AQ152" s="175"/>
      <c r="AR152" s="175"/>
      <c r="AS152" s="175"/>
      <c r="AT152" s="175"/>
      <c r="AU152" s="175"/>
      <c r="AV152" s="175"/>
      <c r="AW152" s="175"/>
      <c r="AX152" s="175"/>
      <c r="AY152" s="175"/>
      <c r="AZ152" s="175"/>
      <c r="BA152" s="175"/>
      <c r="BB152" s="175"/>
      <c r="BC152" s="175"/>
      <c r="BD152" s="136"/>
      <c r="BE152" s="136"/>
      <c r="BF152" s="127"/>
      <c r="BG152" s="127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1"/>
      <c r="BU152" s="410"/>
      <c r="BV152" s="411"/>
      <c r="BW152" s="412"/>
      <c r="BX152" s="412"/>
      <c r="BY152" s="35"/>
      <c r="BZ152" s="35"/>
      <c r="CA152" s="413"/>
    </row>
    <row r="153" spans="1:79" s="39" customFormat="1" ht="25.5">
      <c r="A153" s="1">
        <v>144</v>
      </c>
      <c r="B153" s="436" t="s">
        <v>2477</v>
      </c>
      <c r="C153" s="20"/>
      <c r="D153" s="20" t="s">
        <v>249</v>
      </c>
      <c r="E153" s="14" t="s">
        <v>1584</v>
      </c>
      <c r="F153" s="34" t="s">
        <v>587</v>
      </c>
      <c r="G153" s="2" t="s">
        <v>1585</v>
      </c>
      <c r="H153" s="33" t="s">
        <v>1471</v>
      </c>
      <c r="I153" s="33" t="s">
        <v>871</v>
      </c>
      <c r="J153" s="34" t="s">
        <v>1586</v>
      </c>
      <c r="K153" s="100">
        <v>2320700040769</v>
      </c>
      <c r="L153" s="127">
        <v>34125</v>
      </c>
      <c r="M153" s="175">
        <f t="shared" ca="1" si="30"/>
        <v>27</v>
      </c>
      <c r="N153" s="365">
        <v>4088250398</v>
      </c>
      <c r="O153" s="20" t="s">
        <v>31</v>
      </c>
      <c r="P153" s="27" t="s">
        <v>2129</v>
      </c>
      <c r="Q153" s="27" t="s">
        <v>2134</v>
      </c>
      <c r="R153" s="14">
        <f t="shared" si="28"/>
        <v>-43304</v>
      </c>
      <c r="S153" s="14"/>
      <c r="T153" s="27" t="s">
        <v>2264</v>
      </c>
      <c r="U153" s="36" t="s">
        <v>7</v>
      </c>
      <c r="V153" s="36" t="s">
        <v>17</v>
      </c>
      <c r="W153" s="20"/>
      <c r="X153" s="20"/>
      <c r="Y153" s="20"/>
      <c r="Z153" s="20"/>
      <c r="AA153" s="20"/>
      <c r="AB153" s="415" t="s">
        <v>1835</v>
      </c>
      <c r="AC153" s="132">
        <v>43304</v>
      </c>
      <c r="AD153" s="135">
        <f t="shared" si="29"/>
        <v>43424</v>
      </c>
      <c r="AE153" s="32">
        <v>43304</v>
      </c>
      <c r="AF153" s="18">
        <f t="shared" ca="1" si="31"/>
        <v>550</v>
      </c>
      <c r="AG153" s="37">
        <f t="shared" ca="1" si="32"/>
        <v>2</v>
      </c>
      <c r="AH153" s="37">
        <f t="shared" ca="1" si="33"/>
        <v>6</v>
      </c>
      <c r="AI153" s="61">
        <f t="shared" ca="1" si="34"/>
        <v>1.5068493150684932</v>
      </c>
      <c r="AJ153" s="45" t="str">
        <f t="shared" ca="1" si="35"/>
        <v>7</v>
      </c>
      <c r="AK153" s="32"/>
      <c r="AL153" s="276"/>
      <c r="AM153" s="20"/>
      <c r="AN153" s="175"/>
      <c r="AO153" s="20"/>
      <c r="AP153" s="175"/>
      <c r="AQ153" s="175"/>
      <c r="AR153" s="175"/>
      <c r="AS153" s="175"/>
      <c r="AT153" s="175"/>
      <c r="AU153" s="175"/>
      <c r="AV153" s="175"/>
      <c r="AW153" s="175"/>
      <c r="AX153" s="175"/>
      <c r="AY153" s="175"/>
      <c r="AZ153" s="175"/>
      <c r="BA153" s="175"/>
      <c r="BB153" s="175"/>
      <c r="BC153" s="175"/>
      <c r="BD153" s="136"/>
      <c r="BE153" s="136"/>
      <c r="BF153" s="127"/>
      <c r="BG153" s="127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1"/>
      <c r="BU153" s="410"/>
      <c r="BV153" s="411"/>
      <c r="BW153" s="412"/>
      <c r="BX153" s="412"/>
      <c r="BY153" s="35"/>
      <c r="BZ153" s="35"/>
      <c r="CA153" s="413"/>
    </row>
    <row r="154" spans="1:79" s="39" customFormat="1" ht="25.5">
      <c r="A154" s="1">
        <v>145</v>
      </c>
      <c r="B154" s="436" t="s">
        <v>2478</v>
      </c>
      <c r="C154" s="20"/>
      <c r="D154" s="20" t="s">
        <v>249</v>
      </c>
      <c r="E154" s="14" t="s">
        <v>1608</v>
      </c>
      <c r="F154" s="34" t="s">
        <v>1609</v>
      </c>
      <c r="G154" s="2" t="s">
        <v>1607</v>
      </c>
      <c r="H154" s="33" t="s">
        <v>459</v>
      </c>
      <c r="I154" s="33" t="s">
        <v>871</v>
      </c>
      <c r="J154" s="34" t="s">
        <v>1610</v>
      </c>
      <c r="K154" s="100">
        <v>1120100050538</v>
      </c>
      <c r="L154" s="127">
        <v>31362</v>
      </c>
      <c r="M154" s="175">
        <f t="shared" ca="1" si="30"/>
        <v>35</v>
      </c>
      <c r="N154" s="365">
        <v>3762508774</v>
      </c>
      <c r="O154" s="20" t="s">
        <v>30</v>
      </c>
      <c r="P154" s="27" t="s">
        <v>2129</v>
      </c>
      <c r="Q154" s="27" t="s">
        <v>2128</v>
      </c>
      <c r="R154" s="14">
        <f t="shared" si="28"/>
        <v>-43313</v>
      </c>
      <c r="S154" s="14"/>
      <c r="T154" s="27" t="s">
        <v>2264</v>
      </c>
      <c r="U154" s="36" t="s">
        <v>7</v>
      </c>
      <c r="V154" s="36" t="s">
        <v>17</v>
      </c>
      <c r="W154" s="20"/>
      <c r="X154" s="20"/>
      <c r="Y154" s="20"/>
      <c r="Z154" s="20"/>
      <c r="AA154" s="20"/>
      <c r="AB154" s="415" t="s">
        <v>1835</v>
      </c>
      <c r="AC154" s="132">
        <v>43313</v>
      </c>
      <c r="AD154" s="135">
        <f t="shared" si="29"/>
        <v>43433</v>
      </c>
      <c r="AE154" s="32">
        <v>43313</v>
      </c>
      <c r="AF154" s="18">
        <f t="shared" ca="1" si="31"/>
        <v>541</v>
      </c>
      <c r="AG154" s="37">
        <f t="shared" ca="1" si="32"/>
        <v>2</v>
      </c>
      <c r="AH154" s="37">
        <f t="shared" ca="1" si="33"/>
        <v>5</v>
      </c>
      <c r="AI154" s="61">
        <f t="shared" ca="1" si="34"/>
        <v>1.4821917808219178</v>
      </c>
      <c r="AJ154" s="45" t="str">
        <f t="shared" ca="1" si="35"/>
        <v>7</v>
      </c>
      <c r="AK154" s="32"/>
      <c r="AL154" s="276"/>
      <c r="AM154" s="417">
        <v>38</v>
      </c>
      <c r="AN154" s="175"/>
      <c r="AO154" s="20"/>
      <c r="AP154" s="175"/>
      <c r="AQ154" s="175"/>
      <c r="AR154" s="175"/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5"/>
      <c r="BC154" s="175"/>
      <c r="BD154" s="136"/>
      <c r="BE154" s="136"/>
      <c r="BF154" s="127"/>
      <c r="BG154" s="127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1"/>
      <c r="BU154" s="410"/>
      <c r="BV154" s="411"/>
      <c r="BW154" s="412"/>
      <c r="BX154" s="412"/>
      <c r="BY154" s="35"/>
      <c r="BZ154" s="35"/>
      <c r="CA154" s="413"/>
    </row>
    <row r="155" spans="1:79" s="39" customFormat="1" ht="25.5">
      <c r="A155" s="1">
        <v>146</v>
      </c>
      <c r="B155" s="436" t="s">
        <v>2480</v>
      </c>
      <c r="C155" s="138" t="s">
        <v>1433</v>
      </c>
      <c r="D155" s="20" t="s">
        <v>247</v>
      </c>
      <c r="E155" s="14" t="s">
        <v>1423</v>
      </c>
      <c r="F155" s="34" t="s">
        <v>1440</v>
      </c>
      <c r="G155" s="2" t="s">
        <v>2298</v>
      </c>
      <c r="H155" s="33" t="s">
        <v>1423</v>
      </c>
      <c r="I155" s="33" t="s">
        <v>600</v>
      </c>
      <c r="J155" s="34" t="s">
        <v>1426</v>
      </c>
      <c r="K155" s="100" t="s">
        <v>1451</v>
      </c>
      <c r="L155" s="127">
        <v>33109</v>
      </c>
      <c r="M155" s="175">
        <f t="shared" ca="1" si="30"/>
        <v>30</v>
      </c>
      <c r="N155" s="365">
        <v>3342491101</v>
      </c>
      <c r="O155" s="20" t="s">
        <v>30</v>
      </c>
      <c r="P155" s="27" t="s">
        <v>2129</v>
      </c>
      <c r="Q155" s="27" t="s">
        <v>2128</v>
      </c>
      <c r="R155" s="14">
        <f t="shared" si="28"/>
        <v>-43339</v>
      </c>
      <c r="S155" s="14"/>
      <c r="T155" s="27" t="s">
        <v>2264</v>
      </c>
      <c r="U155" s="36" t="s">
        <v>7</v>
      </c>
      <c r="V155" s="36" t="s">
        <v>17</v>
      </c>
      <c r="W155" s="426">
        <v>43451</v>
      </c>
      <c r="X155" s="426">
        <v>43460</v>
      </c>
      <c r="Y155" s="20" t="s">
        <v>1938</v>
      </c>
      <c r="Z155" s="427">
        <v>43486</v>
      </c>
      <c r="AA155" s="20"/>
      <c r="AB155" s="415" t="s">
        <v>1835</v>
      </c>
      <c r="AC155" s="132">
        <v>43339</v>
      </c>
      <c r="AD155" s="135">
        <f t="shared" si="29"/>
        <v>43459</v>
      </c>
      <c r="AE155" s="32">
        <v>43339</v>
      </c>
      <c r="AF155" s="18">
        <f t="shared" ca="1" si="31"/>
        <v>515</v>
      </c>
      <c r="AG155" s="37">
        <f t="shared" ca="1" si="32"/>
        <v>2</v>
      </c>
      <c r="AH155" s="37">
        <f t="shared" ca="1" si="33"/>
        <v>4</v>
      </c>
      <c r="AI155" s="61">
        <f t="shared" ca="1" si="34"/>
        <v>1.4109589041095891</v>
      </c>
      <c r="AJ155" s="45" t="str">
        <f t="shared" ca="1" si="35"/>
        <v>7</v>
      </c>
      <c r="AK155" s="32"/>
      <c r="AL155" s="276"/>
      <c r="AM155" s="20"/>
      <c r="AN155" s="175"/>
      <c r="AO155" s="20"/>
      <c r="AP155" s="175"/>
      <c r="AQ155" s="175"/>
      <c r="AR155" s="175">
        <v>2</v>
      </c>
      <c r="AS155" s="175"/>
      <c r="AT155" s="175"/>
      <c r="AU155" s="175"/>
      <c r="AV155" s="175"/>
      <c r="AW155" s="175"/>
      <c r="AX155" s="175"/>
      <c r="AY155" s="175"/>
      <c r="AZ155" s="175"/>
      <c r="BA155" s="175"/>
      <c r="BB155" s="175"/>
      <c r="BC155" s="175"/>
      <c r="BD155" s="136"/>
      <c r="BE155" s="136"/>
      <c r="BF155" s="127"/>
      <c r="BG155" s="127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1"/>
      <c r="BU155" s="410"/>
      <c r="BV155" s="411"/>
      <c r="BW155" s="412"/>
      <c r="BX155" s="412"/>
      <c r="BY155" s="35"/>
      <c r="BZ155" s="35"/>
      <c r="CA155" s="413"/>
    </row>
    <row r="156" spans="1:79" s="39" customFormat="1" ht="25.5">
      <c r="A156" s="1">
        <v>147</v>
      </c>
      <c r="B156" s="436" t="s">
        <v>2482</v>
      </c>
      <c r="C156" s="138" t="s">
        <v>1433</v>
      </c>
      <c r="D156" s="20" t="s">
        <v>247</v>
      </c>
      <c r="E156" s="14" t="s">
        <v>1404</v>
      </c>
      <c r="F156" s="34" t="s">
        <v>1410</v>
      </c>
      <c r="G156" s="2" t="s">
        <v>1445</v>
      </c>
      <c r="H156" s="33" t="s">
        <v>1669</v>
      </c>
      <c r="I156" s="33" t="s">
        <v>600</v>
      </c>
      <c r="J156" s="34" t="s">
        <v>1416</v>
      </c>
      <c r="K156" s="100" t="s">
        <v>1455</v>
      </c>
      <c r="L156" s="127">
        <v>36172</v>
      </c>
      <c r="M156" s="175">
        <f t="shared" ca="1" si="30"/>
        <v>21</v>
      </c>
      <c r="N156" s="365">
        <v>3342490838</v>
      </c>
      <c r="O156" s="20" t="s">
        <v>30</v>
      </c>
      <c r="P156" s="27" t="s">
        <v>2129</v>
      </c>
      <c r="Q156" s="27" t="s">
        <v>2128</v>
      </c>
      <c r="R156" s="14">
        <f t="shared" si="28"/>
        <v>-43329</v>
      </c>
      <c r="S156" s="14"/>
      <c r="T156" s="27" t="s">
        <v>2264</v>
      </c>
      <c r="U156" s="36" t="s">
        <v>7</v>
      </c>
      <c r="V156" s="36" t="s">
        <v>17</v>
      </c>
      <c r="W156" s="426">
        <v>43451</v>
      </c>
      <c r="X156" s="426">
        <v>43460</v>
      </c>
      <c r="Y156" s="20" t="s">
        <v>1938</v>
      </c>
      <c r="Z156" s="20"/>
      <c r="AA156" s="20"/>
      <c r="AB156" s="415" t="s">
        <v>1835</v>
      </c>
      <c r="AC156" s="132">
        <v>43329</v>
      </c>
      <c r="AD156" s="135">
        <f t="shared" si="29"/>
        <v>43449</v>
      </c>
      <c r="AE156" s="32">
        <v>43329</v>
      </c>
      <c r="AF156" s="18">
        <f t="shared" ca="1" si="31"/>
        <v>525</v>
      </c>
      <c r="AG156" s="37">
        <f t="shared" ca="1" si="32"/>
        <v>2</v>
      </c>
      <c r="AH156" s="37">
        <f t="shared" ca="1" si="33"/>
        <v>5</v>
      </c>
      <c r="AI156" s="61">
        <f t="shared" ca="1" si="34"/>
        <v>1.4383561643835616</v>
      </c>
      <c r="AJ156" s="45" t="str">
        <f t="shared" ca="1" si="35"/>
        <v>7</v>
      </c>
      <c r="AK156" s="32"/>
      <c r="AL156" s="276"/>
      <c r="AM156" s="20"/>
      <c r="AN156" s="175"/>
      <c r="AO156" s="20"/>
      <c r="AP156" s="175"/>
      <c r="AQ156" s="175"/>
      <c r="AR156" s="175"/>
      <c r="AS156" s="175"/>
      <c r="AT156" s="175"/>
      <c r="AU156" s="175"/>
      <c r="AV156" s="175"/>
      <c r="AW156" s="175">
        <v>3</v>
      </c>
      <c r="AX156" s="175"/>
      <c r="AY156" s="175"/>
      <c r="AZ156" s="175"/>
      <c r="BA156" s="175"/>
      <c r="BB156" s="175"/>
      <c r="BC156" s="175"/>
      <c r="BD156" s="136"/>
      <c r="BE156" s="136"/>
      <c r="BF156" s="127"/>
      <c r="BG156" s="127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1"/>
      <c r="BU156" s="410"/>
      <c r="BV156" s="411"/>
      <c r="BW156" s="412"/>
      <c r="BX156" s="412"/>
      <c r="BY156" s="35"/>
      <c r="BZ156" s="35"/>
      <c r="CA156" s="413"/>
    </row>
    <row r="157" spans="1:79" s="39" customFormat="1" ht="25.5">
      <c r="A157" s="1">
        <v>148</v>
      </c>
      <c r="B157" s="436" t="s">
        <v>2483</v>
      </c>
      <c r="C157" s="138" t="s">
        <v>1433</v>
      </c>
      <c r="D157" s="20" t="s">
        <v>247</v>
      </c>
      <c r="E157" s="14" t="s">
        <v>1406</v>
      </c>
      <c r="F157" s="34" t="s">
        <v>1412</v>
      </c>
      <c r="G157" s="2" t="s">
        <v>1447</v>
      </c>
      <c r="H157" s="33" t="s">
        <v>1406</v>
      </c>
      <c r="I157" s="33" t="s">
        <v>600</v>
      </c>
      <c r="J157" s="34" t="s">
        <v>1417</v>
      </c>
      <c r="K157" s="100" t="s">
        <v>1457</v>
      </c>
      <c r="L157" s="127">
        <v>32205</v>
      </c>
      <c r="M157" s="175">
        <f t="shared" ca="1" si="30"/>
        <v>32</v>
      </c>
      <c r="N157" s="365">
        <v>3342490854</v>
      </c>
      <c r="O157" s="20" t="s">
        <v>30</v>
      </c>
      <c r="P157" s="27" t="s">
        <v>2129</v>
      </c>
      <c r="Q157" s="27" t="s">
        <v>2128</v>
      </c>
      <c r="R157" s="14">
        <f t="shared" si="28"/>
        <v>-43329</v>
      </c>
      <c r="S157" s="14"/>
      <c r="T157" s="27" t="s">
        <v>2264</v>
      </c>
      <c r="U157" s="36" t="s">
        <v>7</v>
      </c>
      <c r="V157" s="36" t="s">
        <v>17</v>
      </c>
      <c r="W157" s="426">
        <v>43451</v>
      </c>
      <c r="X157" s="426">
        <v>43460</v>
      </c>
      <c r="Y157" s="20" t="s">
        <v>1938</v>
      </c>
      <c r="Z157" s="20"/>
      <c r="AA157" s="20"/>
      <c r="AB157" s="415" t="s">
        <v>1835</v>
      </c>
      <c r="AC157" s="132">
        <v>43329</v>
      </c>
      <c r="AD157" s="135">
        <f t="shared" si="29"/>
        <v>43449</v>
      </c>
      <c r="AE157" s="32">
        <v>43329</v>
      </c>
      <c r="AF157" s="18">
        <f t="shared" ca="1" si="31"/>
        <v>525</v>
      </c>
      <c r="AG157" s="37">
        <f t="shared" ca="1" si="32"/>
        <v>2</v>
      </c>
      <c r="AH157" s="37">
        <f t="shared" ca="1" si="33"/>
        <v>5</v>
      </c>
      <c r="AI157" s="61">
        <f t="shared" ca="1" si="34"/>
        <v>1.4383561643835616</v>
      </c>
      <c r="AJ157" s="45" t="str">
        <f t="shared" ca="1" si="35"/>
        <v>7</v>
      </c>
      <c r="AK157" s="32"/>
      <c r="AL157" s="276"/>
      <c r="AM157" s="20"/>
      <c r="AN157" s="175"/>
      <c r="AO157" s="20"/>
      <c r="AP157" s="175"/>
      <c r="AQ157" s="175"/>
      <c r="AR157" s="175">
        <v>1</v>
      </c>
      <c r="AS157" s="175">
        <v>2</v>
      </c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36"/>
      <c r="BE157" s="136"/>
      <c r="BF157" s="127"/>
      <c r="BG157" s="127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1"/>
      <c r="BU157" s="410"/>
      <c r="BV157" s="411"/>
      <c r="BW157" s="412"/>
      <c r="BX157" s="412"/>
      <c r="BY157" s="35"/>
      <c r="BZ157" s="35"/>
      <c r="CA157" s="413"/>
    </row>
    <row r="158" spans="1:79" s="39" customFormat="1" ht="25.5">
      <c r="A158" s="1">
        <v>149</v>
      </c>
      <c r="B158" s="436" t="s">
        <v>2484</v>
      </c>
      <c r="C158" s="138" t="s">
        <v>1433</v>
      </c>
      <c r="D158" s="20" t="s">
        <v>248</v>
      </c>
      <c r="E158" s="14" t="s">
        <v>1407</v>
      </c>
      <c r="F158" s="34" t="s">
        <v>1414</v>
      </c>
      <c r="G158" s="2" t="s">
        <v>1448</v>
      </c>
      <c r="H158" s="33" t="s">
        <v>1668</v>
      </c>
      <c r="I158" s="33" t="s">
        <v>641</v>
      </c>
      <c r="J158" s="34" t="s">
        <v>1418</v>
      </c>
      <c r="K158" s="100" t="s">
        <v>1458</v>
      </c>
      <c r="L158" s="127">
        <v>34399</v>
      </c>
      <c r="M158" s="175">
        <f t="shared" ca="1" si="30"/>
        <v>26</v>
      </c>
      <c r="N158" s="365">
        <v>3342490862</v>
      </c>
      <c r="O158" s="20" t="s">
        <v>31</v>
      </c>
      <c r="P158" s="27" t="s">
        <v>9</v>
      </c>
      <c r="Q158" s="27" t="s">
        <v>51</v>
      </c>
      <c r="R158" s="14">
        <f t="shared" si="28"/>
        <v>-43329</v>
      </c>
      <c r="S158" s="14"/>
      <c r="T158" s="27" t="s">
        <v>3165</v>
      </c>
      <c r="U158" s="36" t="s">
        <v>7</v>
      </c>
      <c r="V158" s="36" t="s">
        <v>17</v>
      </c>
      <c r="W158" s="426">
        <v>43451</v>
      </c>
      <c r="X158" s="426">
        <v>43460</v>
      </c>
      <c r="Y158" s="20" t="s">
        <v>1938</v>
      </c>
      <c r="Z158" s="20"/>
      <c r="AA158" s="20"/>
      <c r="AB158" s="415" t="s">
        <v>1835</v>
      </c>
      <c r="AC158" s="132">
        <v>43329</v>
      </c>
      <c r="AD158" s="135">
        <f t="shared" si="29"/>
        <v>43449</v>
      </c>
      <c r="AE158" s="32">
        <v>43329</v>
      </c>
      <c r="AF158" s="18">
        <f t="shared" ca="1" si="31"/>
        <v>525</v>
      </c>
      <c r="AG158" s="37">
        <f t="shared" ca="1" si="32"/>
        <v>2</v>
      </c>
      <c r="AH158" s="37">
        <f t="shared" ca="1" si="33"/>
        <v>5</v>
      </c>
      <c r="AI158" s="61">
        <f t="shared" ca="1" si="34"/>
        <v>1.4383561643835616</v>
      </c>
      <c r="AJ158" s="45" t="str">
        <f t="shared" ca="1" si="35"/>
        <v>7</v>
      </c>
      <c r="AK158" s="32"/>
      <c r="AL158" s="276"/>
      <c r="AM158" s="20"/>
      <c r="AN158" s="175"/>
      <c r="AO158" s="20"/>
      <c r="AP158" s="175"/>
      <c r="AQ158" s="175"/>
      <c r="AR158" s="175"/>
      <c r="AS158" s="175">
        <v>3</v>
      </c>
      <c r="AT158" s="175"/>
      <c r="AU158" s="175"/>
      <c r="AV158" s="175"/>
      <c r="AW158" s="175"/>
      <c r="AX158" s="175"/>
      <c r="AY158" s="175"/>
      <c r="AZ158" s="175"/>
      <c r="BA158" s="175"/>
      <c r="BB158" s="175"/>
      <c r="BC158" s="175"/>
      <c r="BD158" s="136"/>
      <c r="BE158" s="136"/>
      <c r="BF158" s="127"/>
      <c r="BG158" s="127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1"/>
      <c r="BU158" s="410"/>
      <c r="BV158" s="411"/>
      <c r="BW158" s="412"/>
      <c r="BX158" s="412"/>
      <c r="BY158" s="35"/>
      <c r="BZ158" s="35"/>
      <c r="CA158" s="413"/>
    </row>
    <row r="159" spans="1:79" s="39" customFormat="1" ht="25.5">
      <c r="A159" s="1">
        <v>150</v>
      </c>
      <c r="B159" s="436" t="s">
        <v>2487</v>
      </c>
      <c r="C159" s="138" t="s">
        <v>1433</v>
      </c>
      <c r="D159" s="20" t="s">
        <v>247</v>
      </c>
      <c r="E159" s="14" t="s">
        <v>1659</v>
      </c>
      <c r="F159" s="34" t="s">
        <v>1747</v>
      </c>
      <c r="G159" s="2" t="s">
        <v>1721</v>
      </c>
      <c r="H159" s="33" t="s">
        <v>1659</v>
      </c>
      <c r="I159" s="33" t="s">
        <v>1679</v>
      </c>
      <c r="J159" s="34" t="s">
        <v>1697</v>
      </c>
      <c r="K159" s="100" t="s">
        <v>1638</v>
      </c>
      <c r="L159" s="127">
        <v>32050</v>
      </c>
      <c r="M159" s="175">
        <f t="shared" ca="1" si="30"/>
        <v>33</v>
      </c>
      <c r="N159" s="365">
        <v>3342490919</v>
      </c>
      <c r="O159" s="20" t="s">
        <v>30</v>
      </c>
      <c r="P159" s="27" t="s">
        <v>2129</v>
      </c>
      <c r="Q159" s="27" t="s">
        <v>2263</v>
      </c>
      <c r="R159" s="14">
        <f t="shared" si="28"/>
        <v>-43329</v>
      </c>
      <c r="S159" s="14"/>
      <c r="T159" s="27" t="s">
        <v>2264</v>
      </c>
      <c r="U159" s="36" t="s">
        <v>7</v>
      </c>
      <c r="V159" s="36" t="s">
        <v>17</v>
      </c>
      <c r="W159" s="426">
        <v>43451</v>
      </c>
      <c r="X159" s="426">
        <v>43460</v>
      </c>
      <c r="Y159" s="20" t="s">
        <v>1938</v>
      </c>
      <c r="Z159" s="20"/>
      <c r="AA159" s="20"/>
      <c r="AB159" s="415" t="s">
        <v>1835</v>
      </c>
      <c r="AC159" s="132">
        <v>43329</v>
      </c>
      <c r="AD159" s="135">
        <f t="shared" si="29"/>
        <v>43449</v>
      </c>
      <c r="AE159" s="32">
        <v>43329</v>
      </c>
      <c r="AF159" s="18">
        <f t="shared" ca="1" si="31"/>
        <v>525</v>
      </c>
      <c r="AG159" s="37">
        <f t="shared" ca="1" si="32"/>
        <v>2</v>
      </c>
      <c r="AH159" s="37">
        <f t="shared" ca="1" si="33"/>
        <v>5</v>
      </c>
      <c r="AI159" s="61">
        <f t="shared" ca="1" si="34"/>
        <v>1.4383561643835616</v>
      </c>
      <c r="AJ159" s="45" t="str">
        <f t="shared" ca="1" si="35"/>
        <v>7</v>
      </c>
      <c r="AK159" s="32"/>
      <c r="AL159" s="276"/>
      <c r="AM159" s="20">
        <v>42</v>
      </c>
      <c r="AN159" s="175"/>
      <c r="AO159" s="20"/>
      <c r="AP159" s="175"/>
      <c r="AQ159" s="175"/>
      <c r="AR159" s="175">
        <v>1</v>
      </c>
      <c r="AS159" s="175"/>
      <c r="AT159" s="175"/>
      <c r="AU159" s="175"/>
      <c r="AV159" s="175"/>
      <c r="AW159" s="175"/>
      <c r="AX159" s="175">
        <v>1</v>
      </c>
      <c r="AY159" s="175">
        <v>1</v>
      </c>
      <c r="AZ159" s="175"/>
      <c r="BA159" s="175"/>
      <c r="BB159" s="175"/>
      <c r="BC159" s="175"/>
      <c r="BD159" s="136"/>
      <c r="BE159" s="136"/>
      <c r="BF159" s="127"/>
      <c r="BG159" s="127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1"/>
      <c r="BU159" s="410"/>
      <c r="BV159" s="411"/>
      <c r="BW159" s="412"/>
      <c r="BX159" s="412"/>
      <c r="BY159" s="35"/>
      <c r="BZ159" s="35"/>
      <c r="CA159" s="413"/>
    </row>
    <row r="160" spans="1:79" s="39" customFormat="1" ht="25.5">
      <c r="A160" s="1">
        <v>151</v>
      </c>
      <c r="B160" s="436" t="s">
        <v>2488</v>
      </c>
      <c r="C160" s="138" t="s">
        <v>1433</v>
      </c>
      <c r="D160" s="20" t="s">
        <v>247</v>
      </c>
      <c r="E160" s="14" t="s">
        <v>1712</v>
      </c>
      <c r="F160" s="34" t="s">
        <v>1734</v>
      </c>
      <c r="G160" s="2" t="s">
        <v>1748</v>
      </c>
      <c r="H160" s="33" t="s">
        <v>1660</v>
      </c>
      <c r="I160" s="33" t="s">
        <v>1679</v>
      </c>
      <c r="J160" s="34" t="s">
        <v>1696</v>
      </c>
      <c r="K160" s="100" t="s">
        <v>1639</v>
      </c>
      <c r="L160" s="127">
        <v>33795</v>
      </c>
      <c r="M160" s="175">
        <f t="shared" ca="1" si="30"/>
        <v>28</v>
      </c>
      <c r="N160" s="365">
        <v>3342490927</v>
      </c>
      <c r="O160" s="20" t="s">
        <v>30</v>
      </c>
      <c r="P160" s="27" t="s">
        <v>2129</v>
      </c>
      <c r="Q160" s="27" t="s">
        <v>2128</v>
      </c>
      <c r="R160" s="14">
        <f t="shared" si="28"/>
        <v>-43329</v>
      </c>
      <c r="S160" s="14"/>
      <c r="T160" s="27" t="s">
        <v>2264</v>
      </c>
      <c r="U160" s="36" t="s">
        <v>7</v>
      </c>
      <c r="V160" s="36" t="s">
        <v>17</v>
      </c>
      <c r="W160" s="426">
        <v>43451</v>
      </c>
      <c r="X160" s="426">
        <v>43460</v>
      </c>
      <c r="Y160" s="20" t="s">
        <v>1938</v>
      </c>
      <c r="Z160" s="20"/>
      <c r="AA160" s="20"/>
      <c r="AB160" s="415" t="s">
        <v>1835</v>
      </c>
      <c r="AC160" s="132">
        <v>43329</v>
      </c>
      <c r="AD160" s="135">
        <f t="shared" si="29"/>
        <v>43449</v>
      </c>
      <c r="AE160" s="32">
        <v>43329</v>
      </c>
      <c r="AF160" s="18">
        <f t="shared" ca="1" si="31"/>
        <v>525</v>
      </c>
      <c r="AG160" s="37">
        <f t="shared" ca="1" si="32"/>
        <v>2</v>
      </c>
      <c r="AH160" s="37">
        <f t="shared" ca="1" si="33"/>
        <v>5</v>
      </c>
      <c r="AI160" s="61">
        <f t="shared" ca="1" si="34"/>
        <v>1.4383561643835616</v>
      </c>
      <c r="AJ160" s="45" t="str">
        <f t="shared" ca="1" si="35"/>
        <v>7</v>
      </c>
      <c r="AK160" s="32"/>
      <c r="AL160" s="276"/>
      <c r="AM160" s="417">
        <v>43</v>
      </c>
      <c r="AN160" s="175"/>
      <c r="AO160" s="20"/>
      <c r="AP160" s="175"/>
      <c r="AQ160" s="175"/>
      <c r="AR160" s="175">
        <v>3</v>
      </c>
      <c r="AS160" s="175"/>
      <c r="AT160" s="175"/>
      <c r="AU160" s="175"/>
      <c r="AV160" s="175"/>
      <c r="AW160" s="175"/>
      <c r="AX160" s="175"/>
      <c r="AY160" s="175"/>
      <c r="AZ160" s="175"/>
      <c r="BA160" s="175"/>
      <c r="BB160" s="175"/>
      <c r="BC160" s="175"/>
      <c r="BD160" s="136"/>
      <c r="BE160" s="136"/>
      <c r="BF160" s="127"/>
      <c r="BG160" s="127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1"/>
      <c r="BU160" s="410"/>
      <c r="BV160" s="411"/>
      <c r="BW160" s="412"/>
      <c r="BX160" s="412"/>
      <c r="BY160" s="35"/>
      <c r="BZ160" s="35"/>
      <c r="CA160" s="413"/>
    </row>
    <row r="161" spans="1:79" s="39" customFormat="1" ht="25.5">
      <c r="A161" s="1">
        <v>152</v>
      </c>
      <c r="B161" s="436" t="s">
        <v>2492</v>
      </c>
      <c r="C161" s="138" t="s">
        <v>1433</v>
      </c>
      <c r="D161" s="20" t="s">
        <v>247</v>
      </c>
      <c r="E161" s="14" t="s">
        <v>895</v>
      </c>
      <c r="F161" s="34" t="s">
        <v>1740</v>
      </c>
      <c r="G161" s="2" t="s">
        <v>2299</v>
      </c>
      <c r="H161" s="33" t="s">
        <v>895</v>
      </c>
      <c r="I161" s="33" t="s">
        <v>1679</v>
      </c>
      <c r="J161" s="34" t="s">
        <v>1691</v>
      </c>
      <c r="K161" s="100" t="s">
        <v>1644</v>
      </c>
      <c r="L161" s="127">
        <v>34854</v>
      </c>
      <c r="M161" s="175">
        <f t="shared" ca="1" si="30"/>
        <v>25</v>
      </c>
      <c r="N161" s="365">
        <v>3342490977</v>
      </c>
      <c r="O161" s="20" t="s">
        <v>30</v>
      </c>
      <c r="P161" s="27" t="s">
        <v>2129</v>
      </c>
      <c r="Q161" s="27" t="s">
        <v>2128</v>
      </c>
      <c r="R161" s="14">
        <f t="shared" si="28"/>
        <v>-43329</v>
      </c>
      <c r="S161" s="14"/>
      <c r="T161" s="27" t="s">
        <v>2264</v>
      </c>
      <c r="U161" s="36" t="s">
        <v>7</v>
      </c>
      <c r="V161" s="36" t="s">
        <v>17</v>
      </c>
      <c r="W161" s="426">
        <v>43451</v>
      </c>
      <c r="X161" s="426">
        <v>43460</v>
      </c>
      <c r="Y161" s="20" t="s">
        <v>1938</v>
      </c>
      <c r="Z161" s="20"/>
      <c r="AA161" s="20"/>
      <c r="AB161" s="415" t="s">
        <v>1835</v>
      </c>
      <c r="AC161" s="132">
        <v>43329</v>
      </c>
      <c r="AD161" s="135">
        <f t="shared" si="29"/>
        <v>43449</v>
      </c>
      <c r="AE161" s="32">
        <v>43329</v>
      </c>
      <c r="AF161" s="18">
        <f t="shared" ca="1" si="31"/>
        <v>525</v>
      </c>
      <c r="AG161" s="37">
        <f t="shared" ca="1" si="32"/>
        <v>2</v>
      </c>
      <c r="AH161" s="37">
        <f t="shared" ca="1" si="33"/>
        <v>5</v>
      </c>
      <c r="AI161" s="61">
        <f t="shared" ca="1" si="34"/>
        <v>1.4383561643835616</v>
      </c>
      <c r="AJ161" s="45" t="str">
        <f t="shared" ca="1" si="35"/>
        <v>7</v>
      </c>
      <c r="AK161" s="32"/>
      <c r="AL161" s="276"/>
      <c r="AM161" s="20">
        <v>42</v>
      </c>
      <c r="AN161" s="175"/>
      <c r="AO161" s="20"/>
      <c r="AP161" s="175"/>
      <c r="AQ161" s="175"/>
      <c r="AR161" s="175">
        <v>2</v>
      </c>
      <c r="AS161" s="175"/>
      <c r="AT161" s="175"/>
      <c r="AU161" s="175"/>
      <c r="AV161" s="175"/>
      <c r="AW161" s="175">
        <v>1</v>
      </c>
      <c r="AX161" s="175"/>
      <c r="AY161" s="175"/>
      <c r="AZ161" s="175"/>
      <c r="BA161" s="175"/>
      <c r="BB161" s="175"/>
      <c r="BC161" s="175"/>
      <c r="BD161" s="136"/>
      <c r="BE161" s="136"/>
      <c r="BF161" s="127"/>
      <c r="BG161" s="127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1"/>
      <c r="BU161" s="410"/>
      <c r="BV161" s="411"/>
      <c r="BW161" s="412"/>
      <c r="BX161" s="412"/>
      <c r="BY161" s="35"/>
      <c r="BZ161" s="35"/>
      <c r="CA161" s="413"/>
    </row>
    <row r="162" spans="1:79" s="39" customFormat="1" ht="25.5">
      <c r="A162" s="1">
        <v>153</v>
      </c>
      <c r="B162" s="436" t="s">
        <v>2493</v>
      </c>
      <c r="C162" s="138" t="s">
        <v>1433</v>
      </c>
      <c r="D162" s="20" t="s">
        <v>248</v>
      </c>
      <c r="E162" s="14" t="s">
        <v>1715</v>
      </c>
      <c r="F162" s="34" t="s">
        <v>1740</v>
      </c>
      <c r="G162" s="2" t="s">
        <v>1752</v>
      </c>
      <c r="H162" s="33" t="s">
        <v>490</v>
      </c>
      <c r="I162" s="33" t="s">
        <v>1680</v>
      </c>
      <c r="J162" s="34" t="s">
        <v>1692</v>
      </c>
      <c r="K162" s="100" t="s">
        <v>1645</v>
      </c>
      <c r="L162" s="127">
        <v>34430</v>
      </c>
      <c r="M162" s="175">
        <f t="shared" ca="1" si="30"/>
        <v>26</v>
      </c>
      <c r="N162" s="365">
        <v>3342490985</v>
      </c>
      <c r="O162" s="20" t="s">
        <v>31</v>
      </c>
      <c r="P162" s="27" t="s">
        <v>2129</v>
      </c>
      <c r="Q162" s="27" t="s">
        <v>2263</v>
      </c>
      <c r="R162" s="14">
        <f t="shared" si="28"/>
        <v>-43329</v>
      </c>
      <c r="S162" s="14"/>
      <c r="T162" s="27" t="s">
        <v>2264</v>
      </c>
      <c r="U162" s="36" t="s">
        <v>7</v>
      </c>
      <c r="V162" s="36" t="s">
        <v>17</v>
      </c>
      <c r="W162" s="426">
        <v>43451</v>
      </c>
      <c r="X162" s="426">
        <v>43460</v>
      </c>
      <c r="Y162" s="20" t="s">
        <v>1938</v>
      </c>
      <c r="Z162" s="20"/>
      <c r="AA162" s="20"/>
      <c r="AB162" s="415" t="s">
        <v>1835</v>
      </c>
      <c r="AC162" s="132">
        <v>43329</v>
      </c>
      <c r="AD162" s="135">
        <f t="shared" si="29"/>
        <v>43449</v>
      </c>
      <c r="AE162" s="32">
        <v>43329</v>
      </c>
      <c r="AF162" s="18">
        <f t="shared" ca="1" si="31"/>
        <v>525</v>
      </c>
      <c r="AG162" s="37">
        <f t="shared" ca="1" si="32"/>
        <v>2</v>
      </c>
      <c r="AH162" s="37">
        <f t="shared" ca="1" si="33"/>
        <v>5</v>
      </c>
      <c r="AI162" s="61">
        <f t="shared" ca="1" si="34"/>
        <v>1.4383561643835616</v>
      </c>
      <c r="AJ162" s="45" t="str">
        <f t="shared" ca="1" si="35"/>
        <v>7</v>
      </c>
      <c r="AK162" s="32"/>
      <c r="AL162" s="276"/>
      <c r="AM162" s="417">
        <v>37</v>
      </c>
      <c r="AN162" s="175"/>
      <c r="AO162" s="20"/>
      <c r="AP162" s="175"/>
      <c r="AQ162" s="175">
        <v>3</v>
      </c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36"/>
      <c r="BE162" s="136"/>
      <c r="BF162" s="127"/>
      <c r="BG162" s="127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1"/>
      <c r="BU162" s="410"/>
      <c r="BV162" s="411"/>
      <c r="BW162" s="412"/>
      <c r="BX162" s="412"/>
      <c r="BY162" s="35"/>
      <c r="BZ162" s="35"/>
      <c r="CA162" s="413"/>
    </row>
    <row r="163" spans="1:79" s="39" customFormat="1" ht="25.5">
      <c r="A163" s="1">
        <v>154</v>
      </c>
      <c r="B163" s="436" t="s">
        <v>2494</v>
      </c>
      <c r="C163" s="138" t="s">
        <v>1433</v>
      </c>
      <c r="D163" s="20" t="s">
        <v>247</v>
      </c>
      <c r="E163" s="14" t="s">
        <v>1670</v>
      </c>
      <c r="F163" s="34" t="s">
        <v>1734</v>
      </c>
      <c r="G163" s="2" t="s">
        <v>1754</v>
      </c>
      <c r="H163" s="33" t="s">
        <v>1670</v>
      </c>
      <c r="I163" s="33" t="s">
        <v>1679</v>
      </c>
      <c r="J163" s="34" t="s">
        <v>1689</v>
      </c>
      <c r="K163" s="100" t="s">
        <v>1703</v>
      </c>
      <c r="L163" s="127">
        <v>31550</v>
      </c>
      <c r="M163" s="175">
        <f t="shared" ca="1" si="30"/>
        <v>34</v>
      </c>
      <c r="N163" s="365">
        <v>3342491004</v>
      </c>
      <c r="O163" s="20" t="s">
        <v>30</v>
      </c>
      <c r="P163" s="27" t="s">
        <v>2129</v>
      </c>
      <c r="Q163" s="27" t="s">
        <v>2128</v>
      </c>
      <c r="R163" s="14">
        <f t="shared" si="28"/>
        <v>-43329</v>
      </c>
      <c r="S163" s="14"/>
      <c r="T163" s="27" t="s">
        <v>2264</v>
      </c>
      <c r="U163" s="36" t="s">
        <v>7</v>
      </c>
      <c r="V163" s="36" t="s">
        <v>17</v>
      </c>
      <c r="W163" s="426">
        <v>43451</v>
      </c>
      <c r="X163" s="426">
        <v>43460</v>
      </c>
      <c r="Y163" s="20" t="s">
        <v>1938</v>
      </c>
      <c r="Z163" s="20"/>
      <c r="AA163" s="20"/>
      <c r="AB163" s="415" t="s">
        <v>1835</v>
      </c>
      <c r="AC163" s="132">
        <v>43329</v>
      </c>
      <c r="AD163" s="135">
        <f t="shared" si="29"/>
        <v>43449</v>
      </c>
      <c r="AE163" s="32">
        <v>43329</v>
      </c>
      <c r="AF163" s="18">
        <f t="shared" ca="1" si="31"/>
        <v>525</v>
      </c>
      <c r="AG163" s="37">
        <f t="shared" ca="1" si="32"/>
        <v>2</v>
      </c>
      <c r="AH163" s="37">
        <f t="shared" ca="1" si="33"/>
        <v>5</v>
      </c>
      <c r="AI163" s="61">
        <f t="shared" ca="1" si="34"/>
        <v>1.4383561643835616</v>
      </c>
      <c r="AJ163" s="45" t="str">
        <f t="shared" ca="1" si="35"/>
        <v>7</v>
      </c>
      <c r="AK163" s="32"/>
      <c r="AL163" s="276"/>
      <c r="AM163" s="417">
        <v>40</v>
      </c>
      <c r="AN163" s="175"/>
      <c r="AO163" s="20"/>
      <c r="AP163" s="175"/>
      <c r="AQ163" s="175"/>
      <c r="AR163" s="175">
        <v>3</v>
      </c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36"/>
      <c r="BE163" s="136"/>
      <c r="BF163" s="127"/>
      <c r="BG163" s="127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1"/>
      <c r="BU163" s="410"/>
      <c r="BV163" s="411"/>
      <c r="BW163" s="412"/>
      <c r="BX163" s="412"/>
      <c r="BY163" s="35"/>
      <c r="BZ163" s="35"/>
      <c r="CA163" s="413"/>
    </row>
    <row r="164" spans="1:79" s="39" customFormat="1" ht="25.5">
      <c r="A164" s="1">
        <v>155</v>
      </c>
      <c r="B164" s="436" t="s">
        <v>2497</v>
      </c>
      <c r="C164" s="138" t="s">
        <v>1433</v>
      </c>
      <c r="D164" s="20" t="s">
        <v>249</v>
      </c>
      <c r="E164" s="34" t="s">
        <v>1704</v>
      </c>
      <c r="F164" s="34" t="s">
        <v>1705</v>
      </c>
      <c r="G164" s="2" t="s">
        <v>1706</v>
      </c>
      <c r="H164" s="33" t="s">
        <v>1674</v>
      </c>
      <c r="I164" s="33" t="s">
        <v>871</v>
      </c>
      <c r="J164" s="34" t="s">
        <v>1685</v>
      </c>
      <c r="K164" s="100" t="s">
        <v>1650</v>
      </c>
      <c r="L164" s="127">
        <v>36603</v>
      </c>
      <c r="M164" s="175">
        <f t="shared" ca="1" si="30"/>
        <v>20</v>
      </c>
      <c r="N164" s="365">
        <v>3342491046</v>
      </c>
      <c r="O164" s="20" t="s">
        <v>31</v>
      </c>
      <c r="P164" s="27" t="s">
        <v>2129</v>
      </c>
      <c r="Q164" s="27" t="s">
        <v>2128</v>
      </c>
      <c r="R164" s="14">
        <f t="shared" si="28"/>
        <v>-43329</v>
      </c>
      <c r="S164" s="14"/>
      <c r="T164" s="27" t="s">
        <v>2264</v>
      </c>
      <c r="U164" s="36" t="s">
        <v>7</v>
      </c>
      <c r="V164" s="36" t="s">
        <v>17</v>
      </c>
      <c r="W164" s="426">
        <v>43451</v>
      </c>
      <c r="X164" s="426">
        <v>43460</v>
      </c>
      <c r="Y164" s="20" t="s">
        <v>1938</v>
      </c>
      <c r="Z164" s="20"/>
      <c r="AA164" s="20"/>
      <c r="AB164" s="415" t="s">
        <v>1835</v>
      </c>
      <c r="AC164" s="132">
        <v>43329</v>
      </c>
      <c r="AD164" s="135">
        <f t="shared" si="29"/>
        <v>43449</v>
      </c>
      <c r="AE164" s="32">
        <v>43329</v>
      </c>
      <c r="AF164" s="18">
        <f t="shared" ca="1" si="31"/>
        <v>525</v>
      </c>
      <c r="AG164" s="37">
        <f t="shared" ca="1" si="32"/>
        <v>2</v>
      </c>
      <c r="AH164" s="37">
        <f t="shared" ca="1" si="33"/>
        <v>5</v>
      </c>
      <c r="AI164" s="61">
        <f t="shared" ca="1" si="34"/>
        <v>1.4383561643835616</v>
      </c>
      <c r="AJ164" s="45" t="str">
        <f t="shared" ca="1" si="35"/>
        <v>7</v>
      </c>
      <c r="AK164" s="32"/>
      <c r="AL164" s="276"/>
      <c r="AM164" s="417">
        <v>40</v>
      </c>
      <c r="AN164" s="175"/>
      <c r="AO164" s="20"/>
      <c r="AP164" s="175"/>
      <c r="AQ164" s="175"/>
      <c r="AR164" s="175">
        <v>3</v>
      </c>
      <c r="AS164" s="175"/>
      <c r="AT164" s="175"/>
      <c r="AU164" s="175"/>
      <c r="AV164" s="175"/>
      <c r="AW164" s="175"/>
      <c r="AX164" s="175"/>
      <c r="AY164" s="175"/>
      <c r="AZ164" s="175"/>
      <c r="BA164" s="175"/>
      <c r="BB164" s="175"/>
      <c r="BC164" s="175"/>
      <c r="BD164" s="136"/>
      <c r="BE164" s="136"/>
      <c r="BF164" s="127"/>
      <c r="BG164" s="127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1"/>
      <c r="BU164" s="410"/>
      <c r="BV164" s="411"/>
      <c r="BW164" s="412"/>
      <c r="BX164" s="412"/>
      <c r="BY164" s="35"/>
      <c r="BZ164" s="35"/>
      <c r="CA164" s="413"/>
    </row>
    <row r="165" spans="1:79" s="39" customFormat="1" ht="25.5">
      <c r="A165" s="1">
        <v>156</v>
      </c>
      <c r="B165" s="436" t="s">
        <v>2498</v>
      </c>
      <c r="C165" s="138" t="s">
        <v>1433</v>
      </c>
      <c r="D165" s="20" t="s">
        <v>248</v>
      </c>
      <c r="E165" s="14" t="s">
        <v>1675</v>
      </c>
      <c r="F165" s="34" t="s">
        <v>1705</v>
      </c>
      <c r="G165" s="2" t="s">
        <v>1730</v>
      </c>
      <c r="H165" s="33" t="s">
        <v>1675</v>
      </c>
      <c r="I165" s="33" t="s">
        <v>641</v>
      </c>
      <c r="J165" s="34" t="s">
        <v>1684</v>
      </c>
      <c r="K165" s="100" t="s">
        <v>1651</v>
      </c>
      <c r="L165" s="127">
        <v>29753</v>
      </c>
      <c r="M165" s="175">
        <f t="shared" ca="1" si="30"/>
        <v>39</v>
      </c>
      <c r="N165" s="365">
        <v>3342491054</v>
      </c>
      <c r="O165" s="20" t="s">
        <v>31</v>
      </c>
      <c r="P165" s="27" t="s">
        <v>2129</v>
      </c>
      <c r="Q165" s="27" t="s">
        <v>2128</v>
      </c>
      <c r="R165" s="14">
        <f t="shared" si="28"/>
        <v>-43329</v>
      </c>
      <c r="S165" s="14"/>
      <c r="T165" s="27" t="s">
        <v>2264</v>
      </c>
      <c r="U165" s="36" t="s">
        <v>7</v>
      </c>
      <c r="V165" s="36" t="s">
        <v>17</v>
      </c>
      <c r="W165" s="426">
        <v>43451</v>
      </c>
      <c r="X165" s="426">
        <v>43460</v>
      </c>
      <c r="Y165" s="20" t="s">
        <v>1938</v>
      </c>
      <c r="Z165" s="20"/>
      <c r="AA165" s="20"/>
      <c r="AB165" s="415" t="s">
        <v>1835</v>
      </c>
      <c r="AC165" s="132">
        <v>43329</v>
      </c>
      <c r="AD165" s="135">
        <f t="shared" si="29"/>
        <v>43449</v>
      </c>
      <c r="AE165" s="32">
        <v>43329</v>
      </c>
      <c r="AF165" s="18">
        <f t="shared" ca="1" si="31"/>
        <v>525</v>
      </c>
      <c r="AG165" s="37">
        <f t="shared" ca="1" si="32"/>
        <v>2</v>
      </c>
      <c r="AH165" s="37">
        <f t="shared" ca="1" si="33"/>
        <v>5</v>
      </c>
      <c r="AI165" s="61">
        <f t="shared" ca="1" si="34"/>
        <v>1.4383561643835616</v>
      </c>
      <c r="AJ165" s="45" t="str">
        <f t="shared" ca="1" si="35"/>
        <v>7</v>
      </c>
      <c r="AK165" s="32"/>
      <c r="AL165" s="276"/>
      <c r="AM165" s="20">
        <v>36</v>
      </c>
      <c r="AN165" s="175"/>
      <c r="AO165" s="20"/>
      <c r="AP165" s="175"/>
      <c r="AQ165" s="175"/>
      <c r="AR165" s="175"/>
      <c r="AS165" s="175"/>
      <c r="AT165" s="175"/>
      <c r="AU165" s="175"/>
      <c r="AV165" s="175"/>
      <c r="AW165" s="175">
        <v>3</v>
      </c>
      <c r="AX165" s="175"/>
      <c r="AY165" s="175"/>
      <c r="AZ165" s="175"/>
      <c r="BA165" s="175"/>
      <c r="BB165" s="175"/>
      <c r="BC165" s="175"/>
      <c r="BD165" s="136"/>
      <c r="BE165" s="136"/>
      <c r="BF165" s="127"/>
      <c r="BG165" s="127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1"/>
      <c r="BU165" s="410"/>
      <c r="BV165" s="411"/>
      <c r="BW165" s="412"/>
      <c r="BX165" s="412"/>
      <c r="BY165" s="35"/>
      <c r="BZ165" s="35"/>
      <c r="CA165" s="413"/>
    </row>
    <row r="166" spans="1:79" s="39" customFormat="1" ht="25.5">
      <c r="A166" s="1">
        <v>157</v>
      </c>
      <c r="B166" s="436" t="s">
        <v>2499</v>
      </c>
      <c r="C166" s="138" t="s">
        <v>1433</v>
      </c>
      <c r="D166" s="20" t="s">
        <v>247</v>
      </c>
      <c r="E166" s="14" t="s">
        <v>1676</v>
      </c>
      <c r="F166" s="34" t="s">
        <v>1741</v>
      </c>
      <c r="G166" s="2" t="s">
        <v>1755</v>
      </c>
      <c r="H166" s="33" t="s">
        <v>1676</v>
      </c>
      <c r="I166" s="33" t="s">
        <v>600</v>
      </c>
      <c r="J166" s="34" t="s">
        <v>1682</v>
      </c>
      <c r="K166" s="100" t="s">
        <v>1652</v>
      </c>
      <c r="L166" s="127">
        <v>26819</v>
      </c>
      <c r="M166" s="175">
        <f t="shared" ca="1" si="30"/>
        <v>47</v>
      </c>
      <c r="N166" s="365">
        <v>3342491062</v>
      </c>
      <c r="O166" s="20" t="s">
        <v>30</v>
      </c>
      <c r="P166" s="27" t="s">
        <v>2129</v>
      </c>
      <c r="Q166" s="27" t="s">
        <v>2128</v>
      </c>
      <c r="R166" s="14">
        <f t="shared" si="28"/>
        <v>-43329</v>
      </c>
      <c r="S166" s="14"/>
      <c r="T166" s="27" t="s">
        <v>2264</v>
      </c>
      <c r="U166" s="36" t="s">
        <v>7</v>
      </c>
      <c r="V166" s="36" t="s">
        <v>17</v>
      </c>
      <c r="W166" s="426">
        <v>43451</v>
      </c>
      <c r="X166" s="426">
        <v>43460</v>
      </c>
      <c r="Y166" s="20" t="s">
        <v>1938</v>
      </c>
      <c r="Z166" s="20"/>
      <c r="AA166" s="20"/>
      <c r="AB166" s="415" t="s">
        <v>1835</v>
      </c>
      <c r="AC166" s="132">
        <v>43329</v>
      </c>
      <c r="AD166" s="135">
        <f t="shared" si="29"/>
        <v>43449</v>
      </c>
      <c r="AE166" s="32">
        <v>43329</v>
      </c>
      <c r="AF166" s="18">
        <f t="shared" ca="1" si="31"/>
        <v>525</v>
      </c>
      <c r="AG166" s="37">
        <f t="shared" ca="1" si="32"/>
        <v>2</v>
      </c>
      <c r="AH166" s="37">
        <f t="shared" ca="1" si="33"/>
        <v>5</v>
      </c>
      <c r="AI166" s="61">
        <f t="shared" ca="1" si="34"/>
        <v>1.4383561643835616</v>
      </c>
      <c r="AJ166" s="45" t="str">
        <f t="shared" ca="1" si="35"/>
        <v>7</v>
      </c>
      <c r="AK166" s="32"/>
      <c r="AL166" s="276"/>
      <c r="AM166" s="417">
        <v>37</v>
      </c>
      <c r="AN166" s="175"/>
      <c r="AO166" s="20"/>
      <c r="AP166" s="175"/>
      <c r="AQ166" s="175"/>
      <c r="AR166" s="175">
        <v>3</v>
      </c>
      <c r="AS166" s="175"/>
      <c r="AT166" s="175"/>
      <c r="AU166" s="175"/>
      <c r="AV166" s="175"/>
      <c r="AW166" s="175"/>
      <c r="AX166" s="175"/>
      <c r="AY166" s="175"/>
      <c r="AZ166" s="175"/>
      <c r="BA166" s="175"/>
      <c r="BB166" s="175"/>
      <c r="BC166" s="175"/>
      <c r="BD166" s="136"/>
      <c r="BE166" s="136"/>
      <c r="BF166" s="127"/>
      <c r="BG166" s="127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1"/>
      <c r="BU166" s="410"/>
      <c r="BV166" s="411"/>
      <c r="BW166" s="412"/>
      <c r="BX166" s="412"/>
      <c r="BY166" s="35"/>
      <c r="BZ166" s="35"/>
      <c r="CA166" s="413"/>
    </row>
    <row r="167" spans="1:79" s="39" customFormat="1" ht="25.5">
      <c r="A167" s="1">
        <v>158</v>
      </c>
      <c r="B167" s="436" t="s">
        <v>2500</v>
      </c>
      <c r="C167" s="138" t="s">
        <v>1433</v>
      </c>
      <c r="D167" s="20" t="s">
        <v>247</v>
      </c>
      <c r="E167" s="14" t="s">
        <v>1677</v>
      </c>
      <c r="F167" s="34" t="s">
        <v>1728</v>
      </c>
      <c r="G167" s="2" t="s">
        <v>1729</v>
      </c>
      <c r="H167" s="33" t="s">
        <v>1677</v>
      </c>
      <c r="I167" s="33" t="s">
        <v>600</v>
      </c>
      <c r="J167" s="34" t="s">
        <v>1683</v>
      </c>
      <c r="K167" s="100" t="s">
        <v>1653</v>
      </c>
      <c r="L167" s="127">
        <v>28070</v>
      </c>
      <c r="M167" s="175">
        <f t="shared" ca="1" si="30"/>
        <v>44</v>
      </c>
      <c r="N167" s="365">
        <v>3342491070</v>
      </c>
      <c r="O167" s="20" t="s">
        <v>30</v>
      </c>
      <c r="P167" s="27" t="s">
        <v>2129</v>
      </c>
      <c r="Q167" s="27" t="s">
        <v>2128</v>
      </c>
      <c r="R167" s="14">
        <f t="shared" si="28"/>
        <v>-43329</v>
      </c>
      <c r="S167" s="14"/>
      <c r="T167" s="27" t="s">
        <v>2264</v>
      </c>
      <c r="U167" s="36" t="s">
        <v>7</v>
      </c>
      <c r="V167" s="36" t="s">
        <v>17</v>
      </c>
      <c r="W167" s="426">
        <v>43451</v>
      </c>
      <c r="X167" s="426">
        <v>43460</v>
      </c>
      <c r="Y167" s="20" t="s">
        <v>1938</v>
      </c>
      <c r="Z167" s="20"/>
      <c r="AA167" s="20"/>
      <c r="AB167" s="415" t="s">
        <v>1835</v>
      </c>
      <c r="AC167" s="132">
        <v>43329</v>
      </c>
      <c r="AD167" s="135">
        <f t="shared" si="29"/>
        <v>43449</v>
      </c>
      <c r="AE167" s="32">
        <v>43329</v>
      </c>
      <c r="AF167" s="18">
        <f t="shared" ca="1" si="31"/>
        <v>525</v>
      </c>
      <c r="AG167" s="37">
        <f t="shared" ca="1" si="32"/>
        <v>2</v>
      </c>
      <c r="AH167" s="37">
        <f t="shared" ca="1" si="33"/>
        <v>5</v>
      </c>
      <c r="AI167" s="61">
        <f t="shared" ca="1" si="34"/>
        <v>1.4383561643835616</v>
      </c>
      <c r="AJ167" s="45" t="str">
        <f t="shared" ca="1" si="35"/>
        <v>7</v>
      </c>
      <c r="AK167" s="32"/>
      <c r="AL167" s="276"/>
      <c r="AM167" s="20">
        <v>39</v>
      </c>
      <c r="AN167" s="175"/>
      <c r="AO167" s="20"/>
      <c r="AP167" s="175"/>
      <c r="AQ167" s="175">
        <v>3</v>
      </c>
      <c r="AR167" s="175"/>
      <c r="AS167" s="175"/>
      <c r="AT167" s="175"/>
      <c r="AU167" s="175"/>
      <c r="AV167" s="175"/>
      <c r="AW167" s="175"/>
      <c r="AX167" s="175"/>
      <c r="AY167" s="175"/>
      <c r="AZ167" s="175"/>
      <c r="BA167" s="175"/>
      <c r="BB167" s="175"/>
      <c r="BC167" s="175"/>
      <c r="BD167" s="136"/>
      <c r="BE167" s="136"/>
      <c r="BF167" s="127"/>
      <c r="BG167" s="127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1"/>
      <c r="BU167" s="410"/>
      <c r="BV167" s="411"/>
      <c r="BW167" s="412"/>
      <c r="BX167" s="412"/>
      <c r="BY167" s="35"/>
      <c r="BZ167" s="35"/>
      <c r="CA167" s="413"/>
    </row>
    <row r="168" spans="1:79" s="39" customFormat="1" ht="25.5">
      <c r="A168" s="1">
        <v>159</v>
      </c>
      <c r="B168" s="436" t="s">
        <v>2501</v>
      </c>
      <c r="C168" s="138" t="s">
        <v>1433</v>
      </c>
      <c r="D168" s="20" t="s">
        <v>248</v>
      </c>
      <c r="E168" s="14" t="s">
        <v>1742</v>
      </c>
      <c r="F168" s="34" t="s">
        <v>1728</v>
      </c>
      <c r="G168" s="2" t="s">
        <v>2300</v>
      </c>
      <c r="H168" s="33" t="s">
        <v>1678</v>
      </c>
      <c r="I168" s="33" t="s">
        <v>641</v>
      </c>
      <c r="J168" s="34" t="s">
        <v>1681</v>
      </c>
      <c r="K168" s="100" t="s">
        <v>1654</v>
      </c>
      <c r="L168" s="127">
        <v>31142</v>
      </c>
      <c r="M168" s="175">
        <f t="shared" ca="1" si="30"/>
        <v>35</v>
      </c>
      <c r="N168" s="365">
        <v>3342491088</v>
      </c>
      <c r="O168" s="20" t="s">
        <v>31</v>
      </c>
      <c r="P168" s="27" t="s">
        <v>9</v>
      </c>
      <c r="Q168" s="27" t="s">
        <v>51</v>
      </c>
      <c r="R168" s="14">
        <f t="shared" si="28"/>
        <v>-43329</v>
      </c>
      <c r="S168" s="14"/>
      <c r="T168" s="27" t="s">
        <v>3165</v>
      </c>
      <c r="U168" s="36" t="s">
        <v>7</v>
      </c>
      <c r="V168" s="36" t="s">
        <v>17</v>
      </c>
      <c r="W168" s="426">
        <v>43451</v>
      </c>
      <c r="X168" s="426">
        <v>43460</v>
      </c>
      <c r="Y168" s="20" t="s">
        <v>1938</v>
      </c>
      <c r="Z168" s="20"/>
      <c r="AA168" s="20"/>
      <c r="AB168" s="415" t="s">
        <v>1835</v>
      </c>
      <c r="AC168" s="132">
        <v>43329</v>
      </c>
      <c r="AD168" s="135">
        <f t="shared" si="29"/>
        <v>43449</v>
      </c>
      <c r="AE168" s="32">
        <v>43329</v>
      </c>
      <c r="AF168" s="18">
        <f t="shared" ca="1" si="31"/>
        <v>525</v>
      </c>
      <c r="AG168" s="37">
        <f t="shared" ca="1" si="32"/>
        <v>2</v>
      </c>
      <c r="AH168" s="37">
        <f t="shared" ca="1" si="33"/>
        <v>5</v>
      </c>
      <c r="AI168" s="61">
        <f t="shared" ca="1" si="34"/>
        <v>1.4383561643835616</v>
      </c>
      <c r="AJ168" s="45" t="str">
        <f t="shared" ca="1" si="35"/>
        <v>7</v>
      </c>
      <c r="AK168" s="32"/>
      <c r="AL168" s="276"/>
      <c r="AM168" s="20">
        <v>36</v>
      </c>
      <c r="AN168" s="175"/>
      <c r="AO168" s="20"/>
      <c r="AP168" s="175"/>
      <c r="AQ168" s="175">
        <v>3</v>
      </c>
      <c r="AR168" s="175"/>
      <c r="AS168" s="175"/>
      <c r="AT168" s="175"/>
      <c r="AU168" s="175"/>
      <c r="AV168" s="175"/>
      <c r="AW168" s="175"/>
      <c r="AX168" s="175"/>
      <c r="AY168" s="175"/>
      <c r="AZ168" s="175"/>
      <c r="BA168" s="175"/>
      <c r="BB168" s="175"/>
      <c r="BC168" s="175"/>
      <c r="BD168" s="136"/>
      <c r="BE168" s="136"/>
      <c r="BF168" s="127"/>
      <c r="BG168" s="127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1"/>
      <c r="BU168" s="410"/>
      <c r="BV168" s="411"/>
      <c r="BW168" s="412"/>
      <c r="BX168" s="412"/>
      <c r="BY168" s="35"/>
      <c r="BZ168" s="35"/>
      <c r="CA168" s="413"/>
    </row>
    <row r="169" spans="1:79" s="39" customFormat="1" ht="25.5">
      <c r="A169" s="1">
        <v>160</v>
      </c>
      <c r="B169" s="436" t="s">
        <v>2503</v>
      </c>
      <c r="C169" s="138" t="s">
        <v>1433</v>
      </c>
      <c r="D169" s="20" t="s">
        <v>247</v>
      </c>
      <c r="E169" s="14" t="s">
        <v>1762</v>
      </c>
      <c r="F169" s="34"/>
      <c r="G169" s="2" t="s">
        <v>2301</v>
      </c>
      <c r="H169" s="33" t="s">
        <v>1762</v>
      </c>
      <c r="I169" s="33" t="s">
        <v>600</v>
      </c>
      <c r="J169" s="34" t="s">
        <v>1763</v>
      </c>
      <c r="K169" s="100" t="s">
        <v>1764</v>
      </c>
      <c r="L169" s="127">
        <v>28135</v>
      </c>
      <c r="M169" s="175">
        <f t="shared" ca="1" si="30"/>
        <v>43</v>
      </c>
      <c r="N169" s="365">
        <v>3342491127</v>
      </c>
      <c r="O169" s="20" t="s">
        <v>30</v>
      </c>
      <c r="P169" s="27" t="s">
        <v>2129</v>
      </c>
      <c r="Q169" s="27" t="s">
        <v>2128</v>
      </c>
      <c r="R169" s="14">
        <f t="shared" ref="R169:R200" si="36">AK169-AC169</f>
        <v>-43339</v>
      </c>
      <c r="S169" s="14"/>
      <c r="T169" s="27" t="s">
        <v>2264</v>
      </c>
      <c r="U169" s="36" t="s">
        <v>7</v>
      </c>
      <c r="V169" s="36" t="s">
        <v>17</v>
      </c>
      <c r="W169" s="426">
        <v>43451</v>
      </c>
      <c r="X169" s="426">
        <v>43460</v>
      </c>
      <c r="Y169" s="20" t="s">
        <v>1938</v>
      </c>
      <c r="Z169" s="20"/>
      <c r="AA169" s="20"/>
      <c r="AB169" s="415" t="s">
        <v>1835</v>
      </c>
      <c r="AC169" s="132">
        <v>43339</v>
      </c>
      <c r="AD169" s="135">
        <f t="shared" si="29"/>
        <v>43459</v>
      </c>
      <c r="AE169" s="32">
        <v>43339</v>
      </c>
      <c r="AF169" s="18">
        <f t="shared" ca="1" si="31"/>
        <v>515</v>
      </c>
      <c r="AG169" s="37">
        <f t="shared" ca="1" si="32"/>
        <v>2</v>
      </c>
      <c r="AH169" s="37">
        <f t="shared" ca="1" si="33"/>
        <v>4</v>
      </c>
      <c r="AI169" s="61">
        <f t="shared" ca="1" si="34"/>
        <v>1.4109589041095891</v>
      </c>
      <c r="AJ169" s="45" t="str">
        <f t="shared" ca="1" si="35"/>
        <v>7</v>
      </c>
      <c r="AK169" s="32"/>
      <c r="AL169" s="276"/>
      <c r="AM169" s="20"/>
      <c r="AN169" s="175"/>
      <c r="AO169" s="20"/>
      <c r="AP169" s="175"/>
      <c r="AQ169" s="175"/>
      <c r="AR169" s="175"/>
      <c r="AS169" s="175"/>
      <c r="AT169" s="175"/>
      <c r="AU169" s="175"/>
      <c r="AV169" s="175"/>
      <c r="AW169" s="175">
        <v>3</v>
      </c>
      <c r="AX169" s="175"/>
      <c r="AY169" s="175"/>
      <c r="AZ169" s="175"/>
      <c r="BA169" s="175"/>
      <c r="BB169" s="175"/>
      <c r="BC169" s="175"/>
      <c r="BD169" s="136"/>
      <c r="BE169" s="136"/>
      <c r="BF169" s="127"/>
      <c r="BG169" s="127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1"/>
      <c r="BU169" s="410"/>
      <c r="BV169" s="411"/>
      <c r="BW169" s="412"/>
      <c r="BX169" s="412"/>
      <c r="BY169" s="35"/>
      <c r="BZ169" s="35"/>
      <c r="CA169" s="413"/>
    </row>
    <row r="170" spans="1:79" s="39" customFormat="1" ht="25.5">
      <c r="A170" s="1">
        <v>161</v>
      </c>
      <c r="B170" s="436" t="s">
        <v>2504</v>
      </c>
      <c r="C170" s="20"/>
      <c r="D170" s="20" t="s">
        <v>249</v>
      </c>
      <c r="E170" s="14" t="s">
        <v>1800</v>
      </c>
      <c r="F170" s="34" t="s">
        <v>357</v>
      </c>
      <c r="G170" s="2" t="s">
        <v>2302</v>
      </c>
      <c r="H170" s="33" t="s">
        <v>1799</v>
      </c>
      <c r="I170" s="33" t="s">
        <v>435</v>
      </c>
      <c r="J170" s="34" t="s">
        <v>1798</v>
      </c>
      <c r="K170" s="100">
        <v>3120600496388</v>
      </c>
      <c r="L170" s="127">
        <v>30137</v>
      </c>
      <c r="M170" s="175">
        <f t="shared" ca="1" si="30"/>
        <v>38</v>
      </c>
      <c r="N170" s="365">
        <v>4360174323</v>
      </c>
      <c r="O170" s="20" t="s">
        <v>31</v>
      </c>
      <c r="P170" s="27" t="s">
        <v>2129</v>
      </c>
      <c r="Q170" s="27" t="s">
        <v>2130</v>
      </c>
      <c r="R170" s="14">
        <f t="shared" si="36"/>
        <v>-43382</v>
      </c>
      <c r="S170" s="14"/>
      <c r="T170" s="27" t="s">
        <v>2264</v>
      </c>
      <c r="U170" s="36" t="s">
        <v>7</v>
      </c>
      <c r="V170" s="36" t="s">
        <v>17</v>
      </c>
      <c r="W170" s="426">
        <v>43486</v>
      </c>
      <c r="X170" s="426">
        <v>43488</v>
      </c>
      <c r="Y170" s="20" t="s">
        <v>1938</v>
      </c>
      <c r="Z170" s="20"/>
      <c r="AA170" s="20"/>
      <c r="AB170" s="136"/>
      <c r="AC170" s="132">
        <v>43382</v>
      </c>
      <c r="AD170" s="135">
        <f t="shared" ref="AD170:AD200" si="37">AC170+120</f>
        <v>43502</v>
      </c>
      <c r="AE170" s="32">
        <v>43382</v>
      </c>
      <c r="AF170" s="18">
        <f t="shared" ca="1" si="31"/>
        <v>472</v>
      </c>
      <c r="AG170" s="37">
        <f t="shared" ca="1" si="32"/>
        <v>2</v>
      </c>
      <c r="AH170" s="37">
        <f t="shared" ca="1" si="33"/>
        <v>3</v>
      </c>
      <c r="AI170" s="61">
        <f t="shared" ca="1" si="34"/>
        <v>1.2931506849315069</v>
      </c>
      <c r="AJ170" s="45" t="str">
        <f t="shared" ca="1" si="35"/>
        <v>7</v>
      </c>
      <c r="AK170" s="32"/>
      <c r="AL170" s="276"/>
      <c r="AM170" s="424">
        <v>39</v>
      </c>
      <c r="AN170" s="175"/>
      <c r="AO170" s="20"/>
      <c r="AP170" s="175"/>
      <c r="AQ170" s="175"/>
      <c r="AR170" s="175"/>
      <c r="AS170" s="175"/>
      <c r="AT170" s="175"/>
      <c r="AU170" s="175"/>
      <c r="AV170" s="175"/>
      <c r="AW170" s="175"/>
      <c r="AX170" s="175"/>
      <c r="AY170" s="175"/>
      <c r="AZ170" s="175"/>
      <c r="BA170" s="175"/>
      <c r="BB170" s="175"/>
      <c r="BC170" s="175"/>
      <c r="BD170" s="136"/>
      <c r="BE170" s="136"/>
      <c r="BF170" s="127"/>
      <c r="BG170" s="127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1"/>
      <c r="BU170" s="410"/>
      <c r="BV170" s="411"/>
      <c r="BW170" s="412"/>
      <c r="BX170" s="412"/>
      <c r="BY170" s="35"/>
      <c r="BZ170" s="35"/>
      <c r="CA170" s="413"/>
    </row>
    <row r="171" spans="1:79" s="39" customFormat="1" ht="25.5">
      <c r="A171" s="1">
        <v>162</v>
      </c>
      <c r="B171" s="436" t="s">
        <v>2505</v>
      </c>
      <c r="C171" s="20"/>
      <c r="D171" s="20" t="s">
        <v>249</v>
      </c>
      <c r="E171" s="14" t="s">
        <v>1806</v>
      </c>
      <c r="F171" s="34" t="s">
        <v>1807</v>
      </c>
      <c r="G171" s="2" t="s">
        <v>2303</v>
      </c>
      <c r="H171" s="33" t="s">
        <v>1805</v>
      </c>
      <c r="I171" s="33" t="s">
        <v>435</v>
      </c>
      <c r="J171" s="34" t="s">
        <v>1808</v>
      </c>
      <c r="K171" s="100">
        <v>1340800051357</v>
      </c>
      <c r="L171" s="127">
        <v>32385</v>
      </c>
      <c r="M171" s="175">
        <f t="shared" ca="1" si="30"/>
        <v>32</v>
      </c>
      <c r="N171" s="365">
        <v>4350162522</v>
      </c>
      <c r="O171" s="20" t="s">
        <v>31</v>
      </c>
      <c r="P171" s="27" t="s">
        <v>2129</v>
      </c>
      <c r="Q171" s="27" t="s">
        <v>2130</v>
      </c>
      <c r="R171" s="14">
        <f t="shared" si="36"/>
        <v>-43382</v>
      </c>
      <c r="S171" s="14"/>
      <c r="T171" s="27" t="s">
        <v>2264</v>
      </c>
      <c r="U171" s="36" t="s">
        <v>7</v>
      </c>
      <c r="V171" s="36" t="s">
        <v>17</v>
      </c>
      <c r="W171" s="426">
        <v>43486</v>
      </c>
      <c r="X171" s="20"/>
      <c r="Y171" s="20" t="s">
        <v>1938</v>
      </c>
      <c r="Z171" s="20"/>
      <c r="AA171" s="20"/>
      <c r="AB171" s="136"/>
      <c r="AC171" s="132">
        <v>43382</v>
      </c>
      <c r="AD171" s="135">
        <f t="shared" si="37"/>
        <v>43502</v>
      </c>
      <c r="AE171" s="32">
        <v>43382</v>
      </c>
      <c r="AF171" s="18">
        <f t="shared" ca="1" si="31"/>
        <v>472</v>
      </c>
      <c r="AG171" s="37">
        <f t="shared" ca="1" si="32"/>
        <v>2</v>
      </c>
      <c r="AH171" s="37">
        <f t="shared" ca="1" si="33"/>
        <v>3</v>
      </c>
      <c r="AI171" s="61">
        <f t="shared" ca="1" si="34"/>
        <v>1.2931506849315069</v>
      </c>
      <c r="AJ171" s="45" t="str">
        <f t="shared" ref="AJ171:AJ185" ca="1" si="38">IF(AI171&lt;$AH$2,"-",IF(AI171&lt;$AH$3,"7",IF(AI171&lt;=$AH$4,"10",IF(AI171&lt;=$AH$5,"12",IF(AI171&lt;=$AH$6,"15","15")))))</f>
        <v>7</v>
      </c>
      <c r="AK171" s="32"/>
      <c r="AL171" s="276"/>
      <c r="AM171" s="424">
        <v>38</v>
      </c>
      <c r="AN171" s="175"/>
      <c r="AO171" s="20"/>
      <c r="AP171" s="175"/>
      <c r="AQ171" s="175"/>
      <c r="AR171" s="175"/>
      <c r="AS171" s="175"/>
      <c r="AT171" s="175"/>
      <c r="AU171" s="175"/>
      <c r="AV171" s="175"/>
      <c r="AW171" s="175"/>
      <c r="AX171" s="175"/>
      <c r="AY171" s="175"/>
      <c r="AZ171" s="175"/>
      <c r="BA171" s="175"/>
      <c r="BB171" s="175"/>
      <c r="BC171" s="175"/>
      <c r="BD171" s="136"/>
      <c r="BE171" s="136"/>
      <c r="BF171" s="127"/>
      <c r="BG171" s="127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1"/>
      <c r="BU171" s="410"/>
      <c r="BV171" s="411"/>
      <c r="BW171" s="412"/>
      <c r="BX171" s="412"/>
      <c r="BY171" s="35"/>
      <c r="BZ171" s="35"/>
      <c r="CA171" s="413"/>
    </row>
    <row r="172" spans="1:79" s="39" customFormat="1" ht="25.5">
      <c r="A172" s="1">
        <v>163</v>
      </c>
      <c r="B172" s="436" t="s">
        <v>2506</v>
      </c>
      <c r="C172" s="20"/>
      <c r="D172" s="20" t="s">
        <v>249</v>
      </c>
      <c r="E172" s="14" t="s">
        <v>1813</v>
      </c>
      <c r="F172" s="34" t="s">
        <v>1814</v>
      </c>
      <c r="G172" s="2" t="s">
        <v>2304</v>
      </c>
      <c r="H172" s="33" t="s">
        <v>1815</v>
      </c>
      <c r="I172" s="33" t="s">
        <v>435</v>
      </c>
      <c r="J172" s="34" t="s">
        <v>1816</v>
      </c>
      <c r="K172" s="100">
        <v>5411790000154</v>
      </c>
      <c r="L172" s="127">
        <v>28318</v>
      </c>
      <c r="M172" s="175">
        <f t="shared" ca="1" si="30"/>
        <v>43</v>
      </c>
      <c r="N172" s="365">
        <v>3492543109</v>
      </c>
      <c r="O172" s="20" t="s">
        <v>31</v>
      </c>
      <c r="P172" s="27" t="s">
        <v>2129</v>
      </c>
      <c r="Q172" s="27" t="s">
        <v>2128</v>
      </c>
      <c r="R172" s="14">
        <f t="shared" si="36"/>
        <v>-43382</v>
      </c>
      <c r="S172" s="14"/>
      <c r="T172" s="27" t="s">
        <v>2264</v>
      </c>
      <c r="U172" s="36" t="s">
        <v>7</v>
      </c>
      <c r="V172" s="36" t="s">
        <v>17</v>
      </c>
      <c r="W172" s="426">
        <v>43486</v>
      </c>
      <c r="X172" s="426">
        <v>43488</v>
      </c>
      <c r="Y172" s="20" t="s">
        <v>1938</v>
      </c>
      <c r="Z172" s="20"/>
      <c r="AA172" s="20"/>
      <c r="AB172" s="136"/>
      <c r="AC172" s="132">
        <v>43382</v>
      </c>
      <c r="AD172" s="135">
        <f t="shared" si="37"/>
        <v>43502</v>
      </c>
      <c r="AE172" s="32">
        <v>43382</v>
      </c>
      <c r="AF172" s="18">
        <f t="shared" ca="1" si="31"/>
        <v>472</v>
      </c>
      <c r="AG172" s="37">
        <f t="shared" ca="1" si="32"/>
        <v>2</v>
      </c>
      <c r="AH172" s="37">
        <f t="shared" ca="1" si="33"/>
        <v>3</v>
      </c>
      <c r="AI172" s="61">
        <f t="shared" ca="1" si="34"/>
        <v>1.2931506849315069</v>
      </c>
      <c r="AJ172" s="45" t="str">
        <f t="shared" ca="1" si="38"/>
        <v>7</v>
      </c>
      <c r="AK172" s="32"/>
      <c r="AL172" s="276"/>
      <c r="AM172" s="424">
        <v>38</v>
      </c>
      <c r="AN172" s="175"/>
      <c r="AO172" s="20"/>
      <c r="AP172" s="175"/>
      <c r="AQ172" s="175"/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36"/>
      <c r="BE172" s="136"/>
      <c r="BF172" s="127"/>
      <c r="BG172" s="127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1"/>
      <c r="BU172" s="410"/>
      <c r="BV172" s="411"/>
      <c r="BW172" s="412"/>
      <c r="BX172" s="412"/>
      <c r="BY172" s="35"/>
      <c r="BZ172" s="35"/>
      <c r="CA172" s="413"/>
    </row>
    <row r="173" spans="1:79" s="39" customFormat="1" ht="25.5">
      <c r="A173" s="1">
        <v>164</v>
      </c>
      <c r="B173" s="436" t="s">
        <v>2507</v>
      </c>
      <c r="C173" s="20"/>
      <c r="D173" s="20" t="s">
        <v>249</v>
      </c>
      <c r="E173" s="14" t="s">
        <v>1827</v>
      </c>
      <c r="F173" s="34" t="s">
        <v>1828</v>
      </c>
      <c r="G173" s="2" t="s">
        <v>2305</v>
      </c>
      <c r="H173" s="33" t="s">
        <v>457</v>
      </c>
      <c r="I173" s="33" t="s">
        <v>435</v>
      </c>
      <c r="J173" s="34" t="s">
        <v>1829</v>
      </c>
      <c r="K173" s="100">
        <v>3130700277351</v>
      </c>
      <c r="L173" s="127">
        <v>28031</v>
      </c>
      <c r="M173" s="175">
        <f t="shared" ca="1" si="30"/>
        <v>44</v>
      </c>
      <c r="N173" s="365">
        <v>4081883742</v>
      </c>
      <c r="O173" s="20" t="s">
        <v>31</v>
      </c>
      <c r="P173" s="27" t="s">
        <v>2129</v>
      </c>
      <c r="Q173" s="27" t="s">
        <v>2136</v>
      </c>
      <c r="R173" s="14">
        <f t="shared" si="36"/>
        <v>-43391</v>
      </c>
      <c r="S173" s="14"/>
      <c r="T173" s="27" t="s">
        <v>2264</v>
      </c>
      <c r="U173" s="36" t="s">
        <v>7</v>
      </c>
      <c r="V173" s="36" t="s">
        <v>17</v>
      </c>
      <c r="W173" s="426">
        <v>43542</v>
      </c>
      <c r="X173" s="20"/>
      <c r="Y173" s="20" t="s">
        <v>1938</v>
      </c>
      <c r="Z173" s="20"/>
      <c r="AA173" s="20"/>
      <c r="AB173" s="136"/>
      <c r="AC173" s="132">
        <v>43391</v>
      </c>
      <c r="AD173" s="135">
        <f t="shared" si="37"/>
        <v>43511</v>
      </c>
      <c r="AE173" s="32">
        <v>43391</v>
      </c>
      <c r="AF173" s="18">
        <f t="shared" ca="1" si="31"/>
        <v>463</v>
      </c>
      <c r="AG173" s="37">
        <f t="shared" ca="1" si="32"/>
        <v>2</v>
      </c>
      <c r="AH173" s="37">
        <f t="shared" ca="1" si="33"/>
        <v>3</v>
      </c>
      <c r="AI173" s="61">
        <f t="shared" ca="1" si="34"/>
        <v>1.2684931506849315</v>
      </c>
      <c r="AJ173" s="45" t="str">
        <f t="shared" ca="1" si="38"/>
        <v>7</v>
      </c>
      <c r="AK173" s="32"/>
      <c r="AL173" s="276"/>
      <c r="AM173" s="20">
        <v>38</v>
      </c>
      <c r="AN173" s="175"/>
      <c r="AO173" s="20"/>
      <c r="AP173" s="175"/>
      <c r="AQ173" s="175"/>
      <c r="AR173" s="175"/>
      <c r="AS173" s="175"/>
      <c r="AT173" s="175"/>
      <c r="AU173" s="175"/>
      <c r="AV173" s="175"/>
      <c r="AW173" s="175"/>
      <c r="AX173" s="175"/>
      <c r="AY173" s="175"/>
      <c r="AZ173" s="175"/>
      <c r="BA173" s="175"/>
      <c r="BB173" s="175"/>
      <c r="BC173" s="175"/>
      <c r="BD173" s="136"/>
      <c r="BE173" s="136"/>
      <c r="BF173" s="127"/>
      <c r="BG173" s="127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1"/>
      <c r="BU173" s="410"/>
      <c r="BV173" s="411"/>
      <c r="BW173" s="412"/>
      <c r="BX173" s="412"/>
      <c r="BY173" s="35"/>
      <c r="BZ173" s="35"/>
      <c r="CA173" s="413"/>
    </row>
    <row r="174" spans="1:79" s="39" customFormat="1" ht="25.5">
      <c r="A174" s="1">
        <v>165</v>
      </c>
      <c r="B174" s="436" t="s">
        <v>2508</v>
      </c>
      <c r="C174" s="20"/>
      <c r="D174" s="20" t="s">
        <v>249</v>
      </c>
      <c r="E174" s="14" t="s">
        <v>613</v>
      </c>
      <c r="F174" s="34" t="s">
        <v>1830</v>
      </c>
      <c r="G174" s="2" t="s">
        <v>2306</v>
      </c>
      <c r="H174" s="33" t="s">
        <v>1831</v>
      </c>
      <c r="I174" s="33" t="s">
        <v>435</v>
      </c>
      <c r="J174" s="34" t="s">
        <v>1832</v>
      </c>
      <c r="K174" s="100">
        <v>3229800009925</v>
      </c>
      <c r="L174" s="127">
        <v>27494</v>
      </c>
      <c r="M174" s="175">
        <f t="shared" ca="1" si="30"/>
        <v>45</v>
      </c>
      <c r="N174" s="365">
        <v>4081882932</v>
      </c>
      <c r="O174" s="20" t="s">
        <v>31</v>
      </c>
      <c r="P174" s="27" t="s">
        <v>2129</v>
      </c>
      <c r="Q174" s="27" t="s">
        <v>2136</v>
      </c>
      <c r="R174" s="14">
        <f t="shared" si="36"/>
        <v>-43405</v>
      </c>
      <c r="S174" s="14"/>
      <c r="T174" s="27" t="s">
        <v>2264</v>
      </c>
      <c r="U174" s="36" t="s">
        <v>7</v>
      </c>
      <c r="V174" s="36" t="s">
        <v>17</v>
      </c>
      <c r="W174" s="426">
        <v>43542</v>
      </c>
      <c r="X174" s="20"/>
      <c r="Y174" s="20" t="s">
        <v>1938</v>
      </c>
      <c r="Z174" s="20"/>
      <c r="AA174" s="20"/>
      <c r="AB174" s="136"/>
      <c r="AC174" s="132">
        <v>43405</v>
      </c>
      <c r="AD174" s="135">
        <f t="shared" si="37"/>
        <v>43525</v>
      </c>
      <c r="AE174" s="32">
        <v>43405</v>
      </c>
      <c r="AF174" s="18">
        <f t="shared" ca="1" si="31"/>
        <v>449</v>
      </c>
      <c r="AG174" s="37">
        <f t="shared" ca="1" si="32"/>
        <v>2</v>
      </c>
      <c r="AH174" s="37">
        <f t="shared" ca="1" si="33"/>
        <v>2</v>
      </c>
      <c r="AI174" s="61">
        <f t="shared" ca="1" si="34"/>
        <v>1.2301369863013698</v>
      </c>
      <c r="AJ174" s="45" t="str">
        <f t="shared" ca="1" si="38"/>
        <v>7</v>
      </c>
      <c r="AK174" s="32"/>
      <c r="AL174" s="276"/>
      <c r="AM174" s="20">
        <v>24</v>
      </c>
      <c r="AN174" s="175"/>
      <c r="AO174" s="20"/>
      <c r="AP174" s="175"/>
      <c r="AQ174" s="175"/>
      <c r="AR174" s="175"/>
      <c r="AS174" s="175"/>
      <c r="AT174" s="175"/>
      <c r="AU174" s="175"/>
      <c r="AV174" s="175"/>
      <c r="AW174" s="175"/>
      <c r="AX174" s="175"/>
      <c r="AY174" s="175"/>
      <c r="AZ174" s="175"/>
      <c r="BA174" s="175"/>
      <c r="BB174" s="175"/>
      <c r="BC174" s="175"/>
      <c r="BD174" s="136"/>
      <c r="BE174" s="136"/>
      <c r="BF174" s="127"/>
      <c r="BG174" s="127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1"/>
      <c r="BU174" s="410"/>
      <c r="BV174" s="411"/>
      <c r="BW174" s="412"/>
      <c r="BX174" s="412"/>
      <c r="BY174" s="35"/>
      <c r="BZ174" s="35"/>
      <c r="CA174" s="413"/>
    </row>
    <row r="175" spans="1:79" s="39" customFormat="1" ht="25.5">
      <c r="A175" s="1">
        <v>166</v>
      </c>
      <c r="B175" s="436" t="s">
        <v>2509</v>
      </c>
      <c r="C175" s="20"/>
      <c r="D175" s="20" t="s">
        <v>249</v>
      </c>
      <c r="E175" s="14" t="s">
        <v>1851</v>
      </c>
      <c r="F175" s="34" t="s">
        <v>1852</v>
      </c>
      <c r="G175" s="2" t="s">
        <v>2307</v>
      </c>
      <c r="H175" s="33" t="s">
        <v>1851</v>
      </c>
      <c r="I175" s="33" t="s">
        <v>435</v>
      </c>
      <c r="J175" s="34" t="s">
        <v>1853</v>
      </c>
      <c r="K175" s="100">
        <v>1330400060618</v>
      </c>
      <c r="L175" s="127">
        <v>31281</v>
      </c>
      <c r="M175" s="175">
        <f t="shared" ca="1" si="30"/>
        <v>35</v>
      </c>
      <c r="N175" s="365"/>
      <c r="O175" s="20" t="s">
        <v>31</v>
      </c>
      <c r="P175" s="27" t="s">
        <v>2129</v>
      </c>
      <c r="Q175" s="27" t="s">
        <v>2128</v>
      </c>
      <c r="R175" s="14">
        <f t="shared" si="36"/>
        <v>-43419</v>
      </c>
      <c r="S175" s="14"/>
      <c r="T175" s="27" t="s">
        <v>2264</v>
      </c>
      <c r="U175" s="36" t="s">
        <v>7</v>
      </c>
      <c r="V175" s="36" t="s">
        <v>17</v>
      </c>
      <c r="W175" s="426">
        <v>43542</v>
      </c>
      <c r="X175" s="20"/>
      <c r="Y175" s="20" t="s">
        <v>1938</v>
      </c>
      <c r="Z175" s="20"/>
      <c r="AA175" s="20"/>
      <c r="AB175" s="136"/>
      <c r="AC175" s="132">
        <v>43419</v>
      </c>
      <c r="AD175" s="135">
        <f t="shared" si="37"/>
        <v>43539</v>
      </c>
      <c r="AE175" s="32">
        <v>43419</v>
      </c>
      <c r="AF175" s="18">
        <f t="shared" ca="1" si="31"/>
        <v>435</v>
      </c>
      <c r="AG175" s="37">
        <f t="shared" ca="1" si="32"/>
        <v>2</v>
      </c>
      <c r="AH175" s="37">
        <f t="shared" ca="1" si="33"/>
        <v>2</v>
      </c>
      <c r="AI175" s="61">
        <f t="shared" ca="1" si="34"/>
        <v>1.1917808219178083</v>
      </c>
      <c r="AJ175" s="45" t="str">
        <f t="shared" ca="1" si="38"/>
        <v>7</v>
      </c>
      <c r="AK175" s="32"/>
      <c r="AL175" s="276"/>
      <c r="AM175" s="20">
        <v>22</v>
      </c>
      <c r="AN175" s="175"/>
      <c r="AO175" s="20"/>
      <c r="AP175" s="175"/>
      <c r="AQ175" s="175"/>
      <c r="AR175" s="175"/>
      <c r="AS175" s="175"/>
      <c r="AT175" s="175"/>
      <c r="AU175" s="175"/>
      <c r="AV175" s="175"/>
      <c r="AW175" s="175"/>
      <c r="AX175" s="175"/>
      <c r="AY175" s="175"/>
      <c r="AZ175" s="175"/>
      <c r="BA175" s="175"/>
      <c r="BB175" s="175"/>
      <c r="BC175" s="175"/>
      <c r="BD175" s="136"/>
      <c r="BE175" s="136"/>
      <c r="BF175" s="127"/>
      <c r="BG175" s="127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1"/>
      <c r="BU175" s="410"/>
      <c r="BV175" s="411"/>
      <c r="BW175" s="412"/>
      <c r="BX175" s="412"/>
      <c r="BY175" s="35"/>
      <c r="BZ175" s="35"/>
      <c r="CA175" s="413"/>
    </row>
    <row r="176" spans="1:79" s="39" customFormat="1" ht="25.5">
      <c r="A176" s="1">
        <v>167</v>
      </c>
      <c r="B176" s="436" t="s">
        <v>2510</v>
      </c>
      <c r="C176" s="138" t="s">
        <v>1433</v>
      </c>
      <c r="D176" s="20" t="s">
        <v>247</v>
      </c>
      <c r="E176" s="14" t="s">
        <v>1909</v>
      </c>
      <c r="F176" s="34" t="s">
        <v>1910</v>
      </c>
      <c r="G176" s="2" t="s">
        <v>2308</v>
      </c>
      <c r="H176" s="33" t="s">
        <v>1930</v>
      </c>
      <c r="I176" s="33" t="s">
        <v>600</v>
      </c>
      <c r="J176" s="34" t="s">
        <v>1875</v>
      </c>
      <c r="K176" s="100" t="s">
        <v>1876</v>
      </c>
      <c r="L176" s="127">
        <v>29231</v>
      </c>
      <c r="M176" s="175">
        <f t="shared" ca="1" si="30"/>
        <v>40</v>
      </c>
      <c r="N176" s="365"/>
      <c r="O176" s="20" t="s">
        <v>30</v>
      </c>
      <c r="P176" s="27" t="s">
        <v>2129</v>
      </c>
      <c r="Q176" s="27" t="s">
        <v>2128</v>
      </c>
      <c r="R176" s="14">
        <f t="shared" si="36"/>
        <v>-43430</v>
      </c>
      <c r="S176" s="14"/>
      <c r="T176" s="27" t="s">
        <v>2264</v>
      </c>
      <c r="U176" s="36" t="s">
        <v>7</v>
      </c>
      <c r="V176" s="36" t="s">
        <v>17</v>
      </c>
      <c r="W176" s="426">
        <v>43543</v>
      </c>
      <c r="X176" s="20"/>
      <c r="Y176" s="20" t="s">
        <v>1938</v>
      </c>
      <c r="Z176" s="20"/>
      <c r="AA176" s="20"/>
      <c r="AB176" s="136"/>
      <c r="AC176" s="132">
        <v>43430</v>
      </c>
      <c r="AD176" s="135">
        <f t="shared" si="37"/>
        <v>43550</v>
      </c>
      <c r="AE176" s="32">
        <v>43430</v>
      </c>
      <c r="AF176" s="18">
        <f t="shared" ca="1" si="31"/>
        <v>424</v>
      </c>
      <c r="AG176" s="37">
        <f t="shared" ca="1" si="32"/>
        <v>2</v>
      </c>
      <c r="AH176" s="37">
        <f t="shared" ca="1" si="33"/>
        <v>1</v>
      </c>
      <c r="AI176" s="61">
        <f t="shared" ca="1" si="34"/>
        <v>1.1616438356164382</v>
      </c>
      <c r="AJ176" s="45" t="str">
        <f t="shared" ca="1" si="38"/>
        <v>7</v>
      </c>
      <c r="AK176" s="32"/>
      <c r="AL176" s="276"/>
      <c r="AM176" s="20"/>
      <c r="AN176" s="175"/>
      <c r="AO176" s="20"/>
      <c r="AP176" s="175"/>
      <c r="AQ176" s="175"/>
      <c r="AR176" s="175"/>
      <c r="AS176" s="175"/>
      <c r="AT176" s="175"/>
      <c r="AU176" s="175"/>
      <c r="AV176" s="175"/>
      <c r="AW176" s="175"/>
      <c r="AX176" s="175"/>
      <c r="AY176" s="175"/>
      <c r="AZ176" s="175"/>
      <c r="BA176" s="175"/>
      <c r="BB176" s="175"/>
      <c r="BC176" s="175"/>
      <c r="BD176" s="136"/>
      <c r="BE176" s="136"/>
      <c r="BF176" s="127"/>
      <c r="BG176" s="127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1"/>
      <c r="BU176" s="410"/>
      <c r="BV176" s="411"/>
      <c r="BW176" s="412"/>
      <c r="BX176" s="412"/>
      <c r="BY176" s="35"/>
      <c r="BZ176" s="35"/>
      <c r="CA176" s="413"/>
    </row>
    <row r="177" spans="1:79" s="39" customFormat="1" ht="25.5">
      <c r="A177" s="1">
        <v>168</v>
      </c>
      <c r="B177" s="436" t="s">
        <v>2511</v>
      </c>
      <c r="C177" s="138" t="s">
        <v>1433</v>
      </c>
      <c r="D177" s="20" t="s">
        <v>248</v>
      </c>
      <c r="E177" s="14" t="s">
        <v>1911</v>
      </c>
      <c r="F177" s="34" t="s">
        <v>1910</v>
      </c>
      <c r="G177" s="2" t="s">
        <v>2309</v>
      </c>
      <c r="H177" s="33" t="s">
        <v>248</v>
      </c>
      <c r="I177" s="33" t="s">
        <v>641</v>
      </c>
      <c r="J177" s="34" t="s">
        <v>1877</v>
      </c>
      <c r="K177" s="100" t="s">
        <v>1878</v>
      </c>
      <c r="L177" s="127">
        <v>30722</v>
      </c>
      <c r="M177" s="175">
        <f t="shared" ca="1" si="30"/>
        <v>36</v>
      </c>
      <c r="N177" s="365"/>
      <c r="O177" s="20" t="s">
        <v>31</v>
      </c>
      <c r="P177" s="27" t="s">
        <v>2129</v>
      </c>
      <c r="Q177" s="27" t="s">
        <v>2128</v>
      </c>
      <c r="R177" s="14">
        <f t="shared" si="36"/>
        <v>-43430</v>
      </c>
      <c r="S177" s="14"/>
      <c r="T177" s="27" t="s">
        <v>2264</v>
      </c>
      <c r="U177" s="36" t="s">
        <v>7</v>
      </c>
      <c r="V177" s="36" t="s">
        <v>17</v>
      </c>
      <c r="W177" s="426">
        <v>43543</v>
      </c>
      <c r="X177" s="20"/>
      <c r="Y177" s="20" t="s">
        <v>1938</v>
      </c>
      <c r="Z177" s="20"/>
      <c r="AA177" s="20"/>
      <c r="AB177" s="136"/>
      <c r="AC177" s="132">
        <v>43430</v>
      </c>
      <c r="AD177" s="135">
        <f t="shared" si="37"/>
        <v>43550</v>
      </c>
      <c r="AE177" s="32">
        <v>43430</v>
      </c>
      <c r="AF177" s="18">
        <f t="shared" ca="1" si="31"/>
        <v>424</v>
      </c>
      <c r="AG177" s="37">
        <f t="shared" ca="1" si="32"/>
        <v>2</v>
      </c>
      <c r="AH177" s="37">
        <f t="shared" ca="1" si="33"/>
        <v>1</v>
      </c>
      <c r="AI177" s="61">
        <f t="shared" ca="1" si="34"/>
        <v>1.1616438356164382</v>
      </c>
      <c r="AJ177" s="45" t="str">
        <f t="shared" ca="1" si="38"/>
        <v>7</v>
      </c>
      <c r="AK177" s="32"/>
      <c r="AL177" s="276"/>
      <c r="AM177" s="20"/>
      <c r="AN177" s="175"/>
      <c r="AO177" s="20"/>
      <c r="AP177" s="175"/>
      <c r="AQ177" s="175"/>
      <c r="AR177" s="175"/>
      <c r="AS177" s="175"/>
      <c r="AT177" s="175"/>
      <c r="AU177" s="175"/>
      <c r="AV177" s="175"/>
      <c r="AW177" s="175"/>
      <c r="AX177" s="175"/>
      <c r="AY177" s="175"/>
      <c r="AZ177" s="175"/>
      <c r="BA177" s="175"/>
      <c r="BB177" s="175"/>
      <c r="BC177" s="175"/>
      <c r="BD177" s="136"/>
      <c r="BE177" s="136"/>
      <c r="BF177" s="127"/>
      <c r="BG177" s="127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1"/>
      <c r="BU177" s="410"/>
      <c r="BV177" s="411"/>
      <c r="BW177" s="412"/>
      <c r="BX177" s="412"/>
      <c r="BY177" s="35"/>
      <c r="BZ177" s="35"/>
      <c r="CA177" s="413"/>
    </row>
    <row r="178" spans="1:79" s="39" customFormat="1" ht="25.5">
      <c r="A178" s="1">
        <v>169</v>
      </c>
      <c r="B178" s="436" t="s">
        <v>2512</v>
      </c>
      <c r="C178" s="138" t="s">
        <v>1433</v>
      </c>
      <c r="D178" s="20" t="s">
        <v>247</v>
      </c>
      <c r="E178" s="14" t="s">
        <v>1914</v>
      </c>
      <c r="F178" s="34" t="s">
        <v>1915</v>
      </c>
      <c r="G178" s="2" t="s">
        <v>2310</v>
      </c>
      <c r="H178" s="33" t="s">
        <v>1914</v>
      </c>
      <c r="I178" s="33" t="s">
        <v>600</v>
      </c>
      <c r="J178" s="34" t="s">
        <v>1881</v>
      </c>
      <c r="K178" s="100" t="s">
        <v>1882</v>
      </c>
      <c r="L178" s="127">
        <v>34760</v>
      </c>
      <c r="M178" s="175">
        <f t="shared" ca="1" si="30"/>
        <v>25</v>
      </c>
      <c r="N178" s="365"/>
      <c r="O178" s="20" t="s">
        <v>30</v>
      </c>
      <c r="P178" s="27" t="s">
        <v>2129</v>
      </c>
      <c r="Q178" s="27" t="s">
        <v>2263</v>
      </c>
      <c r="R178" s="14">
        <f t="shared" si="36"/>
        <v>-43430</v>
      </c>
      <c r="S178" s="14"/>
      <c r="T178" s="27" t="s">
        <v>2264</v>
      </c>
      <c r="U178" s="36" t="s">
        <v>7</v>
      </c>
      <c r="V178" s="36" t="s">
        <v>17</v>
      </c>
      <c r="W178" s="426">
        <v>43543</v>
      </c>
      <c r="X178" s="20"/>
      <c r="Y178" s="20" t="s">
        <v>1938</v>
      </c>
      <c r="Z178" s="20"/>
      <c r="AA178" s="20"/>
      <c r="AB178" s="136"/>
      <c r="AC178" s="132">
        <v>43430</v>
      </c>
      <c r="AD178" s="135">
        <f t="shared" si="37"/>
        <v>43550</v>
      </c>
      <c r="AE178" s="32">
        <v>43430</v>
      </c>
      <c r="AF178" s="18">
        <f t="shared" ca="1" si="31"/>
        <v>424</v>
      </c>
      <c r="AG178" s="37">
        <f t="shared" ca="1" si="32"/>
        <v>2</v>
      </c>
      <c r="AH178" s="37">
        <f t="shared" ca="1" si="33"/>
        <v>1</v>
      </c>
      <c r="AI178" s="61">
        <f t="shared" ca="1" si="34"/>
        <v>1.1616438356164382</v>
      </c>
      <c r="AJ178" s="45" t="str">
        <f t="shared" ca="1" si="38"/>
        <v>7</v>
      </c>
      <c r="AK178" s="32"/>
      <c r="AL178" s="276"/>
      <c r="AM178" s="20"/>
      <c r="AN178" s="175"/>
      <c r="AO178" s="20"/>
      <c r="AP178" s="175"/>
      <c r="AQ178" s="175"/>
      <c r="AR178" s="175"/>
      <c r="AS178" s="175"/>
      <c r="AT178" s="175"/>
      <c r="AU178" s="175"/>
      <c r="AV178" s="175"/>
      <c r="AW178" s="175"/>
      <c r="AX178" s="175"/>
      <c r="AY178" s="175"/>
      <c r="AZ178" s="175"/>
      <c r="BA178" s="175"/>
      <c r="BB178" s="175"/>
      <c r="BC178" s="175"/>
      <c r="BD178" s="136"/>
      <c r="BE178" s="136"/>
      <c r="BF178" s="127"/>
      <c r="BG178" s="127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1"/>
      <c r="BU178" s="410"/>
      <c r="BV178" s="411"/>
      <c r="BW178" s="412"/>
      <c r="BX178" s="412"/>
      <c r="BY178" s="35"/>
      <c r="BZ178" s="35"/>
      <c r="CA178" s="413"/>
    </row>
    <row r="179" spans="1:79" s="39" customFormat="1" ht="26.25">
      <c r="A179" s="1">
        <v>170</v>
      </c>
      <c r="B179" s="436" t="s">
        <v>2513</v>
      </c>
      <c r="C179" s="138" t="s">
        <v>1433</v>
      </c>
      <c r="D179" s="20" t="s">
        <v>248</v>
      </c>
      <c r="E179" s="14" t="s">
        <v>730</v>
      </c>
      <c r="F179" s="34" t="s">
        <v>1918</v>
      </c>
      <c r="G179" s="2" t="s">
        <v>2311</v>
      </c>
      <c r="H179" s="33" t="s">
        <v>730</v>
      </c>
      <c r="I179" s="33" t="s">
        <v>641</v>
      </c>
      <c r="J179" s="34" t="s">
        <v>1889</v>
      </c>
      <c r="K179" s="428" t="s">
        <v>1890</v>
      </c>
      <c r="L179" s="127">
        <v>34491</v>
      </c>
      <c r="M179" s="175">
        <f t="shared" ca="1" si="30"/>
        <v>26</v>
      </c>
      <c r="N179" s="365"/>
      <c r="O179" s="20" t="s">
        <v>31</v>
      </c>
      <c r="P179" s="27" t="s">
        <v>2129</v>
      </c>
      <c r="Q179" s="27" t="s">
        <v>2128</v>
      </c>
      <c r="R179" s="14">
        <f t="shared" si="36"/>
        <v>-43430</v>
      </c>
      <c r="S179" s="14"/>
      <c r="T179" s="27" t="s">
        <v>2264</v>
      </c>
      <c r="U179" s="36" t="s">
        <v>7</v>
      </c>
      <c r="V179" s="36" t="s">
        <v>17</v>
      </c>
      <c r="W179" s="426">
        <v>43543</v>
      </c>
      <c r="X179" s="20"/>
      <c r="Y179" s="20" t="s">
        <v>1938</v>
      </c>
      <c r="Z179" s="20"/>
      <c r="AA179" s="20"/>
      <c r="AB179" s="136"/>
      <c r="AC179" s="132">
        <v>43430</v>
      </c>
      <c r="AD179" s="135">
        <f t="shared" si="37"/>
        <v>43550</v>
      </c>
      <c r="AE179" s="32">
        <v>43430</v>
      </c>
      <c r="AF179" s="18">
        <f t="shared" ca="1" si="31"/>
        <v>424</v>
      </c>
      <c r="AG179" s="37">
        <f t="shared" ca="1" si="32"/>
        <v>2</v>
      </c>
      <c r="AH179" s="37">
        <f t="shared" ca="1" si="33"/>
        <v>1</v>
      </c>
      <c r="AI179" s="61">
        <f t="shared" ca="1" si="34"/>
        <v>1.1616438356164382</v>
      </c>
      <c r="AJ179" s="45" t="str">
        <f t="shared" ca="1" si="38"/>
        <v>7</v>
      </c>
      <c r="AK179" s="32"/>
      <c r="AL179" s="276"/>
      <c r="AM179" s="20"/>
      <c r="AN179" s="175"/>
      <c r="AO179" s="20"/>
      <c r="AP179" s="175"/>
      <c r="AQ179" s="175"/>
      <c r="AR179" s="175"/>
      <c r="AS179" s="175"/>
      <c r="AT179" s="175"/>
      <c r="AU179" s="175"/>
      <c r="AV179" s="175"/>
      <c r="AW179" s="175"/>
      <c r="AX179" s="175"/>
      <c r="AY179" s="175"/>
      <c r="AZ179" s="175"/>
      <c r="BA179" s="175"/>
      <c r="BB179" s="175"/>
      <c r="BC179" s="175"/>
      <c r="BD179" s="136"/>
      <c r="BE179" s="136"/>
      <c r="BF179" s="127"/>
      <c r="BG179" s="127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1"/>
      <c r="BU179" s="410"/>
      <c r="BV179" s="411"/>
      <c r="BW179" s="412"/>
      <c r="BX179" s="412"/>
      <c r="BY179" s="35"/>
      <c r="BZ179" s="35"/>
      <c r="CA179" s="413"/>
    </row>
    <row r="180" spans="1:79" s="39" customFormat="1" ht="26.25">
      <c r="A180" s="1">
        <v>171</v>
      </c>
      <c r="B180" s="436" t="s">
        <v>2514</v>
      </c>
      <c r="C180" s="138" t="s">
        <v>1433</v>
      </c>
      <c r="D180" s="20" t="s">
        <v>248</v>
      </c>
      <c r="E180" s="14" t="s">
        <v>1289</v>
      </c>
      <c r="F180" s="34" t="s">
        <v>1921</v>
      </c>
      <c r="G180" s="2" t="s">
        <v>2312</v>
      </c>
      <c r="H180" s="33" t="s">
        <v>1289</v>
      </c>
      <c r="I180" s="33" t="s">
        <v>641</v>
      </c>
      <c r="J180" s="34" t="s">
        <v>1893</v>
      </c>
      <c r="K180" s="428" t="s">
        <v>1894</v>
      </c>
      <c r="L180" s="127">
        <v>36562</v>
      </c>
      <c r="M180" s="175">
        <f t="shared" ca="1" si="30"/>
        <v>20</v>
      </c>
      <c r="N180" s="365"/>
      <c r="O180" s="20" t="s">
        <v>31</v>
      </c>
      <c r="P180" s="27" t="s">
        <v>2129</v>
      </c>
      <c r="Q180" s="27" t="s">
        <v>2128</v>
      </c>
      <c r="R180" s="14">
        <f t="shared" si="36"/>
        <v>-43430</v>
      </c>
      <c r="S180" s="14"/>
      <c r="T180" s="27" t="s">
        <v>2264</v>
      </c>
      <c r="U180" s="36" t="s">
        <v>7</v>
      </c>
      <c r="V180" s="36" t="s">
        <v>17</v>
      </c>
      <c r="W180" s="426">
        <v>43543</v>
      </c>
      <c r="X180" s="20"/>
      <c r="Y180" s="20" t="s">
        <v>1938</v>
      </c>
      <c r="Z180" s="20"/>
      <c r="AA180" s="20"/>
      <c r="AB180" s="136"/>
      <c r="AC180" s="132">
        <v>43430</v>
      </c>
      <c r="AD180" s="135">
        <f t="shared" si="37"/>
        <v>43550</v>
      </c>
      <c r="AE180" s="32">
        <v>43430</v>
      </c>
      <c r="AF180" s="18">
        <f t="shared" ca="1" si="31"/>
        <v>424</v>
      </c>
      <c r="AG180" s="37">
        <f t="shared" ca="1" si="32"/>
        <v>2</v>
      </c>
      <c r="AH180" s="37">
        <f t="shared" ca="1" si="33"/>
        <v>1</v>
      </c>
      <c r="AI180" s="61">
        <f t="shared" ca="1" si="34"/>
        <v>1.1616438356164382</v>
      </c>
      <c r="AJ180" s="45" t="str">
        <f t="shared" ca="1" si="38"/>
        <v>7</v>
      </c>
      <c r="AK180" s="32"/>
      <c r="AL180" s="276"/>
      <c r="AM180" s="20"/>
      <c r="AN180" s="175"/>
      <c r="AO180" s="20"/>
      <c r="AP180" s="175"/>
      <c r="AQ180" s="175"/>
      <c r="AR180" s="175"/>
      <c r="AS180" s="175"/>
      <c r="AT180" s="175"/>
      <c r="AU180" s="175"/>
      <c r="AV180" s="175"/>
      <c r="AW180" s="175"/>
      <c r="AX180" s="175"/>
      <c r="AY180" s="175"/>
      <c r="AZ180" s="175"/>
      <c r="BA180" s="175"/>
      <c r="BB180" s="175"/>
      <c r="BC180" s="175"/>
      <c r="BD180" s="136"/>
      <c r="BE180" s="136"/>
      <c r="BF180" s="127"/>
      <c r="BG180" s="127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1"/>
      <c r="BU180" s="410"/>
      <c r="BV180" s="411"/>
      <c r="BW180" s="412"/>
      <c r="BX180" s="412"/>
      <c r="BY180" s="35"/>
      <c r="BZ180" s="35"/>
      <c r="CA180" s="413"/>
    </row>
    <row r="181" spans="1:79" s="39" customFormat="1" ht="26.25">
      <c r="A181" s="1">
        <v>172</v>
      </c>
      <c r="B181" s="436" t="s">
        <v>2515</v>
      </c>
      <c r="C181" s="138" t="s">
        <v>1433</v>
      </c>
      <c r="D181" s="20" t="s">
        <v>248</v>
      </c>
      <c r="E181" s="14" t="s">
        <v>1922</v>
      </c>
      <c r="F181" s="34" t="s">
        <v>1923</v>
      </c>
      <c r="G181" s="2" t="s">
        <v>2313</v>
      </c>
      <c r="H181" s="33" t="s">
        <v>1933</v>
      </c>
      <c r="I181" s="33" t="s">
        <v>641</v>
      </c>
      <c r="J181" s="34" t="s">
        <v>1895</v>
      </c>
      <c r="K181" s="428" t="s">
        <v>1896</v>
      </c>
      <c r="L181" s="127">
        <v>34734</v>
      </c>
      <c r="M181" s="175">
        <f t="shared" ca="1" si="30"/>
        <v>25</v>
      </c>
      <c r="N181" s="365"/>
      <c r="O181" s="20" t="s">
        <v>31</v>
      </c>
      <c r="P181" s="27" t="s">
        <v>2129</v>
      </c>
      <c r="Q181" s="27" t="s">
        <v>2128</v>
      </c>
      <c r="R181" s="14">
        <f t="shared" si="36"/>
        <v>-43430</v>
      </c>
      <c r="S181" s="14"/>
      <c r="T181" s="27" t="s">
        <v>2264</v>
      </c>
      <c r="U181" s="36" t="s">
        <v>7</v>
      </c>
      <c r="V181" s="36" t="s">
        <v>17</v>
      </c>
      <c r="W181" s="426">
        <v>43543</v>
      </c>
      <c r="X181" s="20"/>
      <c r="Y181" s="20" t="s">
        <v>1938</v>
      </c>
      <c r="Z181" s="20"/>
      <c r="AA181" s="20"/>
      <c r="AB181" s="136"/>
      <c r="AC181" s="132">
        <v>43430</v>
      </c>
      <c r="AD181" s="135">
        <f t="shared" si="37"/>
        <v>43550</v>
      </c>
      <c r="AE181" s="32">
        <v>43430</v>
      </c>
      <c r="AF181" s="18">
        <f t="shared" ca="1" si="31"/>
        <v>424</v>
      </c>
      <c r="AG181" s="37">
        <f t="shared" ca="1" si="32"/>
        <v>2</v>
      </c>
      <c r="AH181" s="37">
        <f t="shared" ca="1" si="33"/>
        <v>1</v>
      </c>
      <c r="AI181" s="61">
        <f t="shared" ca="1" si="34"/>
        <v>1.1616438356164382</v>
      </c>
      <c r="AJ181" s="45" t="str">
        <f t="shared" ca="1" si="38"/>
        <v>7</v>
      </c>
      <c r="AK181" s="32"/>
      <c r="AL181" s="276"/>
      <c r="AM181" s="20"/>
      <c r="AN181" s="175"/>
      <c r="AO181" s="20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5"/>
      <c r="BA181" s="175"/>
      <c r="BB181" s="175"/>
      <c r="BC181" s="175"/>
      <c r="BD181" s="136"/>
      <c r="BE181" s="136"/>
      <c r="BF181" s="127"/>
      <c r="BG181" s="127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1"/>
      <c r="BU181" s="410"/>
      <c r="BV181" s="411"/>
      <c r="BW181" s="412"/>
      <c r="BX181" s="412"/>
      <c r="BY181" s="35"/>
      <c r="BZ181" s="35"/>
      <c r="CA181" s="413"/>
    </row>
    <row r="182" spans="1:79" s="39" customFormat="1" ht="26.25">
      <c r="A182" s="1">
        <v>173</v>
      </c>
      <c r="B182" s="436" t="s">
        <v>2516</v>
      </c>
      <c r="C182" s="138" t="s">
        <v>1433</v>
      </c>
      <c r="D182" s="20" t="s">
        <v>247</v>
      </c>
      <c r="E182" s="14" t="s">
        <v>478</v>
      </c>
      <c r="F182" s="34" t="s">
        <v>1924</v>
      </c>
      <c r="G182" s="2" t="s">
        <v>2314</v>
      </c>
      <c r="H182" s="33" t="s">
        <v>478</v>
      </c>
      <c r="I182" s="33" t="s">
        <v>600</v>
      </c>
      <c r="J182" s="34" t="s">
        <v>1897</v>
      </c>
      <c r="K182" s="428" t="s">
        <v>1898</v>
      </c>
      <c r="L182" s="127">
        <v>36326</v>
      </c>
      <c r="M182" s="175">
        <f t="shared" ca="1" si="30"/>
        <v>21</v>
      </c>
      <c r="N182" s="365"/>
      <c r="O182" s="20" t="s">
        <v>30</v>
      </c>
      <c r="P182" s="27" t="s">
        <v>2129</v>
      </c>
      <c r="Q182" s="27" t="s">
        <v>2128</v>
      </c>
      <c r="R182" s="14">
        <f t="shared" si="36"/>
        <v>-43430</v>
      </c>
      <c r="S182" s="14"/>
      <c r="T182" s="27" t="s">
        <v>2264</v>
      </c>
      <c r="U182" s="36" t="s">
        <v>7</v>
      </c>
      <c r="V182" s="36" t="s">
        <v>17</v>
      </c>
      <c r="W182" s="426">
        <v>43543</v>
      </c>
      <c r="X182" s="20"/>
      <c r="Y182" s="20" t="s">
        <v>1938</v>
      </c>
      <c r="Z182" s="20"/>
      <c r="AA182" s="20"/>
      <c r="AB182" s="136"/>
      <c r="AC182" s="132">
        <v>43430</v>
      </c>
      <c r="AD182" s="135">
        <f t="shared" si="37"/>
        <v>43550</v>
      </c>
      <c r="AE182" s="32">
        <v>43430</v>
      </c>
      <c r="AF182" s="18">
        <f t="shared" ca="1" si="31"/>
        <v>424</v>
      </c>
      <c r="AG182" s="37">
        <f t="shared" ca="1" si="32"/>
        <v>2</v>
      </c>
      <c r="AH182" s="37">
        <f t="shared" ca="1" si="33"/>
        <v>1</v>
      </c>
      <c r="AI182" s="61">
        <f t="shared" ca="1" si="34"/>
        <v>1.1616438356164382</v>
      </c>
      <c r="AJ182" s="45" t="str">
        <f t="shared" ca="1" si="38"/>
        <v>7</v>
      </c>
      <c r="AK182" s="32"/>
      <c r="AL182" s="276"/>
      <c r="AM182" s="20"/>
      <c r="AN182" s="175"/>
      <c r="AO182" s="20"/>
      <c r="AP182" s="175"/>
      <c r="AQ182" s="175"/>
      <c r="AR182" s="175"/>
      <c r="AS182" s="175"/>
      <c r="AT182" s="175"/>
      <c r="AU182" s="175"/>
      <c r="AV182" s="175"/>
      <c r="AW182" s="175"/>
      <c r="AX182" s="175"/>
      <c r="AY182" s="175"/>
      <c r="AZ182" s="175"/>
      <c r="BA182" s="175"/>
      <c r="BB182" s="175"/>
      <c r="BC182" s="175"/>
      <c r="BD182" s="136"/>
      <c r="BE182" s="136"/>
      <c r="BF182" s="127"/>
      <c r="BG182" s="127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1"/>
      <c r="BU182" s="410"/>
      <c r="BV182" s="411"/>
      <c r="BW182" s="412"/>
      <c r="BX182" s="412"/>
      <c r="BY182" s="35"/>
      <c r="BZ182" s="35"/>
      <c r="CA182" s="413"/>
    </row>
    <row r="183" spans="1:79" s="39" customFormat="1" ht="26.25">
      <c r="A183" s="1">
        <v>174</v>
      </c>
      <c r="B183" s="436" t="s">
        <v>2517</v>
      </c>
      <c r="C183" s="138" t="s">
        <v>1433</v>
      </c>
      <c r="D183" s="20" t="s">
        <v>248</v>
      </c>
      <c r="E183" s="14" t="s">
        <v>490</v>
      </c>
      <c r="F183" s="34" t="s">
        <v>1411</v>
      </c>
      <c r="G183" s="2" t="s">
        <v>2315</v>
      </c>
      <c r="H183" s="33" t="s">
        <v>490</v>
      </c>
      <c r="I183" s="33" t="s">
        <v>641</v>
      </c>
      <c r="J183" s="34" t="s">
        <v>1899</v>
      </c>
      <c r="K183" s="428" t="s">
        <v>1900</v>
      </c>
      <c r="L183" s="127">
        <v>32092</v>
      </c>
      <c r="M183" s="175">
        <f t="shared" ca="1" si="30"/>
        <v>33</v>
      </c>
      <c r="N183" s="365"/>
      <c r="O183" s="20" t="s">
        <v>31</v>
      </c>
      <c r="P183" s="27" t="s">
        <v>9</v>
      </c>
      <c r="Q183" s="27" t="s">
        <v>51</v>
      </c>
      <c r="R183" s="14">
        <f t="shared" si="36"/>
        <v>-43430</v>
      </c>
      <c r="S183" s="14"/>
      <c r="T183" s="27" t="s">
        <v>2264</v>
      </c>
      <c r="U183" s="36" t="s">
        <v>7</v>
      </c>
      <c r="V183" s="36" t="s">
        <v>17</v>
      </c>
      <c r="W183" s="426">
        <v>43543</v>
      </c>
      <c r="X183" s="20"/>
      <c r="Y183" s="20" t="s">
        <v>1938</v>
      </c>
      <c r="Z183" s="20"/>
      <c r="AA183" s="20"/>
      <c r="AB183" s="136"/>
      <c r="AC183" s="132">
        <v>43430</v>
      </c>
      <c r="AD183" s="135">
        <f t="shared" si="37"/>
        <v>43550</v>
      </c>
      <c r="AE183" s="32">
        <v>43430</v>
      </c>
      <c r="AF183" s="18">
        <f t="shared" ca="1" si="31"/>
        <v>424</v>
      </c>
      <c r="AG183" s="37">
        <f t="shared" ca="1" si="32"/>
        <v>2</v>
      </c>
      <c r="AH183" s="37">
        <f t="shared" ca="1" si="33"/>
        <v>1</v>
      </c>
      <c r="AI183" s="61">
        <f t="shared" ca="1" si="34"/>
        <v>1.1616438356164382</v>
      </c>
      <c r="AJ183" s="45" t="str">
        <f t="shared" ca="1" si="38"/>
        <v>7</v>
      </c>
      <c r="AK183" s="32"/>
      <c r="AL183" s="276"/>
      <c r="AM183" s="20"/>
      <c r="AN183" s="175"/>
      <c r="AO183" s="20"/>
      <c r="AP183" s="175"/>
      <c r="AQ183" s="175"/>
      <c r="AR183" s="175"/>
      <c r="AS183" s="175"/>
      <c r="AT183" s="175"/>
      <c r="AU183" s="175"/>
      <c r="AV183" s="175"/>
      <c r="AW183" s="175"/>
      <c r="AX183" s="175"/>
      <c r="AY183" s="175"/>
      <c r="AZ183" s="175"/>
      <c r="BA183" s="175"/>
      <c r="BB183" s="175"/>
      <c r="BC183" s="175"/>
      <c r="BD183" s="136"/>
      <c r="BE183" s="136"/>
      <c r="BF183" s="127"/>
      <c r="BG183" s="127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1"/>
      <c r="BU183" s="410"/>
      <c r="BV183" s="411"/>
      <c r="BW183" s="412"/>
      <c r="BX183" s="412"/>
      <c r="BY183" s="35"/>
      <c r="BZ183" s="35"/>
      <c r="CA183" s="413"/>
    </row>
    <row r="184" spans="1:79" s="39" customFormat="1" ht="26.25">
      <c r="A184" s="1">
        <v>175</v>
      </c>
      <c r="B184" s="436" t="s">
        <v>2518</v>
      </c>
      <c r="C184" s="138" t="s">
        <v>1433</v>
      </c>
      <c r="D184" s="20" t="s">
        <v>247</v>
      </c>
      <c r="E184" s="14" t="s">
        <v>1710</v>
      </c>
      <c r="F184" s="34" t="s">
        <v>1411</v>
      </c>
      <c r="G184" s="2" t="s">
        <v>2316</v>
      </c>
      <c r="H184" s="33" t="s">
        <v>1673</v>
      </c>
      <c r="I184" s="33" t="s">
        <v>600</v>
      </c>
      <c r="J184" s="34" t="s">
        <v>1902</v>
      </c>
      <c r="K184" s="428" t="s">
        <v>1901</v>
      </c>
      <c r="L184" s="127">
        <v>34410</v>
      </c>
      <c r="M184" s="175">
        <f t="shared" ca="1" si="30"/>
        <v>26</v>
      </c>
      <c r="N184" s="365"/>
      <c r="O184" s="20" t="s">
        <v>30</v>
      </c>
      <c r="P184" s="27" t="s">
        <v>2129</v>
      </c>
      <c r="Q184" s="27" t="s">
        <v>2128</v>
      </c>
      <c r="R184" s="14">
        <f t="shared" si="36"/>
        <v>-43430</v>
      </c>
      <c r="S184" s="14"/>
      <c r="T184" s="27" t="s">
        <v>2264</v>
      </c>
      <c r="U184" s="36" t="s">
        <v>7</v>
      </c>
      <c r="V184" s="36" t="s">
        <v>17</v>
      </c>
      <c r="W184" s="426">
        <v>43543</v>
      </c>
      <c r="X184" s="20"/>
      <c r="Y184" s="20" t="s">
        <v>1938</v>
      </c>
      <c r="Z184" s="20"/>
      <c r="AA184" s="20"/>
      <c r="AB184" s="136"/>
      <c r="AC184" s="132">
        <v>43430</v>
      </c>
      <c r="AD184" s="135">
        <f t="shared" si="37"/>
        <v>43550</v>
      </c>
      <c r="AE184" s="32">
        <v>43430</v>
      </c>
      <c r="AF184" s="18">
        <f t="shared" ca="1" si="31"/>
        <v>424</v>
      </c>
      <c r="AG184" s="37">
        <f t="shared" ca="1" si="32"/>
        <v>2</v>
      </c>
      <c r="AH184" s="37">
        <f t="shared" ca="1" si="33"/>
        <v>1</v>
      </c>
      <c r="AI184" s="61">
        <f t="shared" ca="1" si="34"/>
        <v>1.1616438356164382</v>
      </c>
      <c r="AJ184" s="45" t="str">
        <f t="shared" ca="1" si="38"/>
        <v>7</v>
      </c>
      <c r="AK184" s="32"/>
      <c r="AL184" s="276"/>
      <c r="AM184" s="20"/>
      <c r="AN184" s="175"/>
      <c r="AO184" s="20"/>
      <c r="AP184" s="175"/>
      <c r="AQ184" s="175"/>
      <c r="AR184" s="175"/>
      <c r="AS184" s="175"/>
      <c r="AT184" s="175"/>
      <c r="AU184" s="175"/>
      <c r="AV184" s="175"/>
      <c r="AW184" s="175"/>
      <c r="AX184" s="175"/>
      <c r="AY184" s="175"/>
      <c r="AZ184" s="175"/>
      <c r="BA184" s="175"/>
      <c r="BB184" s="175"/>
      <c r="BC184" s="175"/>
      <c r="BD184" s="136"/>
      <c r="BE184" s="136"/>
      <c r="BF184" s="127"/>
      <c r="BG184" s="127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1"/>
      <c r="BU184" s="410"/>
      <c r="BV184" s="411"/>
      <c r="BW184" s="412"/>
      <c r="BX184" s="412"/>
      <c r="BY184" s="35"/>
      <c r="BZ184" s="35"/>
      <c r="CA184" s="413"/>
    </row>
    <row r="185" spans="1:79" s="39" customFormat="1" ht="26.25">
      <c r="A185" s="1">
        <v>176</v>
      </c>
      <c r="B185" s="436" t="s">
        <v>2519</v>
      </c>
      <c r="C185" s="138" t="s">
        <v>1433</v>
      </c>
      <c r="D185" s="20" t="s">
        <v>248</v>
      </c>
      <c r="E185" s="14" t="s">
        <v>1925</v>
      </c>
      <c r="F185" s="34" t="s">
        <v>1705</v>
      </c>
      <c r="G185" s="2" t="s">
        <v>2317</v>
      </c>
      <c r="H185" s="33" t="s">
        <v>1925</v>
      </c>
      <c r="I185" s="33" t="s">
        <v>641</v>
      </c>
      <c r="J185" s="34" t="s">
        <v>1904</v>
      </c>
      <c r="K185" s="428" t="s">
        <v>1903</v>
      </c>
      <c r="L185" s="127">
        <v>36560</v>
      </c>
      <c r="M185" s="175">
        <f t="shared" ca="1" si="30"/>
        <v>20</v>
      </c>
      <c r="N185" s="365"/>
      <c r="O185" s="20" t="s">
        <v>31</v>
      </c>
      <c r="P185" s="27" t="s">
        <v>2129</v>
      </c>
      <c r="Q185" s="27" t="s">
        <v>2128</v>
      </c>
      <c r="R185" s="14">
        <f t="shared" si="36"/>
        <v>-43430</v>
      </c>
      <c r="S185" s="14"/>
      <c r="T185" s="27" t="s">
        <v>2264</v>
      </c>
      <c r="U185" s="36" t="s">
        <v>7</v>
      </c>
      <c r="V185" s="36" t="s">
        <v>17</v>
      </c>
      <c r="W185" s="426">
        <v>43543</v>
      </c>
      <c r="X185" s="20"/>
      <c r="Y185" s="20" t="s">
        <v>1938</v>
      </c>
      <c r="Z185" s="20"/>
      <c r="AA185" s="20"/>
      <c r="AB185" s="136"/>
      <c r="AC185" s="132">
        <v>43430</v>
      </c>
      <c r="AD185" s="135">
        <f t="shared" si="37"/>
        <v>43550</v>
      </c>
      <c r="AE185" s="32">
        <v>43430</v>
      </c>
      <c r="AF185" s="18">
        <f t="shared" ca="1" si="31"/>
        <v>424</v>
      </c>
      <c r="AG185" s="37">
        <f t="shared" ca="1" si="32"/>
        <v>2</v>
      </c>
      <c r="AH185" s="37">
        <f t="shared" ca="1" si="33"/>
        <v>1</v>
      </c>
      <c r="AI185" s="61">
        <f t="shared" ca="1" si="34"/>
        <v>1.1616438356164382</v>
      </c>
      <c r="AJ185" s="45" t="str">
        <f t="shared" ca="1" si="38"/>
        <v>7</v>
      </c>
      <c r="AK185" s="32"/>
      <c r="AL185" s="276"/>
      <c r="AM185" s="20"/>
      <c r="AN185" s="175"/>
      <c r="AO185" s="20"/>
      <c r="AP185" s="175"/>
      <c r="AQ185" s="175"/>
      <c r="AR185" s="175"/>
      <c r="AS185" s="175"/>
      <c r="AT185" s="175"/>
      <c r="AU185" s="175"/>
      <c r="AV185" s="175"/>
      <c r="AW185" s="175"/>
      <c r="AX185" s="175"/>
      <c r="AY185" s="175"/>
      <c r="AZ185" s="175"/>
      <c r="BA185" s="175"/>
      <c r="BB185" s="175"/>
      <c r="BC185" s="175"/>
      <c r="BD185" s="136"/>
      <c r="BE185" s="136"/>
      <c r="BF185" s="127"/>
      <c r="BG185" s="127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1"/>
      <c r="BU185" s="410"/>
      <c r="BV185" s="411"/>
      <c r="BW185" s="412"/>
      <c r="BX185" s="412"/>
      <c r="BY185" s="35"/>
      <c r="BZ185" s="35"/>
      <c r="CA185" s="413"/>
    </row>
    <row r="186" spans="1:79" s="39" customFormat="1" ht="26.25">
      <c r="A186" s="1">
        <v>177</v>
      </c>
      <c r="B186" s="436" t="s">
        <v>2521</v>
      </c>
      <c r="C186" s="20"/>
      <c r="D186" s="20" t="s">
        <v>249</v>
      </c>
      <c r="E186" s="14" t="s">
        <v>2040</v>
      </c>
      <c r="F186" s="34" t="s">
        <v>2041</v>
      </c>
      <c r="G186" s="2" t="s">
        <v>2042</v>
      </c>
      <c r="H186" s="33" t="s">
        <v>2043</v>
      </c>
      <c r="I186" s="33" t="s">
        <v>435</v>
      </c>
      <c r="J186" s="34" t="s">
        <v>2044</v>
      </c>
      <c r="K186" s="428">
        <v>371060074043</v>
      </c>
      <c r="L186" s="127">
        <v>30344</v>
      </c>
      <c r="M186" s="175">
        <f t="shared" ca="1" si="30"/>
        <v>37</v>
      </c>
      <c r="N186" s="365"/>
      <c r="O186" s="20" t="s">
        <v>31</v>
      </c>
      <c r="P186" s="27" t="s">
        <v>2129</v>
      </c>
      <c r="Q186" s="27" t="s">
        <v>2128</v>
      </c>
      <c r="R186" s="14">
        <f t="shared" si="36"/>
        <v>-43615</v>
      </c>
      <c r="S186" s="14"/>
      <c r="T186" s="27" t="s">
        <v>2264</v>
      </c>
      <c r="U186" s="36" t="s">
        <v>7</v>
      </c>
      <c r="V186" s="36" t="s">
        <v>17</v>
      </c>
      <c r="W186" s="20"/>
      <c r="X186" s="20"/>
      <c r="Y186" s="20" t="s">
        <v>1938</v>
      </c>
      <c r="Z186" s="20"/>
      <c r="AA186" s="20"/>
      <c r="AB186" s="136"/>
      <c r="AC186" s="132">
        <v>43615</v>
      </c>
      <c r="AD186" s="135">
        <f t="shared" si="37"/>
        <v>43735</v>
      </c>
      <c r="AE186" s="32">
        <v>43615</v>
      </c>
      <c r="AF186" s="37">
        <f t="shared" ca="1" si="31"/>
        <v>239</v>
      </c>
      <c r="AG186" s="37">
        <f t="shared" ca="1" si="32"/>
        <v>1</v>
      </c>
      <c r="AH186" s="37">
        <f t="shared" ca="1" si="33"/>
        <v>7</v>
      </c>
      <c r="AI186" s="61">
        <f t="shared" ca="1" si="34"/>
        <v>0.65479452054794518</v>
      </c>
      <c r="AJ186" s="45">
        <f t="shared" ref="AJ186:AJ198" ca="1" si="39">IF(AE186="","",IF(AI186&lt;$AH$2,0,IF(YEAR(AE186)=$AH$1-1,ROUND($AJ$2/12*(12-MONTH(AE186)+1),0),IF(AG186&gt;=$AH$6,$AJ$6,IF(AG186&gt;=$AH$5,$AJ$5,IF(AG186&gt;=$AH$4,$AJ$4,IF(AG186&gt;=$AH$3,$AJ$3,IF(AG186&gt;=$AH$2,$AJ$2,"Check"))))))))</f>
        <v>0</v>
      </c>
      <c r="AK186" s="32"/>
      <c r="AL186" s="276"/>
      <c r="AM186" s="20"/>
      <c r="AN186" s="175"/>
      <c r="AO186" s="20"/>
      <c r="AP186" s="175"/>
      <c r="AQ186" s="175"/>
      <c r="AR186" s="175"/>
      <c r="AS186" s="175"/>
      <c r="AT186" s="175"/>
      <c r="AU186" s="175"/>
      <c r="AV186" s="175"/>
      <c r="AW186" s="175"/>
      <c r="AX186" s="175"/>
      <c r="AY186" s="175"/>
      <c r="AZ186" s="175"/>
      <c r="BA186" s="175"/>
      <c r="BB186" s="175"/>
      <c r="BC186" s="175"/>
      <c r="BD186" s="136"/>
      <c r="BE186" s="136"/>
      <c r="BF186" s="127"/>
      <c r="BG186" s="127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1"/>
      <c r="BU186" s="410"/>
      <c r="BV186" s="411"/>
      <c r="BW186" s="412"/>
      <c r="BX186" s="412"/>
      <c r="BY186" s="35"/>
      <c r="BZ186" s="35"/>
      <c r="CA186" s="413"/>
    </row>
    <row r="187" spans="1:79" s="39" customFormat="1" ht="26.25">
      <c r="A187" s="1">
        <v>178</v>
      </c>
      <c r="B187" s="436" t="s">
        <v>2522</v>
      </c>
      <c r="C187" s="20"/>
      <c r="D187" s="20" t="s">
        <v>249</v>
      </c>
      <c r="E187" s="14" t="s">
        <v>2067</v>
      </c>
      <c r="F187" s="34" t="s">
        <v>840</v>
      </c>
      <c r="G187" s="2" t="s">
        <v>841</v>
      </c>
      <c r="H187" s="33" t="s">
        <v>466</v>
      </c>
      <c r="I187" s="33" t="s">
        <v>435</v>
      </c>
      <c r="J187" s="34" t="s">
        <v>842</v>
      </c>
      <c r="K187" s="428">
        <v>2640100025944</v>
      </c>
      <c r="L187" s="127">
        <v>35050</v>
      </c>
      <c r="M187" s="175">
        <f t="shared" ca="1" si="30"/>
        <v>25</v>
      </c>
      <c r="N187" s="365"/>
      <c r="O187" s="20" t="s">
        <v>31</v>
      </c>
      <c r="P187" s="27" t="s">
        <v>2129</v>
      </c>
      <c r="Q187" s="27" t="s">
        <v>2128</v>
      </c>
      <c r="R187" s="14">
        <f t="shared" si="36"/>
        <v>-43620</v>
      </c>
      <c r="S187" s="14"/>
      <c r="T187" s="27" t="s">
        <v>2264</v>
      </c>
      <c r="U187" s="36" t="s">
        <v>7</v>
      </c>
      <c r="V187" s="36" t="s">
        <v>17</v>
      </c>
      <c r="W187" s="20"/>
      <c r="X187" s="20"/>
      <c r="Y187" s="20" t="s">
        <v>1938</v>
      </c>
      <c r="Z187" s="20"/>
      <c r="AA187" s="20"/>
      <c r="AB187" s="136"/>
      <c r="AC187" s="132">
        <v>43620</v>
      </c>
      <c r="AD187" s="135">
        <f t="shared" si="37"/>
        <v>43740</v>
      </c>
      <c r="AE187" s="32">
        <v>43620</v>
      </c>
      <c r="AF187" s="37">
        <f t="shared" ca="1" si="31"/>
        <v>234</v>
      </c>
      <c r="AG187" s="37">
        <f t="shared" ca="1" si="32"/>
        <v>1</v>
      </c>
      <c r="AH187" s="37">
        <f t="shared" ca="1" si="33"/>
        <v>7</v>
      </c>
      <c r="AI187" s="61">
        <f t="shared" ca="1" si="34"/>
        <v>0.64109589041095894</v>
      </c>
      <c r="AJ187" s="45">
        <f t="shared" ca="1" si="39"/>
        <v>0</v>
      </c>
      <c r="AK187" s="32"/>
      <c r="AL187" s="276"/>
      <c r="AM187" s="20"/>
      <c r="AN187" s="175"/>
      <c r="AO187" s="20"/>
      <c r="AP187" s="175"/>
      <c r="AQ187" s="175"/>
      <c r="AR187" s="175"/>
      <c r="AS187" s="175"/>
      <c r="AT187" s="175"/>
      <c r="AU187" s="175"/>
      <c r="AV187" s="175"/>
      <c r="AW187" s="175"/>
      <c r="AX187" s="175"/>
      <c r="AY187" s="175"/>
      <c r="AZ187" s="175"/>
      <c r="BA187" s="175"/>
      <c r="BB187" s="175"/>
      <c r="BC187" s="175"/>
      <c r="BD187" s="136"/>
      <c r="BE187" s="136"/>
      <c r="BF187" s="127"/>
      <c r="BG187" s="127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1"/>
      <c r="BU187" s="410"/>
      <c r="BV187" s="411"/>
      <c r="BW187" s="412"/>
      <c r="BX187" s="412"/>
      <c r="BY187" s="35"/>
      <c r="BZ187" s="35"/>
      <c r="CA187" s="413"/>
    </row>
    <row r="188" spans="1:79" s="39" customFormat="1" ht="26.25">
      <c r="A188" s="1">
        <v>179</v>
      </c>
      <c r="B188" s="436" t="s">
        <v>2523</v>
      </c>
      <c r="C188" s="20"/>
      <c r="D188" s="20" t="s">
        <v>249</v>
      </c>
      <c r="E188" s="14" t="s">
        <v>2078</v>
      </c>
      <c r="F188" s="34" t="s">
        <v>2068</v>
      </c>
      <c r="G188" s="2" t="s">
        <v>2319</v>
      </c>
      <c r="H188" s="33" t="s">
        <v>2093</v>
      </c>
      <c r="I188" s="33" t="s">
        <v>435</v>
      </c>
      <c r="J188" s="34" t="s">
        <v>2095</v>
      </c>
      <c r="K188" s="428">
        <v>1340501354013</v>
      </c>
      <c r="L188" s="127">
        <v>36803</v>
      </c>
      <c r="M188" s="175">
        <f t="shared" ca="1" si="30"/>
        <v>20</v>
      </c>
      <c r="N188" s="365"/>
      <c r="O188" s="20" t="s">
        <v>31</v>
      </c>
      <c r="P188" s="27" t="s">
        <v>2129</v>
      </c>
      <c r="Q188" s="27" t="s">
        <v>2128</v>
      </c>
      <c r="R188" s="14">
        <f t="shared" si="36"/>
        <v>-43620</v>
      </c>
      <c r="S188" s="14"/>
      <c r="T188" s="27" t="s">
        <v>2264</v>
      </c>
      <c r="U188" s="36" t="s">
        <v>7</v>
      </c>
      <c r="V188" s="36" t="s">
        <v>17</v>
      </c>
      <c r="W188" s="20"/>
      <c r="X188" s="20"/>
      <c r="Y188" s="20" t="s">
        <v>1938</v>
      </c>
      <c r="Z188" s="20"/>
      <c r="AA188" s="20"/>
      <c r="AB188" s="136"/>
      <c r="AC188" s="132">
        <v>43620</v>
      </c>
      <c r="AD188" s="135">
        <f t="shared" si="37"/>
        <v>43740</v>
      </c>
      <c r="AE188" s="32">
        <v>43620</v>
      </c>
      <c r="AF188" s="37">
        <f t="shared" ca="1" si="31"/>
        <v>234</v>
      </c>
      <c r="AG188" s="37">
        <f t="shared" ca="1" si="32"/>
        <v>1</v>
      </c>
      <c r="AH188" s="37">
        <f t="shared" ca="1" si="33"/>
        <v>7</v>
      </c>
      <c r="AI188" s="61">
        <f t="shared" ca="1" si="34"/>
        <v>0.64109589041095894</v>
      </c>
      <c r="AJ188" s="45">
        <f t="shared" ca="1" si="39"/>
        <v>0</v>
      </c>
      <c r="AK188" s="32"/>
      <c r="AL188" s="276"/>
      <c r="AM188" s="20"/>
      <c r="AN188" s="175"/>
      <c r="AO188" s="20"/>
      <c r="AP188" s="175"/>
      <c r="AQ188" s="175"/>
      <c r="AR188" s="175"/>
      <c r="AS188" s="175"/>
      <c r="AT188" s="175"/>
      <c r="AU188" s="175"/>
      <c r="AV188" s="175"/>
      <c r="AW188" s="175"/>
      <c r="AX188" s="175"/>
      <c r="AY188" s="175"/>
      <c r="AZ188" s="175"/>
      <c r="BA188" s="175"/>
      <c r="BB188" s="175"/>
      <c r="BC188" s="175"/>
      <c r="BD188" s="136"/>
      <c r="BE188" s="136"/>
      <c r="BF188" s="127"/>
      <c r="BG188" s="127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1"/>
      <c r="BU188" s="410"/>
      <c r="BV188" s="411"/>
      <c r="BW188" s="412"/>
      <c r="BX188" s="412"/>
      <c r="BY188" s="35"/>
      <c r="BZ188" s="35"/>
      <c r="CA188" s="413"/>
    </row>
    <row r="189" spans="1:79" s="39" customFormat="1" ht="26.25">
      <c r="A189" s="1">
        <v>180</v>
      </c>
      <c r="B189" s="436" t="s">
        <v>2524</v>
      </c>
      <c r="C189" s="20"/>
      <c r="D189" s="20" t="s">
        <v>247</v>
      </c>
      <c r="E189" s="14" t="s">
        <v>2079</v>
      </c>
      <c r="F189" s="34" t="s">
        <v>2069</v>
      </c>
      <c r="G189" s="2" t="s">
        <v>2320</v>
      </c>
      <c r="H189" s="33" t="s">
        <v>544</v>
      </c>
      <c r="I189" s="33" t="s">
        <v>600</v>
      </c>
      <c r="J189" s="34" t="s">
        <v>2096</v>
      </c>
      <c r="K189" s="428">
        <v>1129900269839</v>
      </c>
      <c r="L189" s="127">
        <v>35275</v>
      </c>
      <c r="M189" s="175">
        <f t="shared" ca="1" si="30"/>
        <v>24</v>
      </c>
      <c r="N189" s="365"/>
      <c r="O189" s="20" t="s">
        <v>30</v>
      </c>
      <c r="P189" s="27" t="s">
        <v>2248</v>
      </c>
      <c r="Q189" s="27" t="s">
        <v>8</v>
      </c>
      <c r="R189" s="14">
        <f t="shared" si="36"/>
        <v>-43627</v>
      </c>
      <c r="S189" s="14"/>
      <c r="T189" s="27" t="s">
        <v>2266</v>
      </c>
      <c r="U189" s="36" t="s">
        <v>7</v>
      </c>
      <c r="V189" s="36" t="s">
        <v>17</v>
      </c>
      <c r="W189" s="20"/>
      <c r="X189" s="20"/>
      <c r="Y189" s="20" t="s">
        <v>1938</v>
      </c>
      <c r="Z189" s="20"/>
      <c r="AA189" s="20"/>
      <c r="AB189" s="136"/>
      <c r="AC189" s="132">
        <v>43627</v>
      </c>
      <c r="AD189" s="135">
        <f t="shared" si="37"/>
        <v>43747</v>
      </c>
      <c r="AE189" s="32">
        <v>43627</v>
      </c>
      <c r="AF189" s="37">
        <f t="shared" ca="1" si="31"/>
        <v>227</v>
      </c>
      <c r="AG189" s="37">
        <f t="shared" ca="1" si="32"/>
        <v>1</v>
      </c>
      <c r="AH189" s="37">
        <f t="shared" ca="1" si="33"/>
        <v>7</v>
      </c>
      <c r="AI189" s="61">
        <f t="shared" ca="1" si="34"/>
        <v>0.62191780821917808</v>
      </c>
      <c r="AJ189" s="45">
        <f t="shared" ca="1" si="39"/>
        <v>0</v>
      </c>
      <c r="AK189" s="32"/>
      <c r="AL189" s="276"/>
      <c r="AM189" s="20"/>
      <c r="AN189" s="175"/>
      <c r="AO189" s="20"/>
      <c r="AP189" s="175"/>
      <c r="AQ189" s="175"/>
      <c r="AR189" s="175"/>
      <c r="AS189" s="175"/>
      <c r="AT189" s="175"/>
      <c r="AU189" s="175"/>
      <c r="AV189" s="175"/>
      <c r="AW189" s="175"/>
      <c r="AX189" s="175"/>
      <c r="AY189" s="175"/>
      <c r="AZ189" s="175"/>
      <c r="BA189" s="175"/>
      <c r="BB189" s="175"/>
      <c r="BC189" s="175"/>
      <c r="BD189" s="136"/>
      <c r="BE189" s="136"/>
      <c r="BF189" s="127"/>
      <c r="BG189" s="127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1"/>
      <c r="BU189" s="410"/>
      <c r="BV189" s="411"/>
      <c r="BW189" s="412"/>
      <c r="BX189" s="412"/>
      <c r="BY189" s="35"/>
      <c r="BZ189" s="35"/>
      <c r="CA189" s="413"/>
    </row>
    <row r="190" spans="1:79" s="39" customFormat="1" ht="26.25">
      <c r="A190" s="1">
        <v>181</v>
      </c>
      <c r="B190" s="436" t="s">
        <v>2525</v>
      </c>
      <c r="C190" s="20"/>
      <c r="D190" s="20" t="s">
        <v>249</v>
      </c>
      <c r="E190" s="14" t="s">
        <v>2080</v>
      </c>
      <c r="F190" s="34" t="s">
        <v>2070</v>
      </c>
      <c r="G190" s="2" t="s">
        <v>2184</v>
      </c>
      <c r="H190" s="33" t="s">
        <v>461</v>
      </c>
      <c r="I190" s="33" t="s">
        <v>435</v>
      </c>
      <c r="J190" s="34" t="s">
        <v>2097</v>
      </c>
      <c r="K190" s="428">
        <v>1189900270328</v>
      </c>
      <c r="L190" s="127">
        <v>36011</v>
      </c>
      <c r="M190" s="175">
        <f t="shared" ca="1" si="30"/>
        <v>22</v>
      </c>
      <c r="N190" s="365"/>
      <c r="O190" s="20" t="s">
        <v>31</v>
      </c>
      <c r="P190" s="27" t="s">
        <v>2129</v>
      </c>
      <c r="Q190" s="27" t="s">
        <v>2128</v>
      </c>
      <c r="R190" s="14">
        <f t="shared" si="36"/>
        <v>-43627</v>
      </c>
      <c r="S190" s="14"/>
      <c r="T190" s="27" t="s">
        <v>2264</v>
      </c>
      <c r="U190" s="36" t="s">
        <v>7</v>
      </c>
      <c r="V190" s="36" t="s">
        <v>17</v>
      </c>
      <c r="W190" s="20"/>
      <c r="X190" s="20"/>
      <c r="Y190" s="20" t="s">
        <v>1938</v>
      </c>
      <c r="Z190" s="20"/>
      <c r="AA190" s="20"/>
      <c r="AB190" s="136"/>
      <c r="AC190" s="132">
        <v>43627</v>
      </c>
      <c r="AD190" s="135">
        <f t="shared" si="37"/>
        <v>43747</v>
      </c>
      <c r="AE190" s="32">
        <v>43627</v>
      </c>
      <c r="AF190" s="37">
        <f t="shared" ca="1" si="31"/>
        <v>227</v>
      </c>
      <c r="AG190" s="37">
        <f t="shared" ca="1" si="32"/>
        <v>1</v>
      </c>
      <c r="AH190" s="37">
        <f t="shared" ca="1" si="33"/>
        <v>7</v>
      </c>
      <c r="AI190" s="61">
        <f t="shared" ca="1" si="34"/>
        <v>0.62191780821917808</v>
      </c>
      <c r="AJ190" s="45">
        <f t="shared" ca="1" si="39"/>
        <v>0</v>
      </c>
      <c r="AK190" s="32"/>
      <c r="AL190" s="276"/>
      <c r="AM190" s="20"/>
      <c r="AN190" s="175"/>
      <c r="AO190" s="20"/>
      <c r="AP190" s="175"/>
      <c r="AQ190" s="175"/>
      <c r="AR190" s="175"/>
      <c r="AS190" s="175"/>
      <c r="AT190" s="175"/>
      <c r="AU190" s="175"/>
      <c r="AV190" s="175"/>
      <c r="AW190" s="175"/>
      <c r="AX190" s="175"/>
      <c r="AY190" s="175"/>
      <c r="AZ190" s="175"/>
      <c r="BA190" s="175"/>
      <c r="BB190" s="175"/>
      <c r="BC190" s="175"/>
      <c r="BD190" s="136"/>
      <c r="BE190" s="136"/>
      <c r="BF190" s="127"/>
      <c r="BG190" s="127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1"/>
      <c r="BU190" s="410"/>
      <c r="BV190" s="411"/>
      <c r="BW190" s="412"/>
      <c r="BX190" s="412"/>
      <c r="BY190" s="35"/>
      <c r="BZ190" s="35"/>
      <c r="CA190" s="413"/>
    </row>
    <row r="191" spans="1:79" s="39" customFormat="1" ht="26.25">
      <c r="A191" s="1">
        <v>182</v>
      </c>
      <c r="B191" s="436" t="s">
        <v>2526</v>
      </c>
      <c r="C191" s="20"/>
      <c r="D191" s="20" t="s">
        <v>247</v>
      </c>
      <c r="E191" s="14" t="s">
        <v>2083</v>
      </c>
      <c r="F191" s="34" t="s">
        <v>2073</v>
      </c>
      <c r="G191" s="2" t="s">
        <v>2321</v>
      </c>
      <c r="H191" s="33" t="s">
        <v>1165</v>
      </c>
      <c r="I191" s="33" t="s">
        <v>600</v>
      </c>
      <c r="J191" s="34" t="s">
        <v>2100</v>
      </c>
      <c r="K191" s="428">
        <v>1139900214827</v>
      </c>
      <c r="L191" s="127">
        <v>35192</v>
      </c>
      <c r="M191" s="175">
        <f t="shared" ca="1" si="30"/>
        <v>24</v>
      </c>
      <c r="N191" s="365"/>
      <c r="O191" s="20" t="s">
        <v>30</v>
      </c>
      <c r="P191" s="27" t="s">
        <v>2129</v>
      </c>
      <c r="Q191" s="27" t="s">
        <v>2128</v>
      </c>
      <c r="R191" s="14">
        <f t="shared" si="36"/>
        <v>-43629</v>
      </c>
      <c r="S191" s="14"/>
      <c r="T191" s="27" t="s">
        <v>2264</v>
      </c>
      <c r="U191" s="36" t="s">
        <v>7</v>
      </c>
      <c r="V191" s="36" t="s">
        <v>17</v>
      </c>
      <c r="W191" s="20"/>
      <c r="X191" s="20"/>
      <c r="Y191" s="20" t="s">
        <v>1938</v>
      </c>
      <c r="Z191" s="20"/>
      <c r="AA191" s="20"/>
      <c r="AB191" s="136"/>
      <c r="AC191" s="132">
        <v>43629</v>
      </c>
      <c r="AD191" s="135">
        <f t="shared" si="37"/>
        <v>43749</v>
      </c>
      <c r="AE191" s="32">
        <v>43629</v>
      </c>
      <c r="AF191" s="37">
        <f t="shared" ca="1" si="31"/>
        <v>225</v>
      </c>
      <c r="AG191" s="37">
        <f t="shared" ca="1" si="32"/>
        <v>1</v>
      </c>
      <c r="AH191" s="37">
        <f t="shared" ca="1" si="33"/>
        <v>7</v>
      </c>
      <c r="AI191" s="61">
        <f t="shared" ca="1" si="34"/>
        <v>0.61643835616438358</v>
      </c>
      <c r="AJ191" s="45">
        <f t="shared" ca="1" si="39"/>
        <v>0</v>
      </c>
      <c r="AK191" s="32"/>
      <c r="AL191" s="276"/>
      <c r="AM191" s="20"/>
      <c r="AN191" s="175"/>
      <c r="AO191" s="20"/>
      <c r="AP191" s="175"/>
      <c r="AQ191" s="175"/>
      <c r="AR191" s="175"/>
      <c r="AS191" s="175"/>
      <c r="AT191" s="175"/>
      <c r="AU191" s="175"/>
      <c r="AV191" s="175"/>
      <c r="AW191" s="175"/>
      <c r="AX191" s="175"/>
      <c r="AY191" s="175"/>
      <c r="AZ191" s="175"/>
      <c r="BA191" s="175"/>
      <c r="BB191" s="175"/>
      <c r="BC191" s="175"/>
      <c r="BD191" s="136"/>
      <c r="BE191" s="136"/>
      <c r="BF191" s="127"/>
      <c r="BG191" s="127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1"/>
      <c r="BU191" s="410"/>
      <c r="BV191" s="411"/>
      <c r="BW191" s="412"/>
      <c r="BX191" s="412"/>
      <c r="BY191" s="35"/>
      <c r="BZ191" s="35"/>
      <c r="CA191" s="413"/>
    </row>
    <row r="192" spans="1:79" s="39" customFormat="1" ht="26.25">
      <c r="A192" s="1">
        <v>183</v>
      </c>
      <c r="B192" s="436" t="s">
        <v>2527</v>
      </c>
      <c r="C192" s="20"/>
      <c r="D192" s="20" t="s">
        <v>249</v>
      </c>
      <c r="E192" s="14" t="s">
        <v>2084</v>
      </c>
      <c r="F192" s="34" t="s">
        <v>2074</v>
      </c>
      <c r="G192" s="2" t="s">
        <v>2322</v>
      </c>
      <c r="H192" s="33" t="s">
        <v>2101</v>
      </c>
      <c r="I192" s="33" t="s">
        <v>435</v>
      </c>
      <c r="J192" s="34" t="s">
        <v>2102</v>
      </c>
      <c r="K192" s="428">
        <v>1401500180780</v>
      </c>
      <c r="L192" s="127">
        <v>36278</v>
      </c>
      <c r="M192" s="175">
        <f t="shared" ca="1" si="30"/>
        <v>21</v>
      </c>
      <c r="N192" s="365"/>
      <c r="O192" s="20" t="s">
        <v>31</v>
      </c>
      <c r="P192" s="27" t="s">
        <v>2129</v>
      </c>
      <c r="Q192" s="27" t="s">
        <v>2130</v>
      </c>
      <c r="R192" s="14">
        <f t="shared" si="36"/>
        <v>-43634</v>
      </c>
      <c r="S192" s="14"/>
      <c r="T192" s="27" t="s">
        <v>2264</v>
      </c>
      <c r="U192" s="36" t="s">
        <v>7</v>
      </c>
      <c r="V192" s="36" t="s">
        <v>17</v>
      </c>
      <c r="W192" s="20"/>
      <c r="X192" s="20"/>
      <c r="Y192" s="20" t="s">
        <v>1938</v>
      </c>
      <c r="Z192" s="20"/>
      <c r="AA192" s="20"/>
      <c r="AB192" s="136"/>
      <c r="AC192" s="132">
        <v>43634</v>
      </c>
      <c r="AD192" s="135">
        <f t="shared" si="37"/>
        <v>43754</v>
      </c>
      <c r="AE192" s="32">
        <v>43634</v>
      </c>
      <c r="AF192" s="37">
        <f t="shared" ca="1" si="31"/>
        <v>220</v>
      </c>
      <c r="AG192" s="37">
        <f t="shared" ca="1" si="32"/>
        <v>1</v>
      </c>
      <c r="AH192" s="37">
        <f t="shared" ca="1" si="33"/>
        <v>7</v>
      </c>
      <c r="AI192" s="61">
        <f t="shared" ca="1" si="34"/>
        <v>0.60273972602739723</v>
      </c>
      <c r="AJ192" s="45">
        <f t="shared" ca="1" si="39"/>
        <v>0</v>
      </c>
      <c r="AK192" s="32"/>
      <c r="AL192" s="276"/>
      <c r="AM192" s="20"/>
      <c r="AN192" s="175"/>
      <c r="AO192" s="20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5"/>
      <c r="AZ192" s="175"/>
      <c r="BA192" s="175"/>
      <c r="BB192" s="175"/>
      <c r="BC192" s="175"/>
      <c r="BD192" s="136"/>
      <c r="BE192" s="136"/>
      <c r="BF192" s="127"/>
      <c r="BG192" s="127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1"/>
      <c r="BU192" s="410"/>
      <c r="BV192" s="411"/>
      <c r="BW192" s="412"/>
      <c r="BX192" s="412"/>
      <c r="BY192" s="35"/>
      <c r="BZ192" s="35"/>
      <c r="CA192" s="413"/>
    </row>
    <row r="193" spans="1:79" s="39" customFormat="1" ht="26.25">
      <c r="A193" s="1">
        <v>184</v>
      </c>
      <c r="B193" s="436" t="s">
        <v>2529</v>
      </c>
      <c r="C193" s="20"/>
      <c r="D193" s="20" t="s">
        <v>247</v>
      </c>
      <c r="E193" s="14" t="s">
        <v>2086</v>
      </c>
      <c r="F193" s="34" t="s">
        <v>2076</v>
      </c>
      <c r="G193" s="2" t="s">
        <v>2185</v>
      </c>
      <c r="H193" s="33" t="s">
        <v>2105</v>
      </c>
      <c r="I193" s="33" t="s">
        <v>600</v>
      </c>
      <c r="J193" s="34" t="s">
        <v>2106</v>
      </c>
      <c r="K193" s="428">
        <v>1120600115515</v>
      </c>
      <c r="L193" s="127">
        <v>32501</v>
      </c>
      <c r="M193" s="175">
        <f t="shared" ca="1" si="30"/>
        <v>32</v>
      </c>
      <c r="N193" s="365"/>
      <c r="O193" s="20" t="s">
        <v>30</v>
      </c>
      <c r="P193" s="27" t="s">
        <v>2129</v>
      </c>
      <c r="Q193" s="27" t="s">
        <v>2128</v>
      </c>
      <c r="R193" s="14">
        <f t="shared" si="36"/>
        <v>-43648</v>
      </c>
      <c r="S193" s="14"/>
      <c r="T193" s="27" t="s">
        <v>2264</v>
      </c>
      <c r="U193" s="36" t="s">
        <v>7</v>
      </c>
      <c r="V193" s="36" t="s">
        <v>17</v>
      </c>
      <c r="W193" s="20"/>
      <c r="X193" s="20"/>
      <c r="Y193" s="20" t="s">
        <v>1939</v>
      </c>
      <c r="Z193" s="20"/>
      <c r="AA193" s="20"/>
      <c r="AB193" s="136"/>
      <c r="AC193" s="132">
        <v>43648</v>
      </c>
      <c r="AD193" s="135">
        <f t="shared" si="37"/>
        <v>43768</v>
      </c>
      <c r="AE193" s="32">
        <v>43648</v>
      </c>
      <c r="AF193" s="37">
        <f t="shared" ca="1" si="31"/>
        <v>206</v>
      </c>
      <c r="AG193" s="37">
        <f t="shared" ca="1" si="32"/>
        <v>1</v>
      </c>
      <c r="AH193" s="37">
        <f t="shared" ca="1" si="33"/>
        <v>6</v>
      </c>
      <c r="AI193" s="61">
        <f t="shared" ca="1" si="34"/>
        <v>0.56438356164383563</v>
      </c>
      <c r="AJ193" s="45">
        <f t="shared" ca="1" si="39"/>
        <v>0</v>
      </c>
      <c r="AK193" s="32"/>
      <c r="AL193" s="276"/>
      <c r="AM193" s="20"/>
      <c r="AN193" s="175"/>
      <c r="AO193" s="20"/>
      <c r="AP193" s="175"/>
      <c r="AQ193" s="175"/>
      <c r="AR193" s="175"/>
      <c r="AS193" s="175"/>
      <c r="AT193" s="175"/>
      <c r="AU193" s="175"/>
      <c r="AV193" s="175"/>
      <c r="AW193" s="175"/>
      <c r="AX193" s="175"/>
      <c r="AY193" s="175"/>
      <c r="AZ193" s="175"/>
      <c r="BA193" s="175"/>
      <c r="BB193" s="175"/>
      <c r="BC193" s="175"/>
      <c r="BD193" s="136"/>
      <c r="BE193" s="136"/>
      <c r="BF193" s="127"/>
      <c r="BG193" s="127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1"/>
      <c r="BU193" s="410"/>
      <c r="BV193" s="411"/>
      <c r="BW193" s="412"/>
      <c r="BX193" s="412"/>
      <c r="BY193" s="35"/>
      <c r="BZ193" s="35"/>
      <c r="CA193" s="413"/>
    </row>
    <row r="194" spans="1:79" s="39" customFormat="1" ht="26.25">
      <c r="A194" s="1">
        <v>185</v>
      </c>
      <c r="B194" s="436" t="s">
        <v>2530</v>
      </c>
      <c r="C194" s="20"/>
      <c r="D194" s="20" t="s">
        <v>249</v>
      </c>
      <c r="E194" s="14" t="s">
        <v>2087</v>
      </c>
      <c r="F194" s="34" t="s">
        <v>2077</v>
      </c>
      <c r="G194" s="2" t="s">
        <v>2324</v>
      </c>
      <c r="H194" s="33" t="s">
        <v>2107</v>
      </c>
      <c r="I194" s="33" t="s">
        <v>435</v>
      </c>
      <c r="J194" s="34" t="s">
        <v>2108</v>
      </c>
      <c r="K194" s="428">
        <v>1149700044847</v>
      </c>
      <c r="L194" s="127">
        <v>33898</v>
      </c>
      <c r="M194" s="175">
        <f t="shared" ca="1" si="30"/>
        <v>28</v>
      </c>
      <c r="N194" s="365"/>
      <c r="O194" s="20" t="s">
        <v>31</v>
      </c>
      <c r="P194" s="27" t="s">
        <v>2129</v>
      </c>
      <c r="Q194" s="27" t="s">
        <v>2130</v>
      </c>
      <c r="R194" s="14">
        <f t="shared" si="36"/>
        <v>-43655</v>
      </c>
      <c r="S194" s="14"/>
      <c r="T194" s="27" t="s">
        <v>2264</v>
      </c>
      <c r="U194" s="36" t="s">
        <v>7</v>
      </c>
      <c r="V194" s="36" t="s">
        <v>17</v>
      </c>
      <c r="W194" s="20"/>
      <c r="X194" s="20"/>
      <c r="Y194" s="20" t="s">
        <v>1938</v>
      </c>
      <c r="Z194" s="20"/>
      <c r="AA194" s="20"/>
      <c r="AB194" s="136"/>
      <c r="AC194" s="132">
        <v>43655</v>
      </c>
      <c r="AD194" s="135">
        <f t="shared" si="37"/>
        <v>43775</v>
      </c>
      <c r="AE194" s="32">
        <v>43655</v>
      </c>
      <c r="AF194" s="37">
        <f t="shared" ca="1" si="31"/>
        <v>199</v>
      </c>
      <c r="AG194" s="37">
        <f t="shared" ca="1" si="32"/>
        <v>1</v>
      </c>
      <c r="AH194" s="37">
        <f t="shared" ca="1" si="33"/>
        <v>6</v>
      </c>
      <c r="AI194" s="61">
        <f t="shared" ca="1" si="34"/>
        <v>0.54520547945205478</v>
      </c>
      <c r="AJ194" s="45">
        <f t="shared" ca="1" si="39"/>
        <v>0</v>
      </c>
      <c r="AK194" s="32"/>
      <c r="AL194" s="276"/>
      <c r="AM194" s="20"/>
      <c r="AN194" s="175"/>
      <c r="AO194" s="20"/>
      <c r="AP194" s="175"/>
      <c r="AQ194" s="175"/>
      <c r="AR194" s="175"/>
      <c r="AS194" s="175"/>
      <c r="AT194" s="175"/>
      <c r="AU194" s="175"/>
      <c r="AV194" s="175"/>
      <c r="AW194" s="175"/>
      <c r="AX194" s="175"/>
      <c r="AY194" s="175"/>
      <c r="AZ194" s="175"/>
      <c r="BA194" s="175"/>
      <c r="BB194" s="175"/>
      <c r="BC194" s="175"/>
      <c r="BD194" s="136"/>
      <c r="BE194" s="136"/>
      <c r="BF194" s="127"/>
      <c r="BG194" s="127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1"/>
      <c r="BU194" s="410"/>
      <c r="BV194" s="411"/>
      <c r="BW194" s="412"/>
      <c r="BX194" s="412"/>
      <c r="BY194" s="35"/>
      <c r="BZ194" s="35"/>
      <c r="CA194" s="413"/>
    </row>
    <row r="195" spans="1:79" s="39" customFormat="1" ht="26.25">
      <c r="A195" s="1">
        <v>186</v>
      </c>
      <c r="B195" s="436" t="s">
        <v>2531</v>
      </c>
      <c r="C195" s="20"/>
      <c r="D195" s="20" t="s">
        <v>247</v>
      </c>
      <c r="E195" s="14" t="s">
        <v>2088</v>
      </c>
      <c r="F195" s="34" t="s">
        <v>335</v>
      </c>
      <c r="G195" s="2" t="s">
        <v>2325</v>
      </c>
      <c r="H195" s="33" t="s">
        <v>2109</v>
      </c>
      <c r="I195" s="33" t="s">
        <v>600</v>
      </c>
      <c r="J195" s="34" t="s">
        <v>2110</v>
      </c>
      <c r="K195" s="428">
        <v>1129700206111</v>
      </c>
      <c r="L195" s="127">
        <v>36709</v>
      </c>
      <c r="M195" s="175">
        <f t="shared" ca="1" si="30"/>
        <v>20</v>
      </c>
      <c r="N195" s="365"/>
      <c r="O195" s="20" t="s">
        <v>30</v>
      </c>
      <c r="P195" s="27" t="s">
        <v>2129</v>
      </c>
      <c r="Q195" s="27" t="s">
        <v>2128</v>
      </c>
      <c r="R195" s="14">
        <f t="shared" si="36"/>
        <v>-43655</v>
      </c>
      <c r="S195" s="14"/>
      <c r="T195" s="27" t="s">
        <v>2264</v>
      </c>
      <c r="U195" s="36" t="s">
        <v>7</v>
      </c>
      <c r="V195" s="36" t="s">
        <v>17</v>
      </c>
      <c r="W195" s="20"/>
      <c r="X195" s="20"/>
      <c r="Y195" s="20" t="s">
        <v>1938</v>
      </c>
      <c r="Z195" s="20"/>
      <c r="AA195" s="20"/>
      <c r="AB195" s="136"/>
      <c r="AC195" s="132">
        <v>43655</v>
      </c>
      <c r="AD195" s="135">
        <f t="shared" si="37"/>
        <v>43775</v>
      </c>
      <c r="AE195" s="32">
        <v>43655</v>
      </c>
      <c r="AF195" s="37">
        <f t="shared" ca="1" si="31"/>
        <v>199</v>
      </c>
      <c r="AG195" s="37">
        <f t="shared" ca="1" si="32"/>
        <v>1</v>
      </c>
      <c r="AH195" s="37">
        <f t="shared" ca="1" si="33"/>
        <v>6</v>
      </c>
      <c r="AI195" s="61">
        <f t="shared" ca="1" si="34"/>
        <v>0.54520547945205478</v>
      </c>
      <c r="AJ195" s="45">
        <f t="shared" ca="1" si="39"/>
        <v>0</v>
      </c>
      <c r="AK195" s="32"/>
      <c r="AL195" s="276"/>
      <c r="AM195" s="20"/>
      <c r="AN195" s="175"/>
      <c r="AO195" s="20"/>
      <c r="AP195" s="175"/>
      <c r="AQ195" s="175"/>
      <c r="AR195" s="175"/>
      <c r="AS195" s="175"/>
      <c r="AT195" s="175"/>
      <c r="AU195" s="175"/>
      <c r="AV195" s="175"/>
      <c r="AW195" s="175"/>
      <c r="AX195" s="175"/>
      <c r="AY195" s="175"/>
      <c r="AZ195" s="175"/>
      <c r="BA195" s="175"/>
      <c r="BB195" s="175"/>
      <c r="BC195" s="175"/>
      <c r="BD195" s="136"/>
      <c r="BE195" s="136"/>
      <c r="BF195" s="127"/>
      <c r="BG195" s="127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1"/>
      <c r="BU195" s="410"/>
      <c r="BV195" s="411"/>
      <c r="BW195" s="412"/>
      <c r="BX195" s="412"/>
      <c r="BY195" s="35"/>
      <c r="BZ195" s="35"/>
      <c r="CA195" s="413"/>
    </row>
    <row r="196" spans="1:79" s="39" customFormat="1" ht="26.25">
      <c r="A196" s="1">
        <v>187</v>
      </c>
      <c r="B196" s="436" t="s">
        <v>2532</v>
      </c>
      <c r="C196" s="20"/>
      <c r="D196" s="20" t="s">
        <v>249</v>
      </c>
      <c r="E196" s="14" t="s">
        <v>2089</v>
      </c>
      <c r="F196" s="34" t="s">
        <v>386</v>
      </c>
      <c r="G196" s="2" t="s">
        <v>2326</v>
      </c>
      <c r="H196" s="33" t="s">
        <v>2111</v>
      </c>
      <c r="I196" s="33" t="s">
        <v>435</v>
      </c>
      <c r="J196" s="34" t="s">
        <v>2112</v>
      </c>
      <c r="K196" s="428">
        <v>1659900271511</v>
      </c>
      <c r="L196" s="127">
        <v>34961</v>
      </c>
      <c r="M196" s="175">
        <f t="shared" ca="1" si="30"/>
        <v>25</v>
      </c>
      <c r="N196" s="365"/>
      <c r="O196" s="20" t="s">
        <v>31</v>
      </c>
      <c r="P196" s="27" t="s">
        <v>1781</v>
      </c>
      <c r="Q196" s="27" t="s">
        <v>2132</v>
      </c>
      <c r="R196" s="14">
        <f t="shared" si="36"/>
        <v>-43655</v>
      </c>
      <c r="S196" s="14"/>
      <c r="T196" s="27" t="s">
        <v>2264</v>
      </c>
      <c r="U196" s="36" t="s">
        <v>7</v>
      </c>
      <c r="V196" s="36" t="s">
        <v>17</v>
      </c>
      <c r="W196" s="20"/>
      <c r="X196" s="20"/>
      <c r="Y196" s="20" t="s">
        <v>1938</v>
      </c>
      <c r="Z196" s="20"/>
      <c r="AA196" s="20"/>
      <c r="AB196" s="136"/>
      <c r="AC196" s="132">
        <v>43655</v>
      </c>
      <c r="AD196" s="135">
        <f t="shared" si="37"/>
        <v>43775</v>
      </c>
      <c r="AE196" s="32">
        <v>43655</v>
      </c>
      <c r="AF196" s="37">
        <f t="shared" ca="1" si="31"/>
        <v>199</v>
      </c>
      <c r="AG196" s="37">
        <f t="shared" ca="1" si="32"/>
        <v>1</v>
      </c>
      <c r="AH196" s="37">
        <f t="shared" ca="1" si="33"/>
        <v>6</v>
      </c>
      <c r="AI196" s="61">
        <f t="shared" ca="1" si="34"/>
        <v>0.54520547945205478</v>
      </c>
      <c r="AJ196" s="45">
        <f t="shared" ca="1" si="39"/>
        <v>0</v>
      </c>
      <c r="AK196" s="32"/>
      <c r="AL196" s="276"/>
      <c r="AM196" s="20"/>
      <c r="AN196" s="175"/>
      <c r="AO196" s="20"/>
      <c r="AP196" s="175"/>
      <c r="AQ196" s="175"/>
      <c r="AR196" s="175"/>
      <c r="AS196" s="175"/>
      <c r="AT196" s="175"/>
      <c r="AU196" s="175"/>
      <c r="AV196" s="175"/>
      <c r="AW196" s="175"/>
      <c r="AX196" s="175"/>
      <c r="AY196" s="175"/>
      <c r="AZ196" s="175"/>
      <c r="BA196" s="175"/>
      <c r="BB196" s="175"/>
      <c r="BC196" s="175"/>
      <c r="BD196" s="136"/>
      <c r="BE196" s="136"/>
      <c r="BF196" s="127"/>
      <c r="BG196" s="127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1"/>
      <c r="BU196" s="410"/>
      <c r="BV196" s="411"/>
      <c r="BW196" s="412"/>
      <c r="BX196" s="412"/>
      <c r="BY196" s="35"/>
      <c r="BZ196" s="35"/>
      <c r="CA196" s="413"/>
    </row>
    <row r="197" spans="1:79" s="39" customFormat="1" ht="26.25">
      <c r="A197" s="1">
        <v>188</v>
      </c>
      <c r="B197" s="436" t="s">
        <v>2534</v>
      </c>
      <c r="C197" s="20"/>
      <c r="D197" s="20" t="s">
        <v>247</v>
      </c>
      <c r="E197" s="14" t="s">
        <v>2137</v>
      </c>
      <c r="F197" s="34" t="s">
        <v>308</v>
      </c>
      <c r="G197" s="2" t="s">
        <v>2328</v>
      </c>
      <c r="H197" s="33" t="s">
        <v>2138</v>
      </c>
      <c r="I197" s="33" t="s">
        <v>600</v>
      </c>
      <c r="J197" s="34" t="s">
        <v>2139</v>
      </c>
      <c r="K197" s="428">
        <v>3120600615930</v>
      </c>
      <c r="L197" s="127">
        <v>26332</v>
      </c>
      <c r="M197" s="175">
        <f t="shared" ca="1" si="30"/>
        <v>48</v>
      </c>
      <c r="N197" s="365">
        <v>3342506833</v>
      </c>
      <c r="O197" s="20" t="s">
        <v>30</v>
      </c>
      <c r="P197" s="27" t="s">
        <v>9</v>
      </c>
      <c r="Q197" s="27" t="s">
        <v>51</v>
      </c>
      <c r="R197" s="14">
        <f t="shared" si="36"/>
        <v>-43685</v>
      </c>
      <c r="S197" s="14"/>
      <c r="T197" s="27" t="s">
        <v>3165</v>
      </c>
      <c r="U197" s="36" t="s">
        <v>7</v>
      </c>
      <c r="V197" s="36" t="s">
        <v>17</v>
      </c>
      <c r="W197" s="20"/>
      <c r="X197" s="20"/>
      <c r="Y197" s="20" t="s">
        <v>1938</v>
      </c>
      <c r="Z197" s="20"/>
      <c r="AA197" s="20"/>
      <c r="AB197" s="136"/>
      <c r="AC197" s="132">
        <v>43685</v>
      </c>
      <c r="AD197" s="135">
        <f t="shared" si="37"/>
        <v>43805</v>
      </c>
      <c r="AE197" s="32">
        <v>43685</v>
      </c>
      <c r="AF197" s="37">
        <f t="shared" ca="1" si="31"/>
        <v>169</v>
      </c>
      <c r="AG197" s="37">
        <f t="shared" ca="1" si="32"/>
        <v>1</v>
      </c>
      <c r="AH197" s="37">
        <f t="shared" ca="1" si="33"/>
        <v>5</v>
      </c>
      <c r="AI197" s="61">
        <f t="shared" ca="1" si="34"/>
        <v>0.46301369863013697</v>
      </c>
      <c r="AJ197" s="45">
        <f t="shared" ca="1" si="39"/>
        <v>0</v>
      </c>
      <c r="AK197" s="32"/>
      <c r="AL197" s="276"/>
      <c r="AM197" s="20"/>
      <c r="AN197" s="175"/>
      <c r="AO197" s="20"/>
      <c r="AP197" s="175"/>
      <c r="AQ197" s="175"/>
      <c r="AR197" s="175"/>
      <c r="AS197" s="175"/>
      <c r="AT197" s="175"/>
      <c r="AU197" s="175"/>
      <c r="AV197" s="175"/>
      <c r="AW197" s="175"/>
      <c r="AX197" s="175"/>
      <c r="AY197" s="175"/>
      <c r="AZ197" s="175"/>
      <c r="BA197" s="175"/>
      <c r="BB197" s="175"/>
      <c r="BC197" s="175"/>
      <c r="BD197" s="136"/>
      <c r="BE197" s="136"/>
      <c r="BF197" s="127"/>
      <c r="BG197" s="127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1"/>
      <c r="BU197" s="410"/>
      <c r="BV197" s="411"/>
      <c r="BW197" s="412"/>
      <c r="BX197" s="412"/>
      <c r="BY197" s="35"/>
      <c r="BZ197" s="35"/>
      <c r="CA197" s="413"/>
    </row>
    <row r="198" spans="1:79" s="39" customFormat="1" ht="26.25">
      <c r="A198" s="1">
        <v>189</v>
      </c>
      <c r="B198" s="436" t="s">
        <v>2535</v>
      </c>
      <c r="C198" s="20"/>
      <c r="D198" s="20" t="s">
        <v>247</v>
      </c>
      <c r="E198" s="14" t="s">
        <v>2140</v>
      </c>
      <c r="F198" s="34" t="s">
        <v>2141</v>
      </c>
      <c r="G198" s="2" t="s">
        <v>2329</v>
      </c>
      <c r="H198" s="33" t="s">
        <v>2142</v>
      </c>
      <c r="I198" s="33" t="s">
        <v>600</v>
      </c>
      <c r="J198" s="34" t="s">
        <v>2143</v>
      </c>
      <c r="K198" s="428">
        <v>1400300059382</v>
      </c>
      <c r="L198" s="127">
        <v>36360</v>
      </c>
      <c r="M198" s="175">
        <f t="shared" ca="1" si="30"/>
        <v>21</v>
      </c>
      <c r="N198" s="365">
        <v>3762548677</v>
      </c>
      <c r="O198" s="20" t="s">
        <v>30</v>
      </c>
      <c r="P198" s="27" t="s">
        <v>2129</v>
      </c>
      <c r="Q198" s="27" t="s">
        <v>2128</v>
      </c>
      <c r="R198" s="14">
        <f t="shared" si="36"/>
        <v>-43692</v>
      </c>
      <c r="S198" s="14"/>
      <c r="T198" s="27" t="s">
        <v>2264</v>
      </c>
      <c r="U198" s="36" t="s">
        <v>7</v>
      </c>
      <c r="V198" s="36" t="s">
        <v>17</v>
      </c>
      <c r="W198" s="20"/>
      <c r="X198" s="20"/>
      <c r="Y198" s="20" t="s">
        <v>1938</v>
      </c>
      <c r="Z198" s="20"/>
      <c r="AA198" s="20"/>
      <c r="AB198" s="136"/>
      <c r="AC198" s="132">
        <v>43692</v>
      </c>
      <c r="AD198" s="135">
        <f t="shared" si="37"/>
        <v>43812</v>
      </c>
      <c r="AE198" s="32">
        <v>43692</v>
      </c>
      <c r="AF198" s="37">
        <f t="shared" ca="1" si="31"/>
        <v>162</v>
      </c>
      <c r="AG198" s="37">
        <f t="shared" ca="1" si="32"/>
        <v>1</v>
      </c>
      <c r="AH198" s="37">
        <f t="shared" ca="1" si="33"/>
        <v>5</v>
      </c>
      <c r="AI198" s="61">
        <f t="shared" ca="1" si="34"/>
        <v>0.44383561643835617</v>
      </c>
      <c r="AJ198" s="45">
        <f t="shared" ca="1" si="39"/>
        <v>0</v>
      </c>
      <c r="AK198" s="32"/>
      <c r="AL198" s="276"/>
      <c r="AM198" s="20"/>
      <c r="AN198" s="175"/>
      <c r="AO198" s="20"/>
      <c r="AP198" s="175"/>
      <c r="AQ198" s="175"/>
      <c r="AR198" s="175"/>
      <c r="AS198" s="175"/>
      <c r="AT198" s="175"/>
      <c r="AU198" s="175"/>
      <c r="AV198" s="175"/>
      <c r="AW198" s="175"/>
      <c r="AX198" s="175"/>
      <c r="AY198" s="175"/>
      <c r="AZ198" s="175"/>
      <c r="BA198" s="175"/>
      <c r="BB198" s="175"/>
      <c r="BC198" s="175"/>
      <c r="BD198" s="136"/>
      <c r="BE198" s="136"/>
      <c r="BF198" s="127"/>
      <c r="BG198" s="127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1"/>
      <c r="BU198" s="410"/>
      <c r="BV198" s="411"/>
      <c r="BW198" s="412"/>
      <c r="BX198" s="412"/>
      <c r="BY198" s="35"/>
      <c r="BZ198" s="35"/>
      <c r="CA198" s="413"/>
    </row>
    <row r="199" spans="1:79" s="39" customFormat="1" ht="26.25">
      <c r="A199" s="1">
        <v>190</v>
      </c>
      <c r="B199" s="436" t="s">
        <v>2536</v>
      </c>
      <c r="C199" s="20"/>
      <c r="D199" s="20" t="s">
        <v>247</v>
      </c>
      <c r="E199" s="14" t="s">
        <v>2144</v>
      </c>
      <c r="F199" s="34" t="s">
        <v>525</v>
      </c>
      <c r="G199" s="2" t="s">
        <v>2330</v>
      </c>
      <c r="H199" s="33" t="s">
        <v>2145</v>
      </c>
      <c r="I199" s="33" t="s">
        <v>600</v>
      </c>
      <c r="J199" s="34" t="s">
        <v>2146</v>
      </c>
      <c r="K199" s="428">
        <v>1130100065047</v>
      </c>
      <c r="L199" s="127">
        <v>34612</v>
      </c>
      <c r="M199" s="175">
        <f t="shared" ca="1" si="30"/>
        <v>26</v>
      </c>
      <c r="N199" s="365"/>
      <c r="O199" s="20" t="s">
        <v>30</v>
      </c>
      <c r="P199" s="27" t="s">
        <v>1781</v>
      </c>
      <c r="Q199" s="27" t="s">
        <v>8</v>
      </c>
      <c r="R199" s="14">
        <f t="shared" si="36"/>
        <v>-43692</v>
      </c>
      <c r="S199" s="14"/>
      <c r="T199" s="27" t="s">
        <v>2266</v>
      </c>
      <c r="U199" s="36" t="s">
        <v>7</v>
      </c>
      <c r="V199" s="36" t="s">
        <v>17</v>
      </c>
      <c r="W199" s="20"/>
      <c r="X199" s="20"/>
      <c r="Y199" s="20" t="s">
        <v>1938</v>
      </c>
      <c r="Z199" s="20"/>
      <c r="AA199" s="20"/>
      <c r="AB199" s="136"/>
      <c r="AC199" s="132">
        <v>43692</v>
      </c>
      <c r="AD199" s="135">
        <f t="shared" si="37"/>
        <v>43812</v>
      </c>
      <c r="AE199" s="32">
        <v>43692</v>
      </c>
      <c r="AF199" s="37">
        <f t="shared" ca="1" si="31"/>
        <v>162</v>
      </c>
      <c r="AG199" s="37">
        <f t="shared" ca="1" si="32"/>
        <v>1</v>
      </c>
      <c r="AH199" s="37">
        <f t="shared" ca="1" si="33"/>
        <v>5</v>
      </c>
      <c r="AI199" s="61">
        <f t="shared" ca="1" si="34"/>
        <v>0.44383561643835617</v>
      </c>
      <c r="AJ199" s="45"/>
      <c r="AK199" s="32"/>
      <c r="AL199" s="276"/>
      <c r="AM199" s="20"/>
      <c r="AN199" s="175"/>
      <c r="AO199" s="20"/>
      <c r="AP199" s="175"/>
      <c r="AQ199" s="175"/>
      <c r="AR199" s="175"/>
      <c r="AS199" s="175"/>
      <c r="AT199" s="175"/>
      <c r="AU199" s="175"/>
      <c r="AV199" s="175"/>
      <c r="AW199" s="175"/>
      <c r="AX199" s="175"/>
      <c r="AY199" s="175"/>
      <c r="AZ199" s="175"/>
      <c r="BA199" s="175"/>
      <c r="BB199" s="175"/>
      <c r="BC199" s="175"/>
      <c r="BD199" s="136"/>
      <c r="BE199" s="136"/>
      <c r="BF199" s="127"/>
      <c r="BG199" s="127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1"/>
      <c r="BU199" s="410"/>
      <c r="BV199" s="411"/>
      <c r="BW199" s="412"/>
      <c r="BX199" s="412"/>
      <c r="BY199" s="35"/>
      <c r="BZ199" s="35"/>
      <c r="CA199" s="413"/>
    </row>
    <row r="200" spans="1:79" s="39" customFormat="1" ht="26.25">
      <c r="A200" s="1">
        <v>191</v>
      </c>
      <c r="B200" s="436" t="s">
        <v>2537</v>
      </c>
      <c r="C200" s="20"/>
      <c r="D200" s="20" t="s">
        <v>247</v>
      </c>
      <c r="E200" s="14" t="s">
        <v>2210</v>
      </c>
      <c r="F200" s="34" t="s">
        <v>2211</v>
      </c>
      <c r="G200" s="2" t="s">
        <v>2212</v>
      </c>
      <c r="H200" s="33" t="s">
        <v>2213</v>
      </c>
      <c r="I200" s="33" t="s">
        <v>600</v>
      </c>
      <c r="J200" s="34" t="s">
        <v>2214</v>
      </c>
      <c r="K200" s="428">
        <v>1300600183331</v>
      </c>
      <c r="L200" s="127">
        <v>34531</v>
      </c>
      <c r="M200" s="175">
        <f t="shared" ca="1" si="30"/>
        <v>26</v>
      </c>
      <c r="N200" s="365">
        <v>4320383629</v>
      </c>
      <c r="O200" s="20" t="s">
        <v>30</v>
      </c>
      <c r="P200" s="27" t="s">
        <v>1781</v>
      </c>
      <c r="Q200" s="27" t="s">
        <v>2132</v>
      </c>
      <c r="R200" s="14">
        <f t="shared" si="36"/>
        <v>-43711</v>
      </c>
      <c r="S200" s="14"/>
      <c r="T200" s="27" t="s">
        <v>2264</v>
      </c>
      <c r="U200" s="36" t="s">
        <v>7</v>
      </c>
      <c r="V200" s="36" t="s">
        <v>17</v>
      </c>
      <c r="W200" s="20"/>
      <c r="X200" s="20"/>
      <c r="Y200" s="20"/>
      <c r="Z200" s="20"/>
      <c r="AA200" s="20"/>
      <c r="AB200" s="136"/>
      <c r="AC200" s="132">
        <v>43711</v>
      </c>
      <c r="AD200" s="135">
        <f t="shared" si="37"/>
        <v>43831</v>
      </c>
      <c r="AE200" s="32">
        <v>43711</v>
      </c>
      <c r="AF200" s="37">
        <f t="shared" ca="1" si="31"/>
        <v>143</v>
      </c>
      <c r="AG200" s="37">
        <f t="shared" ca="1" si="32"/>
        <v>1</v>
      </c>
      <c r="AH200" s="37">
        <f t="shared" ca="1" si="33"/>
        <v>4</v>
      </c>
      <c r="AI200" s="61">
        <f t="shared" ca="1" si="34"/>
        <v>0.39178082191780822</v>
      </c>
      <c r="AJ200" s="45"/>
      <c r="AK200" s="32"/>
      <c r="AL200" s="276"/>
      <c r="AM200" s="20"/>
      <c r="AN200" s="175"/>
      <c r="AO200" s="20"/>
      <c r="AP200" s="175"/>
      <c r="AQ200" s="175"/>
      <c r="AR200" s="175"/>
      <c r="AS200" s="175"/>
      <c r="AT200" s="175"/>
      <c r="AU200" s="175"/>
      <c r="AV200" s="175"/>
      <c r="AW200" s="175"/>
      <c r="AX200" s="175"/>
      <c r="AY200" s="175"/>
      <c r="AZ200" s="175"/>
      <c r="BA200" s="175"/>
      <c r="BB200" s="175"/>
      <c r="BC200" s="175"/>
      <c r="BD200" s="136"/>
      <c r="BE200" s="136"/>
      <c r="BF200" s="127"/>
      <c r="BG200" s="127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1"/>
      <c r="BU200" s="410"/>
      <c r="BV200" s="411"/>
      <c r="BW200" s="412"/>
      <c r="BX200" s="412"/>
      <c r="BY200" s="35"/>
      <c r="BZ200" s="35"/>
      <c r="CA200" s="413"/>
    </row>
    <row r="201" spans="1:79" s="39" customFormat="1" ht="26.25">
      <c r="A201" s="1">
        <v>192</v>
      </c>
      <c r="B201" s="436" t="s">
        <v>2540</v>
      </c>
      <c r="C201" s="20"/>
      <c r="D201" s="20" t="s">
        <v>247</v>
      </c>
      <c r="E201" s="14" t="s">
        <v>2206</v>
      </c>
      <c r="F201" s="34" t="s">
        <v>2207</v>
      </c>
      <c r="G201" s="429" t="s">
        <v>2208</v>
      </c>
      <c r="H201" s="33" t="s">
        <v>452</v>
      </c>
      <c r="I201" s="33" t="s">
        <v>600</v>
      </c>
      <c r="J201" s="34" t="s">
        <v>2209</v>
      </c>
      <c r="K201" s="428">
        <v>1200400035398</v>
      </c>
      <c r="L201" s="127">
        <v>32531</v>
      </c>
      <c r="M201" s="175">
        <f t="shared" ca="1" si="30"/>
        <v>31</v>
      </c>
      <c r="N201" s="365"/>
      <c r="O201" s="20" t="s">
        <v>30</v>
      </c>
      <c r="P201" s="27" t="s">
        <v>2129</v>
      </c>
      <c r="Q201" s="27" t="s">
        <v>2128</v>
      </c>
      <c r="R201" s="14">
        <f t="shared" ref="R201:R220" si="40">AK201-AC201</f>
        <v>-43713</v>
      </c>
      <c r="S201" s="14"/>
      <c r="T201" s="27" t="s">
        <v>2264</v>
      </c>
      <c r="U201" s="36" t="s">
        <v>7</v>
      </c>
      <c r="V201" s="36" t="s">
        <v>17</v>
      </c>
      <c r="W201" s="20"/>
      <c r="X201" s="20"/>
      <c r="Y201" s="20"/>
      <c r="Z201" s="20"/>
      <c r="AA201" s="20"/>
      <c r="AB201" s="136"/>
      <c r="AC201" s="132">
        <v>43713</v>
      </c>
      <c r="AD201" s="135">
        <f t="shared" ref="AD201:AD220" si="41">AC201+120</f>
        <v>43833</v>
      </c>
      <c r="AE201" s="32">
        <v>43713</v>
      </c>
      <c r="AF201" s="37">
        <f t="shared" ca="1" si="31"/>
        <v>141</v>
      </c>
      <c r="AG201" s="37">
        <f t="shared" ca="1" si="32"/>
        <v>1</v>
      </c>
      <c r="AH201" s="37">
        <f t="shared" ca="1" si="33"/>
        <v>4</v>
      </c>
      <c r="AI201" s="61">
        <f t="shared" ca="1" si="34"/>
        <v>0.38630136986301372</v>
      </c>
      <c r="AJ201" s="45"/>
      <c r="AK201" s="32"/>
      <c r="AL201" s="276"/>
      <c r="AM201" s="20"/>
      <c r="AN201" s="175"/>
      <c r="AO201" s="20"/>
      <c r="AP201" s="175"/>
      <c r="AQ201" s="175"/>
      <c r="AR201" s="175"/>
      <c r="AS201" s="175"/>
      <c r="AT201" s="175"/>
      <c r="AU201" s="175"/>
      <c r="AV201" s="175"/>
      <c r="AW201" s="175"/>
      <c r="AX201" s="175"/>
      <c r="AY201" s="175"/>
      <c r="AZ201" s="175"/>
      <c r="BA201" s="175"/>
      <c r="BB201" s="175"/>
      <c r="BC201" s="175"/>
      <c r="BD201" s="136"/>
      <c r="BE201" s="136"/>
      <c r="BF201" s="127"/>
      <c r="BG201" s="127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1"/>
      <c r="BU201" s="410"/>
      <c r="BV201" s="411"/>
      <c r="BW201" s="412"/>
      <c r="BX201" s="412"/>
      <c r="BY201" s="35"/>
      <c r="BZ201" s="35"/>
      <c r="CA201" s="413"/>
    </row>
    <row r="202" spans="1:79" s="39" customFormat="1" ht="26.25">
      <c r="A202" s="1">
        <v>193</v>
      </c>
      <c r="B202" s="436" t="s">
        <v>2934</v>
      </c>
      <c r="C202" s="20"/>
      <c r="D202" s="20" t="s">
        <v>247</v>
      </c>
      <c r="E202" s="14" t="s">
        <v>2948</v>
      </c>
      <c r="F202" s="34" t="s">
        <v>2949</v>
      </c>
      <c r="G202" s="429" t="s">
        <v>2950</v>
      </c>
      <c r="H202" s="33" t="s">
        <v>2951</v>
      </c>
      <c r="I202" s="33" t="s">
        <v>600</v>
      </c>
      <c r="J202" s="34" t="s">
        <v>2952</v>
      </c>
      <c r="K202" s="428">
        <v>1129700044961</v>
      </c>
      <c r="L202" s="127">
        <v>34440</v>
      </c>
      <c r="M202" s="175">
        <f t="shared" ref="M202:M215" ca="1" si="42">(YEAR(NOW())-YEAR(L202))</f>
        <v>26</v>
      </c>
      <c r="N202" s="365"/>
      <c r="O202" s="20" t="s">
        <v>30</v>
      </c>
      <c r="P202" s="27" t="s">
        <v>2129</v>
      </c>
      <c r="Q202" s="27" t="s">
        <v>2128</v>
      </c>
      <c r="R202" s="14">
        <f>AK202-AC202</f>
        <v>-2</v>
      </c>
      <c r="S202" s="14"/>
      <c r="T202" s="27" t="s">
        <v>2264</v>
      </c>
      <c r="U202" s="36" t="s">
        <v>7</v>
      </c>
      <c r="V202" s="36" t="s">
        <v>17</v>
      </c>
      <c r="W202" s="20"/>
      <c r="X202" s="20"/>
      <c r="Y202" s="20"/>
      <c r="Z202" s="20"/>
      <c r="AA202" s="20"/>
      <c r="AB202" s="136"/>
      <c r="AC202" s="132">
        <v>43755</v>
      </c>
      <c r="AD202" s="135">
        <f t="shared" si="41"/>
        <v>43875</v>
      </c>
      <c r="AE202" s="32">
        <v>43755</v>
      </c>
      <c r="AF202" s="37">
        <f t="shared" ref="AF202:AF220" ca="1" si="43">IF(AC202="","",TODAY()-AE202)</f>
        <v>99</v>
      </c>
      <c r="AG202" s="37">
        <f t="shared" ref="AG202:AG220" ca="1" si="44">YEAR(TODAY())-YEAR(AE202)</f>
        <v>1</v>
      </c>
      <c r="AH202" s="37">
        <f t="shared" ref="AH202:AH220" ca="1" si="45">DATEDIF(AC202,TODAY(),"YM")</f>
        <v>3</v>
      </c>
      <c r="AI202" s="61">
        <f t="shared" ref="AI202:AI220" ca="1" si="46">IF(AF202="","",AF202/365)</f>
        <v>0.27123287671232876</v>
      </c>
      <c r="AJ202" s="45"/>
      <c r="AK202" s="32">
        <v>43753</v>
      </c>
      <c r="AL202" s="276"/>
      <c r="AM202" s="20"/>
      <c r="AN202" s="175"/>
      <c r="AO202" s="20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5"/>
      <c r="BA202" s="175"/>
      <c r="BB202" s="175"/>
      <c r="BC202" s="175"/>
      <c r="BD202" s="136"/>
      <c r="BE202" s="136"/>
      <c r="BF202" s="127"/>
      <c r="BG202" s="127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1"/>
      <c r="BU202" s="410"/>
      <c r="BV202" s="411"/>
      <c r="BW202" s="412"/>
      <c r="BX202" s="412"/>
      <c r="BY202" s="35"/>
      <c r="BZ202" s="35"/>
      <c r="CA202" s="413"/>
    </row>
    <row r="203" spans="1:79" s="39" customFormat="1" ht="26.25">
      <c r="A203" s="1">
        <v>194</v>
      </c>
      <c r="B203" s="436" t="s">
        <v>2966</v>
      </c>
      <c r="C203" s="20"/>
      <c r="D203" s="20" t="s">
        <v>247</v>
      </c>
      <c r="E203" s="14" t="s">
        <v>2967</v>
      </c>
      <c r="F203" s="34" t="s">
        <v>2968</v>
      </c>
      <c r="G203" s="429" t="s">
        <v>2969</v>
      </c>
      <c r="H203" s="33" t="s">
        <v>2970</v>
      </c>
      <c r="I203" s="33" t="s">
        <v>600</v>
      </c>
      <c r="J203" s="34" t="s">
        <v>2971</v>
      </c>
      <c r="K203" s="428">
        <v>1330600079614</v>
      </c>
      <c r="L203" s="127">
        <v>34538</v>
      </c>
      <c r="M203" s="175">
        <f t="shared" ca="1" si="42"/>
        <v>26</v>
      </c>
      <c r="N203" s="365"/>
      <c r="O203" s="20" t="s">
        <v>30</v>
      </c>
      <c r="P203" s="27" t="s">
        <v>2129</v>
      </c>
      <c r="Q203" s="27" t="s">
        <v>2128</v>
      </c>
      <c r="R203" s="14">
        <f t="shared" si="40"/>
        <v>-43762</v>
      </c>
      <c r="S203" s="14"/>
      <c r="T203" s="27" t="s">
        <v>2264</v>
      </c>
      <c r="U203" s="36" t="s">
        <v>7</v>
      </c>
      <c r="V203" s="36" t="s">
        <v>17</v>
      </c>
      <c r="W203" s="20"/>
      <c r="X203" s="20"/>
      <c r="Y203" s="20"/>
      <c r="Z203" s="20"/>
      <c r="AA203" s="20"/>
      <c r="AB203" s="136"/>
      <c r="AC203" s="132">
        <v>43762</v>
      </c>
      <c r="AD203" s="135">
        <f t="shared" si="41"/>
        <v>43882</v>
      </c>
      <c r="AE203" s="32">
        <v>43755</v>
      </c>
      <c r="AF203" s="37">
        <f t="shared" ca="1" si="43"/>
        <v>99</v>
      </c>
      <c r="AG203" s="37">
        <f t="shared" ca="1" si="44"/>
        <v>1</v>
      </c>
      <c r="AH203" s="37">
        <f t="shared" ca="1" si="45"/>
        <v>3</v>
      </c>
      <c r="AI203" s="61">
        <f t="shared" ca="1" si="46"/>
        <v>0.27123287671232876</v>
      </c>
      <c r="AJ203" s="45"/>
      <c r="AK203" s="32"/>
      <c r="AL203" s="276"/>
      <c r="AM203" s="20"/>
      <c r="AN203" s="175"/>
      <c r="AO203" s="20"/>
      <c r="AP203" s="175"/>
      <c r="AQ203" s="175"/>
      <c r="AR203" s="175"/>
      <c r="AS203" s="175"/>
      <c r="AT203" s="175"/>
      <c r="AU203" s="175"/>
      <c r="AV203" s="175"/>
      <c r="AW203" s="175"/>
      <c r="AX203" s="175"/>
      <c r="AY203" s="175"/>
      <c r="AZ203" s="175"/>
      <c r="BA203" s="175"/>
      <c r="BB203" s="175"/>
      <c r="BC203" s="175"/>
      <c r="BD203" s="136"/>
      <c r="BE203" s="136"/>
      <c r="BF203" s="127"/>
      <c r="BG203" s="127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1"/>
      <c r="BU203" s="410"/>
      <c r="BV203" s="411"/>
      <c r="BW203" s="412"/>
      <c r="BX203" s="412"/>
      <c r="BY203" s="35"/>
      <c r="BZ203" s="35"/>
      <c r="CA203" s="413"/>
    </row>
    <row r="204" spans="1:79" s="39" customFormat="1" ht="26.25">
      <c r="A204" s="1">
        <v>195</v>
      </c>
      <c r="B204" s="436" t="s">
        <v>2972</v>
      </c>
      <c r="C204" s="20"/>
      <c r="D204" s="20" t="s">
        <v>249</v>
      </c>
      <c r="E204" s="14" t="s">
        <v>2974</v>
      </c>
      <c r="F204" s="34" t="s">
        <v>2975</v>
      </c>
      <c r="G204" s="429" t="s">
        <v>2976</v>
      </c>
      <c r="H204" s="33" t="s">
        <v>1399</v>
      </c>
      <c r="I204" s="33" t="s">
        <v>435</v>
      </c>
      <c r="J204" s="34" t="s">
        <v>2977</v>
      </c>
      <c r="K204" s="428">
        <v>3100700380837</v>
      </c>
      <c r="L204" s="127">
        <v>29746</v>
      </c>
      <c r="M204" s="175">
        <f t="shared" ca="1" si="42"/>
        <v>39</v>
      </c>
      <c r="N204" s="365"/>
      <c r="O204" s="20" t="s">
        <v>31</v>
      </c>
      <c r="P204" s="27" t="s">
        <v>2129</v>
      </c>
      <c r="Q204" s="27" t="s">
        <v>2128</v>
      </c>
      <c r="R204" s="14">
        <f t="shared" si="40"/>
        <v>-43767</v>
      </c>
      <c r="S204" s="14"/>
      <c r="T204" s="27" t="s">
        <v>2264</v>
      </c>
      <c r="U204" s="36" t="s">
        <v>7</v>
      </c>
      <c r="V204" s="36" t="s">
        <v>17</v>
      </c>
      <c r="W204" s="20"/>
      <c r="X204" s="20"/>
      <c r="Y204" s="20"/>
      <c r="Z204" s="20"/>
      <c r="AA204" s="20"/>
      <c r="AB204" s="136"/>
      <c r="AC204" s="132">
        <v>43767</v>
      </c>
      <c r="AD204" s="135">
        <f t="shared" si="41"/>
        <v>43887</v>
      </c>
      <c r="AE204" s="32">
        <v>43767</v>
      </c>
      <c r="AF204" s="37">
        <f t="shared" ca="1" si="43"/>
        <v>87</v>
      </c>
      <c r="AG204" s="37">
        <f t="shared" ca="1" si="44"/>
        <v>1</v>
      </c>
      <c r="AH204" s="37">
        <f t="shared" ca="1" si="45"/>
        <v>2</v>
      </c>
      <c r="AI204" s="61">
        <f t="shared" ca="1" si="46"/>
        <v>0.23835616438356164</v>
      </c>
      <c r="AJ204" s="45"/>
      <c r="AK204" s="32"/>
      <c r="AL204" s="276"/>
      <c r="AM204" s="20"/>
      <c r="AN204" s="175"/>
      <c r="AO204" s="20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36"/>
      <c r="BE204" s="136"/>
      <c r="BF204" s="127"/>
      <c r="BG204" s="127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1"/>
      <c r="BU204" s="410"/>
      <c r="BV204" s="411"/>
      <c r="BW204" s="412"/>
      <c r="BX204" s="412"/>
      <c r="BY204" s="35"/>
      <c r="BZ204" s="35"/>
      <c r="CA204" s="413"/>
    </row>
    <row r="205" spans="1:79" s="39" customFormat="1" ht="27" customHeight="1">
      <c r="A205" s="1">
        <v>196</v>
      </c>
      <c r="B205" s="545" t="s">
        <v>2824</v>
      </c>
      <c r="C205" s="184"/>
      <c r="D205" s="49" t="s">
        <v>247</v>
      </c>
      <c r="E205" s="14" t="s">
        <v>898</v>
      </c>
      <c r="F205" s="34" t="s">
        <v>894</v>
      </c>
      <c r="G205" s="34" t="s">
        <v>901</v>
      </c>
      <c r="H205" s="33" t="s">
        <v>895</v>
      </c>
      <c r="I205" s="33" t="s">
        <v>600</v>
      </c>
      <c r="J205" s="34" t="s">
        <v>900</v>
      </c>
      <c r="K205" s="428">
        <v>1129700203287</v>
      </c>
      <c r="L205" s="127">
        <v>36683</v>
      </c>
      <c r="M205" s="175">
        <f t="shared" ca="1" si="42"/>
        <v>20</v>
      </c>
      <c r="N205" s="127"/>
      <c r="O205" s="20" t="s">
        <v>30</v>
      </c>
      <c r="P205" s="27" t="s">
        <v>2129</v>
      </c>
      <c r="Q205" s="27" t="s">
        <v>2128</v>
      </c>
      <c r="R205" s="14">
        <f t="shared" si="40"/>
        <v>-43775</v>
      </c>
      <c r="S205" s="14"/>
      <c r="T205" s="27" t="s">
        <v>2264</v>
      </c>
      <c r="U205" s="36" t="s">
        <v>7</v>
      </c>
      <c r="V205" s="36" t="s">
        <v>17</v>
      </c>
      <c r="W205" s="20"/>
      <c r="X205" s="20"/>
      <c r="Y205" s="20"/>
      <c r="Z205" s="20"/>
      <c r="AA205" s="20"/>
      <c r="AB205" s="136"/>
      <c r="AC205" s="132">
        <v>43775</v>
      </c>
      <c r="AD205" s="135">
        <f t="shared" si="41"/>
        <v>43895</v>
      </c>
      <c r="AE205" s="562">
        <v>43775</v>
      </c>
      <c r="AF205" s="37">
        <f t="shared" ca="1" si="43"/>
        <v>79</v>
      </c>
      <c r="AG205" s="37">
        <f t="shared" ca="1" si="44"/>
        <v>1</v>
      </c>
      <c r="AH205" s="37">
        <f t="shared" ca="1" si="45"/>
        <v>2</v>
      </c>
      <c r="AI205" s="61">
        <f t="shared" ca="1" si="46"/>
        <v>0.21643835616438356</v>
      </c>
      <c r="AJ205" s="45"/>
      <c r="AK205" s="32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176"/>
      <c r="AV205" s="176"/>
      <c r="AW205" s="176"/>
      <c r="AX205" s="181"/>
      <c r="AY205" s="181"/>
      <c r="AZ205" s="145"/>
      <c r="BA205" s="145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1"/>
      <c r="BO205" s="95"/>
      <c r="BP205" s="114"/>
      <c r="BQ205" s="113"/>
      <c r="BR205" s="113"/>
      <c r="BU205" s="246"/>
    </row>
    <row r="206" spans="1:79" s="39" customFormat="1" ht="30" customHeight="1">
      <c r="A206" s="1">
        <v>197</v>
      </c>
      <c r="B206" s="545" t="s">
        <v>2825</v>
      </c>
      <c r="C206" s="184"/>
      <c r="D206" s="20" t="s">
        <v>247</v>
      </c>
      <c r="E206" s="14" t="s">
        <v>424</v>
      </c>
      <c r="F206" s="34" t="s">
        <v>894</v>
      </c>
      <c r="G206" s="34" t="s">
        <v>896</v>
      </c>
      <c r="H206" s="33" t="s">
        <v>899</v>
      </c>
      <c r="I206" s="33" t="s">
        <v>600</v>
      </c>
      <c r="J206" s="34" t="s">
        <v>897</v>
      </c>
      <c r="K206" s="428">
        <v>1129700203295</v>
      </c>
      <c r="L206" s="127">
        <v>36683</v>
      </c>
      <c r="M206" s="175">
        <f t="shared" ca="1" si="42"/>
        <v>20</v>
      </c>
      <c r="N206" s="127"/>
      <c r="O206" s="20" t="s">
        <v>30</v>
      </c>
      <c r="P206" s="27" t="s">
        <v>2129</v>
      </c>
      <c r="Q206" s="27" t="s">
        <v>2128</v>
      </c>
      <c r="R206" s="14">
        <f t="shared" si="40"/>
        <v>-43775</v>
      </c>
      <c r="S206" s="14"/>
      <c r="T206" s="27" t="s">
        <v>2264</v>
      </c>
      <c r="U206" s="36" t="s">
        <v>7</v>
      </c>
      <c r="V206" s="36" t="s">
        <v>17</v>
      </c>
      <c r="W206" s="20"/>
      <c r="X206" s="20"/>
      <c r="Y206" s="20"/>
      <c r="Z206" s="20"/>
      <c r="AA206" s="20"/>
      <c r="AB206" s="136"/>
      <c r="AC206" s="132">
        <v>43775</v>
      </c>
      <c r="AD206" s="135">
        <f t="shared" si="41"/>
        <v>43895</v>
      </c>
      <c r="AE206" s="562">
        <v>43775</v>
      </c>
      <c r="AF206" s="37">
        <f t="shared" ca="1" si="43"/>
        <v>79</v>
      </c>
      <c r="AG206" s="37">
        <f t="shared" ca="1" si="44"/>
        <v>1</v>
      </c>
      <c r="AH206" s="37">
        <f t="shared" ca="1" si="45"/>
        <v>2</v>
      </c>
      <c r="AI206" s="61">
        <f t="shared" ca="1" si="46"/>
        <v>0.21643835616438356</v>
      </c>
      <c r="AJ206" s="45"/>
      <c r="AK206" s="32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176"/>
      <c r="AV206" s="176"/>
      <c r="AW206" s="176"/>
      <c r="AX206" s="181"/>
      <c r="AY206" s="181"/>
      <c r="AZ206" s="145"/>
      <c r="BA206" s="145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1"/>
      <c r="BO206" s="95"/>
      <c r="BP206" s="114"/>
      <c r="BQ206" s="113"/>
      <c r="BR206" s="113"/>
      <c r="BU206" s="246"/>
    </row>
    <row r="207" spans="1:79" s="39" customFormat="1" ht="25.5" customHeight="1">
      <c r="A207" s="1">
        <v>198</v>
      </c>
      <c r="B207" s="545" t="s">
        <v>2833</v>
      </c>
      <c r="C207" s="184"/>
      <c r="D207" s="49" t="s">
        <v>247</v>
      </c>
      <c r="E207" s="380" t="s">
        <v>2922</v>
      </c>
      <c r="F207" s="109" t="s">
        <v>556</v>
      </c>
      <c r="G207" s="34" t="s">
        <v>2159</v>
      </c>
      <c r="H207" s="184" t="s">
        <v>2160</v>
      </c>
      <c r="I207" s="33" t="s">
        <v>600</v>
      </c>
      <c r="J207" s="34" t="s">
        <v>3026</v>
      </c>
      <c r="K207" s="428">
        <v>1129700204933</v>
      </c>
      <c r="L207" s="127">
        <v>36699</v>
      </c>
      <c r="M207" s="175">
        <f t="shared" ca="1" si="42"/>
        <v>20</v>
      </c>
      <c r="N207" s="129"/>
      <c r="O207" s="20" t="s">
        <v>30</v>
      </c>
      <c r="P207" s="27" t="s">
        <v>2129</v>
      </c>
      <c r="Q207" s="27" t="s">
        <v>2128</v>
      </c>
      <c r="R207" s="14">
        <f t="shared" si="40"/>
        <v>-43775</v>
      </c>
      <c r="S207" s="308"/>
      <c r="T207" s="27" t="s">
        <v>2264</v>
      </c>
      <c r="U207" s="36" t="s">
        <v>7</v>
      </c>
      <c r="V207" s="36" t="s">
        <v>17</v>
      </c>
      <c r="W207" s="20"/>
      <c r="X207" s="20"/>
      <c r="Y207" s="20"/>
      <c r="Z207" s="20"/>
      <c r="AA207" s="20"/>
      <c r="AB207" s="136"/>
      <c r="AC207" s="132">
        <v>43775</v>
      </c>
      <c r="AD207" s="135">
        <f t="shared" si="41"/>
        <v>43895</v>
      </c>
      <c r="AE207" s="562">
        <v>43775</v>
      </c>
      <c r="AF207" s="37">
        <f t="shared" ca="1" si="43"/>
        <v>79</v>
      </c>
      <c r="AG207" s="37">
        <f t="shared" ca="1" si="44"/>
        <v>1</v>
      </c>
      <c r="AH207" s="37">
        <f t="shared" ca="1" si="45"/>
        <v>2</v>
      </c>
      <c r="AI207" s="61">
        <f t="shared" ca="1" si="46"/>
        <v>0.21643835616438356</v>
      </c>
      <c r="AJ207" s="45"/>
      <c r="AK207" s="32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176"/>
      <c r="AV207" s="176"/>
      <c r="AW207" s="176"/>
      <c r="AX207" s="181"/>
      <c r="AY207" s="181"/>
      <c r="AZ207" s="145"/>
      <c r="BA207" s="145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1"/>
      <c r="BO207" s="95"/>
      <c r="BP207" s="114"/>
      <c r="BQ207" s="113"/>
      <c r="BR207" s="113"/>
      <c r="BU207" s="246"/>
    </row>
    <row r="208" spans="1:79" s="39" customFormat="1" ht="26.25">
      <c r="A208" s="1">
        <v>199</v>
      </c>
      <c r="B208" s="20">
        <v>200446</v>
      </c>
      <c r="C208" s="20"/>
      <c r="D208" s="49" t="s">
        <v>247</v>
      </c>
      <c r="E208" s="14" t="s">
        <v>3148</v>
      </c>
      <c r="F208" s="34" t="s">
        <v>3149</v>
      </c>
      <c r="G208" s="34" t="s">
        <v>3150</v>
      </c>
      <c r="H208" s="33" t="s">
        <v>449</v>
      </c>
      <c r="I208" s="33" t="s">
        <v>600</v>
      </c>
      <c r="J208" s="34" t="s">
        <v>3151</v>
      </c>
      <c r="K208" s="428">
        <v>1729900424656</v>
      </c>
      <c r="L208" s="127">
        <v>35663</v>
      </c>
      <c r="M208" s="175">
        <f t="shared" ca="1" si="42"/>
        <v>23</v>
      </c>
      <c r="N208" s="365"/>
      <c r="O208" s="20" t="s">
        <v>30</v>
      </c>
      <c r="P208" s="27" t="s">
        <v>2129</v>
      </c>
      <c r="Q208" s="27" t="s">
        <v>2128</v>
      </c>
      <c r="R208" s="14">
        <f t="shared" si="40"/>
        <v>-43801</v>
      </c>
      <c r="S208" s="14"/>
      <c r="T208" s="27" t="s">
        <v>2264</v>
      </c>
      <c r="U208" s="36" t="s">
        <v>7</v>
      </c>
      <c r="V208" s="36" t="s">
        <v>17</v>
      </c>
      <c r="W208" s="20"/>
      <c r="X208" s="20"/>
      <c r="Y208" s="20"/>
      <c r="Z208" s="20"/>
      <c r="AA208" s="20"/>
      <c r="AB208" s="136"/>
      <c r="AC208" s="132">
        <v>43801</v>
      </c>
      <c r="AD208" s="135">
        <f t="shared" si="41"/>
        <v>43921</v>
      </c>
      <c r="AE208" s="32">
        <v>43801</v>
      </c>
      <c r="AF208" s="37">
        <f t="shared" ca="1" si="43"/>
        <v>53</v>
      </c>
      <c r="AG208" s="37">
        <f t="shared" ca="1" si="44"/>
        <v>1</v>
      </c>
      <c r="AH208" s="37">
        <f t="shared" ca="1" si="45"/>
        <v>1</v>
      </c>
      <c r="AI208" s="61">
        <f t="shared" ca="1" si="46"/>
        <v>0.14520547945205478</v>
      </c>
      <c r="AJ208" s="45"/>
      <c r="AK208" s="32"/>
      <c r="AL208" s="276"/>
      <c r="AM208" s="20"/>
      <c r="AN208" s="175"/>
      <c r="AO208" s="20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36"/>
      <c r="BE208" s="136"/>
      <c r="BF208" s="127"/>
      <c r="BG208" s="127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1"/>
      <c r="BU208" s="410"/>
      <c r="BV208" s="411"/>
      <c r="BW208" s="412"/>
      <c r="BX208" s="412"/>
      <c r="BY208" s="35"/>
      <c r="BZ208" s="35"/>
      <c r="CA208" s="413"/>
    </row>
    <row r="209" spans="1:79" s="39" customFormat="1" ht="26.25">
      <c r="A209" s="1">
        <v>200</v>
      </c>
      <c r="B209" s="20">
        <v>200448</v>
      </c>
      <c r="C209" s="20"/>
      <c r="D209" s="20" t="s">
        <v>249</v>
      </c>
      <c r="E209" s="14" t="s">
        <v>3144</v>
      </c>
      <c r="F209" s="34" t="s">
        <v>3145</v>
      </c>
      <c r="G209" s="34" t="s">
        <v>3146</v>
      </c>
      <c r="H209" s="33" t="s">
        <v>2043</v>
      </c>
      <c r="I209" s="33" t="s">
        <v>435</v>
      </c>
      <c r="J209" s="34" t="s">
        <v>3147</v>
      </c>
      <c r="K209" s="428">
        <v>1361300002081</v>
      </c>
      <c r="L209" s="127">
        <v>30691</v>
      </c>
      <c r="M209" s="175">
        <f t="shared" ca="1" si="42"/>
        <v>36</v>
      </c>
      <c r="N209" s="365"/>
      <c r="O209" s="20" t="s">
        <v>31</v>
      </c>
      <c r="P209" s="27" t="s">
        <v>2129</v>
      </c>
      <c r="Q209" s="27" t="s">
        <v>2131</v>
      </c>
      <c r="R209" s="14">
        <f t="shared" si="40"/>
        <v>-43802</v>
      </c>
      <c r="S209" s="308"/>
      <c r="T209" s="27" t="s">
        <v>2264</v>
      </c>
      <c r="U209" s="36" t="s">
        <v>7</v>
      </c>
      <c r="V209" s="36" t="s">
        <v>17</v>
      </c>
      <c r="W209" s="20"/>
      <c r="X209" s="20"/>
      <c r="Y209" s="20"/>
      <c r="Z209" s="20"/>
      <c r="AA209" s="20"/>
      <c r="AB209" s="136"/>
      <c r="AC209" s="132">
        <v>43802</v>
      </c>
      <c r="AD209" s="135">
        <f t="shared" si="41"/>
        <v>43922</v>
      </c>
      <c r="AE209" s="32">
        <v>43802</v>
      </c>
      <c r="AF209" s="37">
        <f t="shared" ca="1" si="43"/>
        <v>52</v>
      </c>
      <c r="AG209" s="37">
        <f t="shared" ca="1" si="44"/>
        <v>1</v>
      </c>
      <c r="AH209" s="37">
        <f t="shared" ca="1" si="45"/>
        <v>1</v>
      </c>
      <c r="AI209" s="61">
        <f t="shared" ca="1" si="46"/>
        <v>0.14246575342465753</v>
      </c>
      <c r="AJ209" s="45"/>
      <c r="AK209" s="32"/>
      <c r="AL209" s="276"/>
      <c r="AM209" s="20"/>
      <c r="AN209" s="175"/>
      <c r="AO209" s="20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36"/>
      <c r="BE209" s="136"/>
      <c r="BF209" s="127"/>
      <c r="BG209" s="127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1"/>
      <c r="BU209" s="410"/>
      <c r="BV209" s="411"/>
      <c r="BW209" s="412"/>
      <c r="BX209" s="412"/>
      <c r="BY209" s="35"/>
      <c r="BZ209" s="35"/>
      <c r="CA209" s="413"/>
    </row>
    <row r="210" spans="1:79" s="39" customFormat="1" ht="26.25">
      <c r="A210" s="1">
        <v>201</v>
      </c>
      <c r="B210" s="20">
        <v>200449</v>
      </c>
      <c r="C210" s="20"/>
      <c r="D210" s="20" t="s">
        <v>249</v>
      </c>
      <c r="E210" s="14" t="s">
        <v>3173</v>
      </c>
      <c r="F210" s="34" t="s">
        <v>3174</v>
      </c>
      <c r="G210" s="34" t="s">
        <v>3175</v>
      </c>
      <c r="H210" s="33" t="s">
        <v>3176</v>
      </c>
      <c r="I210" s="33" t="s">
        <v>435</v>
      </c>
      <c r="J210" s="34" t="s">
        <v>3177</v>
      </c>
      <c r="K210" s="428">
        <v>5120600016471</v>
      </c>
      <c r="L210" s="127">
        <v>30168</v>
      </c>
      <c r="M210" s="175">
        <f t="shared" ca="1" si="42"/>
        <v>38</v>
      </c>
      <c r="N210" s="365">
        <v>3342503500</v>
      </c>
      <c r="O210" s="20" t="s">
        <v>31</v>
      </c>
      <c r="P210" s="27" t="s">
        <v>1781</v>
      </c>
      <c r="Q210" s="27" t="s">
        <v>8</v>
      </c>
      <c r="R210" s="14">
        <f t="shared" si="40"/>
        <v>-43808</v>
      </c>
      <c r="S210" s="14"/>
      <c r="T210" s="27" t="s">
        <v>2266</v>
      </c>
      <c r="U210" s="36" t="s">
        <v>7</v>
      </c>
      <c r="V210" s="36" t="s">
        <v>17</v>
      </c>
      <c r="W210" s="20"/>
      <c r="X210" s="20"/>
      <c r="Y210" s="20"/>
      <c r="Z210" s="20"/>
      <c r="AA210" s="20"/>
      <c r="AB210" s="136"/>
      <c r="AC210" s="132">
        <v>43808</v>
      </c>
      <c r="AD210" s="135">
        <f t="shared" si="41"/>
        <v>43928</v>
      </c>
      <c r="AE210" s="32">
        <v>43808</v>
      </c>
      <c r="AF210" s="37">
        <f t="shared" ca="1" si="43"/>
        <v>46</v>
      </c>
      <c r="AG210" s="37">
        <f t="shared" ca="1" si="44"/>
        <v>1</v>
      </c>
      <c r="AH210" s="37">
        <f t="shared" ca="1" si="45"/>
        <v>1</v>
      </c>
      <c r="AI210" s="61">
        <f t="shared" ca="1" si="46"/>
        <v>0.12602739726027398</v>
      </c>
      <c r="AJ210" s="45"/>
      <c r="AK210" s="32"/>
      <c r="AL210" s="276"/>
      <c r="AM210" s="20"/>
      <c r="AN210" s="175"/>
      <c r="AO210" s="20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36"/>
      <c r="BE210" s="136"/>
      <c r="BF210" s="127"/>
      <c r="BG210" s="127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1"/>
      <c r="BU210" s="410"/>
      <c r="BV210" s="411"/>
      <c r="BW210" s="412"/>
      <c r="BX210" s="412"/>
      <c r="BY210" s="35"/>
      <c r="BZ210" s="35"/>
      <c r="CA210" s="413"/>
    </row>
    <row r="211" spans="1:79" s="39" customFormat="1" ht="26.25">
      <c r="A211" s="1">
        <v>202</v>
      </c>
      <c r="B211" s="20">
        <v>200450</v>
      </c>
      <c r="C211" s="20"/>
      <c r="D211" s="49" t="s">
        <v>247</v>
      </c>
      <c r="E211" s="14" t="s">
        <v>3178</v>
      </c>
      <c r="F211" s="34" t="s">
        <v>3179</v>
      </c>
      <c r="G211" s="429" t="s">
        <v>3180</v>
      </c>
      <c r="H211" s="33" t="s">
        <v>3181</v>
      </c>
      <c r="I211" s="33" t="s">
        <v>600</v>
      </c>
      <c r="J211" s="34" t="s">
        <v>3182</v>
      </c>
      <c r="K211" s="428">
        <v>1149600049171</v>
      </c>
      <c r="L211" s="127">
        <v>36787</v>
      </c>
      <c r="M211" s="175">
        <f t="shared" ca="1" si="42"/>
        <v>20</v>
      </c>
      <c r="N211" s="365">
        <v>3014293588</v>
      </c>
      <c r="O211" s="20" t="s">
        <v>30</v>
      </c>
      <c r="P211" s="27" t="s">
        <v>2129</v>
      </c>
      <c r="Q211" s="27" t="s">
        <v>2128</v>
      </c>
      <c r="R211" s="14">
        <f t="shared" si="40"/>
        <v>-43808</v>
      </c>
      <c r="S211" s="14"/>
      <c r="T211" s="27" t="s">
        <v>2264</v>
      </c>
      <c r="U211" s="36" t="s">
        <v>7</v>
      </c>
      <c r="V211" s="36" t="s">
        <v>17</v>
      </c>
      <c r="W211" s="20"/>
      <c r="X211" s="20"/>
      <c r="Y211" s="20"/>
      <c r="Z211" s="20"/>
      <c r="AA211" s="20"/>
      <c r="AB211" s="136"/>
      <c r="AC211" s="132">
        <v>43808</v>
      </c>
      <c r="AD211" s="135">
        <f t="shared" si="41"/>
        <v>43928</v>
      </c>
      <c r="AE211" s="32">
        <v>43808</v>
      </c>
      <c r="AF211" s="37">
        <f t="shared" ca="1" si="43"/>
        <v>46</v>
      </c>
      <c r="AG211" s="37">
        <f t="shared" ca="1" si="44"/>
        <v>1</v>
      </c>
      <c r="AH211" s="37">
        <f t="shared" ca="1" si="45"/>
        <v>1</v>
      </c>
      <c r="AI211" s="61">
        <f t="shared" ca="1" si="46"/>
        <v>0.12602739726027398</v>
      </c>
      <c r="AJ211" s="45"/>
      <c r="AK211" s="32"/>
      <c r="AL211" s="276"/>
      <c r="AM211" s="20"/>
      <c r="AN211" s="175"/>
      <c r="AO211" s="20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36"/>
      <c r="BE211" s="136"/>
      <c r="BF211" s="127"/>
      <c r="BG211" s="127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1"/>
      <c r="BU211" s="410"/>
      <c r="BV211" s="411"/>
      <c r="BW211" s="412"/>
      <c r="BX211" s="412"/>
      <c r="BY211" s="35"/>
      <c r="BZ211" s="35"/>
      <c r="CA211" s="413"/>
    </row>
    <row r="212" spans="1:79" s="39" customFormat="1" ht="26.25">
      <c r="A212" s="1">
        <v>203</v>
      </c>
      <c r="B212" s="20">
        <v>200451</v>
      </c>
      <c r="C212" s="20"/>
      <c r="D212" s="20" t="s">
        <v>247</v>
      </c>
      <c r="E212" s="14" t="s">
        <v>3213</v>
      </c>
      <c r="F212" s="34" t="s">
        <v>3214</v>
      </c>
      <c r="G212" s="429" t="s">
        <v>3215</v>
      </c>
      <c r="H212" s="33" t="s">
        <v>2103</v>
      </c>
      <c r="I212" s="33" t="s">
        <v>600</v>
      </c>
      <c r="J212" s="34" t="s">
        <v>3216</v>
      </c>
      <c r="K212" s="428">
        <v>1600400147362</v>
      </c>
      <c r="L212" s="127">
        <v>33930</v>
      </c>
      <c r="M212" s="175">
        <f t="shared" ca="1" si="42"/>
        <v>28</v>
      </c>
      <c r="N212" s="365"/>
      <c r="O212" s="20" t="s">
        <v>30</v>
      </c>
      <c r="P212" s="27" t="s">
        <v>2129</v>
      </c>
      <c r="Q212" s="27" t="s">
        <v>2128</v>
      </c>
      <c r="R212" s="14">
        <f t="shared" si="40"/>
        <v>-43850</v>
      </c>
      <c r="S212" s="14"/>
      <c r="T212" s="27" t="s">
        <v>2264</v>
      </c>
      <c r="U212" s="36" t="s">
        <v>7</v>
      </c>
      <c r="V212" s="36" t="s">
        <v>17</v>
      </c>
      <c r="W212" s="20"/>
      <c r="X212" s="20"/>
      <c r="Y212" s="20"/>
      <c r="Z212" s="20"/>
      <c r="AA212" s="20"/>
      <c r="AB212" s="136"/>
      <c r="AC212" s="132">
        <v>43850</v>
      </c>
      <c r="AD212" s="135">
        <f t="shared" si="41"/>
        <v>43970</v>
      </c>
      <c r="AE212" s="32">
        <v>43850</v>
      </c>
      <c r="AF212" s="37">
        <f t="shared" ca="1" si="43"/>
        <v>4</v>
      </c>
      <c r="AG212" s="37">
        <f t="shared" ca="1" si="44"/>
        <v>0</v>
      </c>
      <c r="AH212" s="37">
        <f t="shared" ca="1" si="45"/>
        <v>0</v>
      </c>
      <c r="AI212" s="61">
        <f t="shared" ca="1" si="46"/>
        <v>1.0958904109589041E-2</v>
      </c>
      <c r="AJ212" s="45"/>
      <c r="AK212" s="32"/>
      <c r="AL212" s="276"/>
      <c r="AM212" s="20"/>
      <c r="AN212" s="175"/>
      <c r="AO212" s="20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36"/>
      <c r="BE212" s="136"/>
      <c r="BF212" s="127"/>
      <c r="BG212" s="127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1"/>
      <c r="BU212" s="410"/>
      <c r="BV212" s="411"/>
      <c r="BW212" s="412"/>
      <c r="BX212" s="412"/>
      <c r="BY212" s="35"/>
      <c r="BZ212" s="35"/>
      <c r="CA212" s="413"/>
    </row>
    <row r="213" spans="1:79" s="39" customFormat="1" ht="26.25">
      <c r="A213" s="1">
        <v>204</v>
      </c>
      <c r="B213" s="20">
        <v>200452</v>
      </c>
      <c r="C213" s="20"/>
      <c r="D213" s="20" t="s">
        <v>249</v>
      </c>
      <c r="E213" s="14" t="s">
        <v>3217</v>
      </c>
      <c r="F213" s="34" t="s">
        <v>3218</v>
      </c>
      <c r="G213" s="429" t="s">
        <v>3219</v>
      </c>
      <c r="H213" s="33" t="s">
        <v>1287</v>
      </c>
      <c r="I213" s="33" t="s">
        <v>435</v>
      </c>
      <c r="J213" s="34" t="s">
        <v>3220</v>
      </c>
      <c r="K213" s="428">
        <v>3190100196920</v>
      </c>
      <c r="L213" s="127">
        <v>29281</v>
      </c>
      <c r="M213" s="175">
        <f t="shared" ca="1" si="42"/>
        <v>40</v>
      </c>
      <c r="N213" s="365"/>
      <c r="O213" s="20" t="s">
        <v>31</v>
      </c>
      <c r="P213" s="27" t="s">
        <v>2129</v>
      </c>
      <c r="Q213" s="27" t="s">
        <v>2128</v>
      </c>
      <c r="R213" s="14">
        <f t="shared" si="40"/>
        <v>-43850</v>
      </c>
      <c r="S213" s="14"/>
      <c r="T213" s="27" t="s">
        <v>2264</v>
      </c>
      <c r="U213" s="36" t="s">
        <v>7</v>
      </c>
      <c r="V213" s="36" t="s">
        <v>17</v>
      </c>
      <c r="W213" s="20"/>
      <c r="X213" s="20"/>
      <c r="Y213" s="20"/>
      <c r="Z213" s="20"/>
      <c r="AA213" s="20"/>
      <c r="AB213" s="136"/>
      <c r="AC213" s="132">
        <v>43850</v>
      </c>
      <c r="AD213" s="135">
        <f t="shared" ref="AD213:AD215" si="47">AC213+120</f>
        <v>43970</v>
      </c>
      <c r="AE213" s="32">
        <v>43850</v>
      </c>
      <c r="AF213" s="37">
        <f t="shared" ref="AF213:AF215" ca="1" si="48">IF(AC213="","",TODAY()-AE213)</f>
        <v>4</v>
      </c>
      <c r="AG213" s="37">
        <f t="shared" ref="AG213:AG215" ca="1" si="49">YEAR(TODAY())-YEAR(AE213)</f>
        <v>0</v>
      </c>
      <c r="AH213" s="37">
        <f t="shared" ref="AH213:AH215" ca="1" si="50">DATEDIF(AC213,TODAY(),"YM")</f>
        <v>0</v>
      </c>
      <c r="AI213" s="61">
        <f t="shared" ref="AI213:AI215" ca="1" si="51">IF(AF213="","",AF213/365)</f>
        <v>1.0958904109589041E-2</v>
      </c>
      <c r="AJ213" s="45"/>
      <c r="AK213" s="32"/>
      <c r="AL213" s="276"/>
      <c r="AM213" s="20"/>
      <c r="AN213" s="175"/>
      <c r="AO213" s="20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36"/>
      <c r="BE213" s="136"/>
      <c r="BF213" s="127"/>
      <c r="BG213" s="127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1"/>
      <c r="BU213" s="410"/>
      <c r="BV213" s="411"/>
      <c r="BW213" s="412"/>
      <c r="BX213" s="412"/>
      <c r="BY213" s="35"/>
      <c r="BZ213" s="35"/>
      <c r="CA213" s="413"/>
    </row>
    <row r="214" spans="1:79" s="39" customFormat="1" ht="26.25">
      <c r="A214" s="1">
        <v>205</v>
      </c>
      <c r="B214" s="20">
        <v>200453</v>
      </c>
      <c r="C214" s="20"/>
      <c r="D214" s="20" t="s">
        <v>249</v>
      </c>
      <c r="E214" s="14" t="s">
        <v>3221</v>
      </c>
      <c r="F214" s="34" t="s">
        <v>3222</v>
      </c>
      <c r="G214" s="429" t="s">
        <v>3223</v>
      </c>
      <c r="H214" s="33" t="s">
        <v>491</v>
      </c>
      <c r="I214" s="33" t="s">
        <v>435</v>
      </c>
      <c r="J214" s="34" t="s">
        <v>3224</v>
      </c>
      <c r="K214" s="428">
        <v>1730500075575</v>
      </c>
      <c r="L214" s="127">
        <v>32514</v>
      </c>
      <c r="M214" s="175">
        <f t="shared" ca="1" si="42"/>
        <v>31</v>
      </c>
      <c r="N214" s="365"/>
      <c r="O214" s="20" t="s">
        <v>31</v>
      </c>
      <c r="P214" s="27" t="s">
        <v>2129</v>
      </c>
      <c r="Q214" s="27" t="s">
        <v>2128</v>
      </c>
      <c r="R214" s="14">
        <f t="shared" si="40"/>
        <v>-43850</v>
      </c>
      <c r="S214" s="14"/>
      <c r="T214" s="27" t="s">
        <v>2264</v>
      </c>
      <c r="U214" s="36" t="s">
        <v>7</v>
      </c>
      <c r="V214" s="36" t="s">
        <v>17</v>
      </c>
      <c r="W214" s="20"/>
      <c r="X214" s="20"/>
      <c r="Y214" s="20"/>
      <c r="Z214" s="20"/>
      <c r="AA214" s="20"/>
      <c r="AB214" s="136"/>
      <c r="AC214" s="132">
        <v>43850</v>
      </c>
      <c r="AD214" s="135">
        <f t="shared" si="47"/>
        <v>43970</v>
      </c>
      <c r="AE214" s="32">
        <v>43850</v>
      </c>
      <c r="AF214" s="37">
        <f t="shared" ca="1" si="48"/>
        <v>4</v>
      </c>
      <c r="AG214" s="37">
        <f t="shared" ca="1" si="49"/>
        <v>0</v>
      </c>
      <c r="AH214" s="37">
        <f t="shared" ca="1" si="50"/>
        <v>0</v>
      </c>
      <c r="AI214" s="61">
        <f t="shared" ca="1" si="51"/>
        <v>1.0958904109589041E-2</v>
      </c>
      <c r="AJ214" s="45"/>
      <c r="AK214" s="32"/>
      <c r="AL214" s="276"/>
      <c r="AM214" s="20"/>
      <c r="AN214" s="175"/>
      <c r="AO214" s="20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36"/>
      <c r="BE214" s="136"/>
      <c r="BF214" s="127"/>
      <c r="BG214" s="127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1"/>
      <c r="BU214" s="410"/>
      <c r="BV214" s="411"/>
      <c r="BW214" s="412"/>
      <c r="BX214" s="412"/>
      <c r="BY214" s="35"/>
      <c r="BZ214" s="35"/>
      <c r="CA214" s="413"/>
    </row>
    <row r="215" spans="1:79" s="39" customFormat="1" ht="26.25">
      <c r="A215" s="1">
        <v>206</v>
      </c>
      <c r="B215" s="20">
        <v>200454</v>
      </c>
      <c r="C215" s="20"/>
      <c r="D215" s="20" t="s">
        <v>249</v>
      </c>
      <c r="E215" s="14" t="s">
        <v>3225</v>
      </c>
      <c r="F215" s="34" t="s">
        <v>3226</v>
      </c>
      <c r="G215" s="429" t="s">
        <v>3227</v>
      </c>
      <c r="H215" s="33" t="s">
        <v>3228</v>
      </c>
      <c r="I215" s="33" t="s">
        <v>435</v>
      </c>
      <c r="J215" s="34" t="s">
        <v>3229</v>
      </c>
      <c r="K215" s="428">
        <v>3100503326031</v>
      </c>
      <c r="L215" s="127">
        <v>30133</v>
      </c>
      <c r="M215" s="175">
        <f t="shared" ca="1" si="42"/>
        <v>38</v>
      </c>
      <c r="N215" s="365"/>
      <c r="O215" s="20" t="s">
        <v>31</v>
      </c>
      <c r="P215" s="27" t="s">
        <v>2129</v>
      </c>
      <c r="Q215" s="27" t="s">
        <v>2128</v>
      </c>
      <c r="R215" s="14">
        <f t="shared" si="40"/>
        <v>-43850</v>
      </c>
      <c r="S215" s="14"/>
      <c r="T215" s="27" t="s">
        <v>2264</v>
      </c>
      <c r="U215" s="36" t="s">
        <v>7</v>
      </c>
      <c r="V215" s="36" t="s">
        <v>17</v>
      </c>
      <c r="W215" s="20"/>
      <c r="X215" s="20"/>
      <c r="Y215" s="20"/>
      <c r="Z215" s="20"/>
      <c r="AA215" s="20"/>
      <c r="AB215" s="136"/>
      <c r="AC215" s="132">
        <v>43850</v>
      </c>
      <c r="AD215" s="135">
        <f t="shared" si="47"/>
        <v>43970</v>
      </c>
      <c r="AE215" s="32">
        <v>43850</v>
      </c>
      <c r="AF215" s="37">
        <f t="shared" ca="1" si="48"/>
        <v>4</v>
      </c>
      <c r="AG215" s="37">
        <f t="shared" ca="1" si="49"/>
        <v>0</v>
      </c>
      <c r="AH215" s="37">
        <f t="shared" ca="1" si="50"/>
        <v>0</v>
      </c>
      <c r="AI215" s="61">
        <f t="shared" ca="1" si="51"/>
        <v>1.0958904109589041E-2</v>
      </c>
      <c r="AJ215" s="45"/>
      <c r="AK215" s="32"/>
      <c r="AL215" s="276"/>
      <c r="AM215" s="20"/>
      <c r="AN215" s="175"/>
      <c r="AO215" s="20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36"/>
      <c r="BE215" s="136"/>
      <c r="BF215" s="127"/>
      <c r="BG215" s="127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1"/>
      <c r="BU215" s="410"/>
      <c r="BV215" s="411"/>
      <c r="BW215" s="412"/>
      <c r="BX215" s="412"/>
      <c r="BY215" s="35"/>
      <c r="BZ215" s="35"/>
      <c r="CA215" s="413"/>
    </row>
    <row r="216" spans="1:79" s="39" customFormat="1" ht="26.25">
      <c r="A216" s="1">
        <v>207</v>
      </c>
      <c r="B216" s="20"/>
      <c r="C216" s="20"/>
      <c r="D216" s="20"/>
      <c r="E216" s="14"/>
      <c r="F216" s="34"/>
      <c r="G216" s="429"/>
      <c r="H216" s="33"/>
      <c r="I216" s="33"/>
      <c r="J216" s="34"/>
      <c r="K216" s="428"/>
      <c r="L216" s="127"/>
      <c r="M216" s="175"/>
      <c r="N216" s="365"/>
      <c r="O216" s="20"/>
      <c r="P216" s="34"/>
      <c r="Q216" s="27"/>
      <c r="R216" s="14">
        <f t="shared" si="40"/>
        <v>0</v>
      </c>
      <c r="S216" s="14"/>
      <c r="T216" s="14"/>
      <c r="U216" s="36"/>
      <c r="V216" s="36"/>
      <c r="W216" s="20"/>
      <c r="X216" s="20"/>
      <c r="Y216" s="20"/>
      <c r="Z216" s="20"/>
      <c r="AA216" s="20"/>
      <c r="AB216" s="136"/>
      <c r="AC216" s="132"/>
      <c r="AD216" s="135">
        <f t="shared" si="41"/>
        <v>120</v>
      </c>
      <c r="AE216" s="32"/>
      <c r="AF216" s="37" t="str">
        <f t="shared" ca="1" si="43"/>
        <v/>
      </c>
      <c r="AG216" s="37">
        <f t="shared" ca="1" si="44"/>
        <v>120</v>
      </c>
      <c r="AH216" s="37">
        <f t="shared" ca="1" si="45"/>
        <v>0</v>
      </c>
      <c r="AI216" s="61" t="str">
        <f t="shared" ca="1" si="46"/>
        <v/>
      </c>
      <c r="AJ216" s="45"/>
      <c r="AK216" s="32"/>
      <c r="AL216" s="276"/>
      <c r="AM216" s="20"/>
      <c r="AN216" s="175"/>
      <c r="AO216" s="20"/>
      <c r="AP216" s="175"/>
      <c r="AQ216" s="175"/>
      <c r="AR216" s="175"/>
      <c r="AS216" s="175"/>
      <c r="AT216" s="175"/>
      <c r="AU216" s="175"/>
      <c r="AV216" s="175"/>
      <c r="AW216" s="175"/>
      <c r="AX216" s="175"/>
      <c r="AY216" s="175"/>
      <c r="AZ216" s="175"/>
      <c r="BA216" s="175"/>
      <c r="BB216" s="175"/>
      <c r="BC216" s="175"/>
      <c r="BD216" s="136"/>
      <c r="BE216" s="136"/>
      <c r="BF216" s="127"/>
      <c r="BG216" s="127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1"/>
      <c r="BU216" s="410"/>
      <c r="BV216" s="411"/>
      <c r="BW216" s="412"/>
      <c r="BX216" s="412"/>
      <c r="BY216" s="35"/>
      <c r="BZ216" s="35"/>
      <c r="CA216" s="413"/>
    </row>
    <row r="217" spans="1:79" s="39" customFormat="1" ht="26.25">
      <c r="A217" s="1">
        <v>208</v>
      </c>
      <c r="B217" s="20"/>
      <c r="C217" s="20"/>
      <c r="D217" s="20"/>
      <c r="E217" s="14"/>
      <c r="F217" s="34"/>
      <c r="G217" s="429"/>
      <c r="H217" s="33"/>
      <c r="I217" s="33"/>
      <c r="J217" s="34"/>
      <c r="K217" s="428"/>
      <c r="L217" s="127"/>
      <c r="M217" s="175"/>
      <c r="N217" s="365"/>
      <c r="O217" s="20"/>
      <c r="P217" s="34"/>
      <c r="Q217" s="27"/>
      <c r="R217" s="14">
        <f t="shared" si="40"/>
        <v>0</v>
      </c>
      <c r="S217" s="14"/>
      <c r="T217" s="14"/>
      <c r="U217" s="36"/>
      <c r="V217" s="36"/>
      <c r="W217" s="20"/>
      <c r="X217" s="20"/>
      <c r="Y217" s="20"/>
      <c r="Z217" s="20"/>
      <c r="AA217" s="20"/>
      <c r="AB217" s="136"/>
      <c r="AC217" s="132"/>
      <c r="AD217" s="135">
        <f t="shared" si="41"/>
        <v>120</v>
      </c>
      <c r="AE217" s="32"/>
      <c r="AF217" s="37" t="str">
        <f t="shared" ca="1" si="43"/>
        <v/>
      </c>
      <c r="AG217" s="37">
        <f t="shared" ca="1" si="44"/>
        <v>120</v>
      </c>
      <c r="AH217" s="37">
        <f t="shared" ca="1" si="45"/>
        <v>0</v>
      </c>
      <c r="AI217" s="61" t="str">
        <f t="shared" ca="1" si="46"/>
        <v/>
      </c>
      <c r="AJ217" s="45"/>
      <c r="AK217" s="32"/>
      <c r="AL217" s="276"/>
      <c r="AM217" s="20"/>
      <c r="AN217" s="175"/>
      <c r="AO217" s="20"/>
      <c r="AP217" s="175"/>
      <c r="AQ217" s="175"/>
      <c r="AR217" s="175"/>
      <c r="AS217" s="175"/>
      <c r="AT217" s="175"/>
      <c r="AU217" s="175"/>
      <c r="AV217" s="175"/>
      <c r="AW217" s="175"/>
      <c r="AX217" s="175"/>
      <c r="AY217" s="175"/>
      <c r="AZ217" s="175"/>
      <c r="BA217" s="175"/>
      <c r="BB217" s="175"/>
      <c r="BC217" s="175"/>
      <c r="BD217" s="136"/>
      <c r="BE217" s="136"/>
      <c r="BF217" s="127"/>
      <c r="BG217" s="127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1"/>
      <c r="BU217" s="410"/>
      <c r="BV217" s="411"/>
      <c r="BW217" s="412"/>
      <c r="BX217" s="412"/>
      <c r="BY217" s="35"/>
      <c r="BZ217" s="35"/>
      <c r="CA217" s="413"/>
    </row>
    <row r="218" spans="1:79" s="39" customFormat="1" ht="26.25">
      <c r="A218" s="1">
        <v>209</v>
      </c>
      <c r="B218" s="20"/>
      <c r="C218" s="20"/>
      <c r="D218" s="20"/>
      <c r="E218" s="14"/>
      <c r="F218" s="34"/>
      <c r="G218" s="429"/>
      <c r="H218" s="33"/>
      <c r="I218" s="33"/>
      <c r="J218" s="34"/>
      <c r="K218" s="428"/>
      <c r="L218" s="127"/>
      <c r="M218" s="175"/>
      <c r="N218" s="365"/>
      <c r="O218" s="20"/>
      <c r="P218" s="34"/>
      <c r="Q218" s="27"/>
      <c r="R218" s="14">
        <f t="shared" si="40"/>
        <v>0</v>
      </c>
      <c r="S218" s="14"/>
      <c r="T218" s="14"/>
      <c r="U218" s="36"/>
      <c r="V218" s="36"/>
      <c r="W218" s="20"/>
      <c r="X218" s="20"/>
      <c r="Y218" s="20"/>
      <c r="Z218" s="20"/>
      <c r="AA218" s="20"/>
      <c r="AB218" s="136"/>
      <c r="AC218" s="132"/>
      <c r="AD218" s="135">
        <f t="shared" si="41"/>
        <v>120</v>
      </c>
      <c r="AE218" s="32"/>
      <c r="AF218" s="37" t="str">
        <f t="shared" ca="1" si="43"/>
        <v/>
      </c>
      <c r="AG218" s="37">
        <f t="shared" ca="1" si="44"/>
        <v>120</v>
      </c>
      <c r="AH218" s="37">
        <f t="shared" ca="1" si="45"/>
        <v>0</v>
      </c>
      <c r="AI218" s="61" t="str">
        <f t="shared" ca="1" si="46"/>
        <v/>
      </c>
      <c r="AJ218" s="45"/>
      <c r="AK218" s="32"/>
      <c r="AL218" s="276"/>
      <c r="AM218" s="20"/>
      <c r="AN218" s="175"/>
      <c r="AO218" s="20"/>
      <c r="AP218" s="175"/>
      <c r="AQ218" s="175"/>
      <c r="AR218" s="175"/>
      <c r="AS218" s="175"/>
      <c r="AT218" s="175"/>
      <c r="AU218" s="175"/>
      <c r="AV218" s="175"/>
      <c r="AW218" s="175"/>
      <c r="AX218" s="175"/>
      <c r="AY218" s="175"/>
      <c r="AZ218" s="175"/>
      <c r="BA218" s="175"/>
      <c r="BB218" s="175"/>
      <c r="BC218" s="175"/>
      <c r="BD218" s="136"/>
      <c r="BE218" s="136"/>
      <c r="BF218" s="127"/>
      <c r="BG218" s="127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1"/>
      <c r="BU218" s="410"/>
      <c r="BV218" s="411"/>
      <c r="BW218" s="412"/>
      <c r="BX218" s="412"/>
      <c r="BY218" s="35"/>
      <c r="BZ218" s="35"/>
      <c r="CA218" s="413"/>
    </row>
    <row r="219" spans="1:79" s="39" customFormat="1" ht="26.25">
      <c r="A219" s="1">
        <v>210</v>
      </c>
      <c r="B219" s="20"/>
      <c r="C219" s="20"/>
      <c r="D219" s="20"/>
      <c r="E219" s="14"/>
      <c r="F219" s="34"/>
      <c r="G219" s="429"/>
      <c r="H219" s="33"/>
      <c r="I219" s="33"/>
      <c r="J219" s="34"/>
      <c r="K219" s="428"/>
      <c r="L219" s="127"/>
      <c r="M219" s="175"/>
      <c r="N219" s="365"/>
      <c r="O219" s="20"/>
      <c r="P219" s="34"/>
      <c r="Q219" s="27"/>
      <c r="R219" s="14">
        <f t="shared" si="40"/>
        <v>0</v>
      </c>
      <c r="S219" s="14"/>
      <c r="T219" s="14"/>
      <c r="U219" s="36"/>
      <c r="V219" s="36"/>
      <c r="W219" s="20"/>
      <c r="X219" s="20"/>
      <c r="Y219" s="20"/>
      <c r="Z219" s="20"/>
      <c r="AA219" s="20"/>
      <c r="AB219" s="136"/>
      <c r="AC219" s="132"/>
      <c r="AD219" s="135">
        <f t="shared" si="41"/>
        <v>120</v>
      </c>
      <c r="AE219" s="32"/>
      <c r="AF219" s="37" t="str">
        <f t="shared" ca="1" si="43"/>
        <v/>
      </c>
      <c r="AG219" s="37">
        <f t="shared" ca="1" si="44"/>
        <v>120</v>
      </c>
      <c r="AH219" s="37">
        <f t="shared" ca="1" si="45"/>
        <v>0</v>
      </c>
      <c r="AI219" s="61" t="str">
        <f t="shared" ca="1" si="46"/>
        <v/>
      </c>
      <c r="AJ219" s="45"/>
      <c r="AK219" s="32"/>
      <c r="AL219" s="276"/>
      <c r="AM219" s="20"/>
      <c r="AN219" s="175"/>
      <c r="AO219" s="20"/>
      <c r="AP219" s="175"/>
      <c r="AQ219" s="175"/>
      <c r="AR219" s="175"/>
      <c r="AS219" s="175"/>
      <c r="AT219" s="175"/>
      <c r="AU219" s="175"/>
      <c r="AV219" s="175"/>
      <c r="AW219" s="175"/>
      <c r="AX219" s="175"/>
      <c r="AY219" s="175"/>
      <c r="AZ219" s="175"/>
      <c r="BA219" s="175"/>
      <c r="BB219" s="175"/>
      <c r="BC219" s="175"/>
      <c r="BD219" s="136"/>
      <c r="BE219" s="136"/>
      <c r="BF219" s="127"/>
      <c r="BG219" s="127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1"/>
      <c r="BU219" s="410"/>
      <c r="BV219" s="411"/>
      <c r="BW219" s="412"/>
      <c r="BX219" s="412"/>
      <c r="BY219" s="35"/>
      <c r="BZ219" s="35"/>
      <c r="CA219" s="413"/>
    </row>
    <row r="220" spans="1:79" s="39" customFormat="1" ht="26.25">
      <c r="A220" s="1">
        <v>211</v>
      </c>
      <c r="B220" s="20"/>
      <c r="C220" s="20"/>
      <c r="D220" s="20"/>
      <c r="E220" s="14"/>
      <c r="F220" s="34"/>
      <c r="G220" s="429"/>
      <c r="H220" s="33"/>
      <c r="I220" s="33"/>
      <c r="J220" s="34"/>
      <c r="K220" s="428"/>
      <c r="L220" s="127"/>
      <c r="M220" s="175"/>
      <c r="N220" s="365"/>
      <c r="O220" s="20"/>
      <c r="P220" s="34"/>
      <c r="Q220" s="27"/>
      <c r="R220" s="14">
        <f t="shared" si="40"/>
        <v>0</v>
      </c>
      <c r="S220" s="14"/>
      <c r="T220" s="14"/>
      <c r="U220" s="36"/>
      <c r="V220" s="36"/>
      <c r="W220" s="20"/>
      <c r="X220" s="20"/>
      <c r="Y220" s="20"/>
      <c r="Z220" s="20"/>
      <c r="AA220" s="20"/>
      <c r="AB220" s="136"/>
      <c r="AC220" s="132"/>
      <c r="AD220" s="135">
        <f t="shared" si="41"/>
        <v>120</v>
      </c>
      <c r="AE220" s="32"/>
      <c r="AF220" s="37" t="str">
        <f t="shared" ca="1" si="43"/>
        <v/>
      </c>
      <c r="AG220" s="37">
        <f t="shared" ca="1" si="44"/>
        <v>120</v>
      </c>
      <c r="AH220" s="37">
        <f t="shared" ca="1" si="45"/>
        <v>0</v>
      </c>
      <c r="AI220" s="61" t="str">
        <f t="shared" ca="1" si="46"/>
        <v/>
      </c>
      <c r="AJ220" s="45"/>
      <c r="AK220" s="32"/>
      <c r="AL220" s="276"/>
      <c r="AM220" s="20"/>
      <c r="AN220" s="175"/>
      <c r="AO220" s="20"/>
      <c r="AP220" s="175"/>
      <c r="AQ220" s="175"/>
      <c r="AR220" s="175"/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36"/>
      <c r="BE220" s="136"/>
      <c r="BF220" s="127"/>
      <c r="BG220" s="127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1"/>
      <c r="BU220" s="410"/>
      <c r="BV220" s="411"/>
      <c r="BW220" s="412"/>
      <c r="BX220" s="412"/>
      <c r="BY220" s="35"/>
      <c r="BZ220" s="35"/>
      <c r="CA220" s="413"/>
    </row>
  </sheetData>
  <mergeCells count="39">
    <mergeCell ref="Z8:Z9"/>
    <mergeCell ref="A8:A9"/>
    <mergeCell ref="B8:B9"/>
    <mergeCell ref="C8:C9"/>
    <mergeCell ref="E8:E9"/>
    <mergeCell ref="F8:F9"/>
    <mergeCell ref="G8:G9"/>
    <mergeCell ref="H8:H9"/>
    <mergeCell ref="J8:J9"/>
    <mergeCell ref="U8:U9"/>
    <mergeCell ref="Q8:Q9"/>
    <mergeCell ref="AM8:AM9"/>
    <mergeCell ref="V8:V9"/>
    <mergeCell ref="AB8:AB9"/>
    <mergeCell ref="AC8:AC9"/>
    <mergeCell ref="K8:K9"/>
    <mergeCell ref="L8:L9"/>
    <mergeCell ref="M8:M9"/>
    <mergeCell ref="N8:N9"/>
    <mergeCell ref="O8:O9"/>
    <mergeCell ref="P8:P9"/>
    <mergeCell ref="W8:W9"/>
    <mergeCell ref="X8:X9"/>
    <mergeCell ref="R8:S8"/>
    <mergeCell ref="T8:T9"/>
    <mergeCell ref="Y8:Y9"/>
    <mergeCell ref="AA8:AA9"/>
    <mergeCell ref="BM8:BR8"/>
    <mergeCell ref="AN8:AN9"/>
    <mergeCell ref="AO8:AO9"/>
    <mergeCell ref="AP8:AU8"/>
    <mergeCell ref="AV8:BB8"/>
    <mergeCell ref="BF8:BG8"/>
    <mergeCell ref="BH8:BL8"/>
    <mergeCell ref="AD8:AD9"/>
    <mergeCell ref="AE8:AE9"/>
    <mergeCell ref="AF8:AF9"/>
    <mergeCell ref="AJ8:AJ9"/>
    <mergeCell ref="AK8:AK9"/>
  </mergeCells>
  <conditionalFormatting sqref="P82">
    <cfRule type="cellIs" dxfId="4" priority="6" operator="equal">
      <formula>"P"</formula>
    </cfRule>
  </conditionalFormatting>
  <conditionalFormatting sqref="P94:Q94">
    <cfRule type="cellIs" dxfId="3" priority="5" operator="equal">
      <formula>"P"</formula>
    </cfRule>
  </conditionalFormatting>
  <conditionalFormatting sqref="P97">
    <cfRule type="cellIs" dxfId="2" priority="4" operator="equal">
      <formula>"P"</formula>
    </cfRule>
  </conditionalFormatting>
  <conditionalFormatting sqref="Q98">
    <cfRule type="cellIs" dxfId="1" priority="3" operator="equal">
      <formula>"P"</formula>
    </cfRule>
  </conditionalFormatting>
  <conditionalFormatting sqref="P98">
    <cfRule type="cellIs" dxfId="0" priority="1" operator="equal">
      <formula>"P"</formula>
    </cfRule>
  </conditionalFormatting>
  <pageMargins left="0.25" right="0.25" top="0.75" bottom="0.75" header="0.3" footer="0.3"/>
  <pageSetup scale="92" orientation="landscape" r:id="rId1"/>
  <colBreaks count="1" manualBreakCount="1">
    <brk id="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Z156"/>
  <sheetViews>
    <sheetView topLeftCell="A4" zoomScale="70" zoomScaleNormal="70" workbookViewId="0">
      <selection activeCell="E26" sqref="E26"/>
    </sheetView>
  </sheetViews>
  <sheetFormatPr defaultRowHeight="18.75"/>
  <cols>
    <col min="1" max="1" width="8.42578125" customWidth="1"/>
    <col min="2" max="2" width="12.5703125" customWidth="1"/>
    <col min="3" max="3" width="11.42578125" style="208" customWidth="1"/>
    <col min="4" max="4" width="11.140625" customWidth="1"/>
    <col min="5" max="5" width="18.28515625" customWidth="1"/>
    <col min="6" max="6" width="18" style="107" customWidth="1"/>
    <col min="7" max="7" width="24.85546875" style="107" customWidth="1"/>
    <col min="8" max="9" width="12.42578125" style="107" customWidth="1"/>
    <col min="10" max="10" width="11.5703125" style="107" customWidth="1"/>
    <col min="11" max="11" width="24.28515625" style="107" customWidth="1"/>
    <col min="12" max="12" width="20.5703125" style="102" customWidth="1"/>
    <col min="13" max="13" width="13.7109375" style="52" customWidth="1"/>
    <col min="14" max="14" width="13.7109375" style="169" customWidth="1"/>
    <col min="15" max="15" width="15.85546875" style="169" customWidth="1"/>
    <col min="16" max="16" width="12" style="111" customWidth="1"/>
    <col min="17" max="17" width="25.42578125" customWidth="1"/>
    <col min="18" max="18" width="17" customWidth="1"/>
    <col min="19" max="19" width="22.140625" customWidth="1"/>
    <col min="20" max="21" width="20.42578125" customWidth="1"/>
    <col min="22" max="22" width="16.7109375" customWidth="1"/>
    <col min="23" max="28" width="14.7109375" customWidth="1"/>
    <col min="29" max="29" width="13.28515625" style="213" customWidth="1"/>
    <col min="30" max="30" width="12.7109375" style="213" customWidth="1"/>
    <col min="31" max="31" width="14.140625" style="52" customWidth="1"/>
    <col min="32" max="32" width="13.28515625" style="111" customWidth="1"/>
    <col min="33" max="33" width="10" customWidth="1"/>
    <col min="34" max="34" width="13.7109375" style="111" customWidth="1"/>
    <col min="35" max="35" width="10" style="111" customWidth="1"/>
    <col min="36" max="36" width="10" customWidth="1"/>
    <col min="37" max="37" width="11.7109375" style="30" customWidth="1"/>
    <col min="38" max="38" width="12.5703125" style="30" customWidth="1"/>
    <col min="39" max="39" width="13.140625" style="149" customWidth="1"/>
    <col min="40" max="40" width="10.7109375" style="249" customWidth="1"/>
    <col min="41" max="41" width="9.5703125" style="111" customWidth="1"/>
    <col min="42" max="42" width="9.140625" style="111" customWidth="1"/>
    <col min="43" max="53" width="5.7109375" style="169" customWidth="1"/>
    <col min="54" max="54" width="10.7109375" style="169" customWidth="1"/>
    <col min="55" max="55" width="11.85546875" style="213" customWidth="1"/>
    <col min="56" max="56" width="14.42578125" style="213" customWidth="1"/>
    <col min="57" max="57" width="12" style="52" customWidth="1"/>
    <col min="58" max="58" width="11.140625" style="52" customWidth="1"/>
    <col min="59" max="63" width="20.42578125" customWidth="1"/>
    <col min="64" max="64" width="12.5703125" customWidth="1"/>
    <col min="65" max="65" width="12" customWidth="1"/>
    <col min="66" max="66" width="12.28515625" customWidth="1"/>
    <col min="67" max="67" width="10.5703125" customWidth="1"/>
    <col min="68" max="68" width="10.7109375" customWidth="1"/>
    <col min="69" max="69" width="10" customWidth="1"/>
    <col min="70" max="71" width="11.7109375" customWidth="1"/>
    <col min="72" max="72" width="9.140625" style="94" customWidth="1"/>
    <col min="73" max="73" width="9.140625" style="111" customWidth="1"/>
    <col min="74" max="75" width="9.140625" style="111"/>
    <col min="76" max="76" width="9.140625" style="26"/>
    <col min="77" max="77" width="9.7109375" customWidth="1"/>
    <col min="78" max="78" width="15" style="249" customWidth="1"/>
    <col min="79" max="79" width="9.28515625" customWidth="1"/>
  </cols>
  <sheetData>
    <row r="1" spans="1:78" ht="26.25" customHeight="1">
      <c r="A1" s="351" t="s">
        <v>804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48"/>
      <c r="X1" s="48"/>
      <c r="Y1" s="48"/>
      <c r="Z1" s="48"/>
      <c r="AA1" s="48"/>
      <c r="AB1" s="48"/>
      <c r="AC1" s="212"/>
      <c r="AD1" s="212"/>
      <c r="AE1" s="51"/>
      <c r="AF1" s="147"/>
      <c r="AG1" s="48"/>
      <c r="AH1" s="147" t="s">
        <v>95</v>
      </c>
      <c r="AI1" s="147">
        <v>2015</v>
      </c>
      <c r="AJ1" s="48"/>
      <c r="AK1" s="48"/>
      <c r="AL1" s="48"/>
      <c r="AM1" s="206"/>
      <c r="AN1" s="147"/>
      <c r="AO1" s="147"/>
      <c r="AP1" s="147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212"/>
      <c r="BD1" s="212"/>
      <c r="BE1" s="51"/>
      <c r="BF1" s="51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</row>
    <row r="2" spans="1:78">
      <c r="F2" s="107" t="s">
        <v>69</v>
      </c>
      <c r="P2" s="111" t="s">
        <v>70</v>
      </c>
      <c r="AH2" s="111">
        <v>0</v>
      </c>
      <c r="AI2" s="111">
        <v>1</v>
      </c>
      <c r="AK2" s="58">
        <v>7</v>
      </c>
      <c r="AL2" s="58"/>
    </row>
    <row r="3" spans="1:78">
      <c r="F3" s="107" t="s">
        <v>75</v>
      </c>
      <c r="P3" s="111" t="s">
        <v>71</v>
      </c>
      <c r="AH3" s="111">
        <v>1.01</v>
      </c>
      <c r="AI3" s="111">
        <v>3</v>
      </c>
      <c r="AK3" s="58">
        <v>10</v>
      </c>
      <c r="AL3" s="58"/>
    </row>
    <row r="4" spans="1:78">
      <c r="F4" s="107" t="s">
        <v>76</v>
      </c>
      <c r="P4" s="111" t="s">
        <v>72</v>
      </c>
      <c r="AH4" s="111">
        <v>3.01</v>
      </c>
      <c r="AI4" s="111">
        <v>5</v>
      </c>
      <c r="AK4" s="58">
        <v>12</v>
      </c>
      <c r="AL4" s="58"/>
    </row>
    <row r="5" spans="1:78">
      <c r="F5" s="107" t="s">
        <v>77</v>
      </c>
      <c r="K5" s="107" t="s">
        <v>990</v>
      </c>
      <c r="P5" s="111" t="s">
        <v>73</v>
      </c>
      <c r="AH5" s="111">
        <v>5.01</v>
      </c>
      <c r="AI5" s="111">
        <v>10</v>
      </c>
      <c r="AK5" s="58">
        <v>15</v>
      </c>
      <c r="AL5" s="58"/>
    </row>
    <row r="6" spans="1:78">
      <c r="F6" s="107" t="s">
        <v>78</v>
      </c>
      <c r="P6" s="111" t="s">
        <v>74</v>
      </c>
      <c r="AH6" s="111">
        <v>10.01</v>
      </c>
      <c r="AI6" s="111">
        <v>15</v>
      </c>
      <c r="AK6" s="58">
        <v>20</v>
      </c>
      <c r="AL6" s="58"/>
    </row>
    <row r="7" spans="1:78" ht="28.5" customHeight="1">
      <c r="A7" s="305"/>
      <c r="B7" s="305"/>
      <c r="C7" s="305"/>
      <c r="D7" s="305"/>
      <c r="E7" s="305"/>
      <c r="F7" s="305"/>
      <c r="G7" s="431"/>
      <c r="H7" s="431"/>
      <c r="I7" s="443"/>
      <c r="J7" s="431"/>
      <c r="K7" s="431"/>
      <c r="L7" s="96"/>
      <c r="M7" s="122"/>
      <c r="N7" s="199"/>
      <c r="O7" s="199"/>
      <c r="P7" s="21"/>
      <c r="Q7" s="6"/>
      <c r="R7" s="6"/>
      <c r="S7" s="431"/>
      <c r="T7" s="431"/>
      <c r="U7" s="443"/>
      <c r="V7" s="21"/>
      <c r="W7" s="21"/>
      <c r="X7" s="21"/>
      <c r="Y7" s="21"/>
      <c r="Z7" s="21"/>
      <c r="AA7" s="21"/>
      <c r="AB7" s="21"/>
      <c r="AC7" s="130"/>
      <c r="AD7" s="130"/>
      <c r="AE7" s="15"/>
      <c r="AF7" s="31"/>
      <c r="AG7" s="16"/>
      <c r="AH7" s="31"/>
      <c r="AI7" s="31"/>
      <c r="AJ7" s="16"/>
      <c r="AK7" s="31"/>
      <c r="AL7" s="31"/>
      <c r="AM7" s="15"/>
      <c r="AN7" s="263"/>
      <c r="AO7" s="141"/>
      <c r="AP7" s="141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223"/>
      <c r="BD7" s="223"/>
      <c r="BE7" s="141"/>
      <c r="BF7" s="141"/>
    </row>
    <row r="8" spans="1:78" ht="57.75" customHeight="1">
      <c r="A8" s="623" t="s">
        <v>0</v>
      </c>
      <c r="B8" s="646" t="s">
        <v>28</v>
      </c>
      <c r="C8" s="650" t="s">
        <v>55</v>
      </c>
      <c r="D8" s="281" t="s">
        <v>429</v>
      </c>
      <c r="E8" s="623" t="s">
        <v>157</v>
      </c>
      <c r="F8" s="623" t="s">
        <v>158</v>
      </c>
      <c r="G8" s="623" t="s">
        <v>1</v>
      </c>
      <c r="H8" s="623" t="s">
        <v>443</v>
      </c>
      <c r="I8" s="596"/>
      <c r="J8" s="283"/>
      <c r="K8" s="623" t="s">
        <v>434</v>
      </c>
      <c r="L8" s="613" t="s">
        <v>156</v>
      </c>
      <c r="M8" s="604" t="s">
        <v>257</v>
      </c>
      <c r="N8" s="613" t="s">
        <v>543</v>
      </c>
      <c r="O8" s="613" t="s">
        <v>625</v>
      </c>
      <c r="P8" s="623" t="s">
        <v>29</v>
      </c>
      <c r="Q8" s="623" t="s">
        <v>5</v>
      </c>
      <c r="R8" s="631" t="s">
        <v>2</v>
      </c>
      <c r="S8" s="629" t="s">
        <v>44</v>
      </c>
      <c r="T8" s="630"/>
      <c r="U8" s="631" t="s">
        <v>2240</v>
      </c>
      <c r="V8" s="631" t="s">
        <v>3</v>
      </c>
      <c r="W8" s="623" t="s">
        <v>13</v>
      </c>
      <c r="X8" s="623" t="s">
        <v>1934</v>
      </c>
      <c r="Y8" s="623" t="s">
        <v>1935</v>
      </c>
      <c r="Z8" s="623" t="s">
        <v>1936</v>
      </c>
      <c r="AA8" s="623" t="s">
        <v>1937</v>
      </c>
      <c r="AB8" s="623" t="s">
        <v>1940</v>
      </c>
      <c r="AC8" s="625" t="s">
        <v>626</v>
      </c>
      <c r="AD8" s="625" t="s">
        <v>14</v>
      </c>
      <c r="AE8" s="604" t="s">
        <v>32</v>
      </c>
      <c r="AF8" s="604" t="s">
        <v>15</v>
      </c>
      <c r="AG8" s="606" t="s">
        <v>41</v>
      </c>
      <c r="AH8" s="288" t="s">
        <v>98</v>
      </c>
      <c r="AI8" s="288"/>
      <c r="AJ8" s="288" t="s">
        <v>97</v>
      </c>
      <c r="AK8" s="608" t="s">
        <v>40</v>
      </c>
      <c r="AL8" s="278"/>
      <c r="AM8" s="610" t="s">
        <v>4</v>
      </c>
      <c r="AN8" s="264"/>
      <c r="AO8" s="604" t="s">
        <v>919</v>
      </c>
      <c r="AP8" s="150" t="s">
        <v>381</v>
      </c>
      <c r="AQ8" s="615" t="s">
        <v>411</v>
      </c>
      <c r="AR8" s="616"/>
      <c r="AS8" s="616"/>
      <c r="AT8" s="616"/>
      <c r="AU8" s="617"/>
      <c r="AV8" s="615" t="s">
        <v>412</v>
      </c>
      <c r="AW8" s="616"/>
      <c r="AX8" s="616"/>
      <c r="AY8" s="616"/>
      <c r="AZ8" s="616"/>
      <c r="BA8" s="617"/>
      <c r="BB8" s="205" t="s">
        <v>560</v>
      </c>
      <c r="BC8" s="224" t="s">
        <v>428</v>
      </c>
      <c r="BD8" s="233" t="s">
        <v>680</v>
      </c>
      <c r="BE8" s="618" t="s">
        <v>378</v>
      </c>
      <c r="BF8" s="619"/>
      <c r="BG8" s="620" t="s">
        <v>18</v>
      </c>
      <c r="BH8" s="621"/>
      <c r="BI8" s="621"/>
      <c r="BJ8" s="621"/>
      <c r="BK8" s="622"/>
      <c r="BL8" s="612" t="s">
        <v>21</v>
      </c>
      <c r="BM8" s="612"/>
      <c r="BN8" s="612"/>
      <c r="BO8" s="612"/>
      <c r="BP8" s="612"/>
      <c r="BQ8" s="612"/>
      <c r="BR8" s="290"/>
      <c r="BS8" s="290"/>
      <c r="BT8" s="258"/>
      <c r="BU8" s="257"/>
      <c r="BV8" s="255" t="s">
        <v>38</v>
      </c>
      <c r="BW8" s="255" t="s">
        <v>38</v>
      </c>
      <c r="BX8" s="255" t="s">
        <v>805</v>
      </c>
      <c r="BY8" s="256" t="s">
        <v>807</v>
      </c>
      <c r="BZ8" s="251" t="s">
        <v>806</v>
      </c>
    </row>
    <row r="9" spans="1:78" ht="64.5" customHeight="1">
      <c r="A9" s="644"/>
      <c r="B9" s="645"/>
      <c r="C9" s="651"/>
      <c r="D9" s="282" t="s">
        <v>430</v>
      </c>
      <c r="E9" s="624"/>
      <c r="F9" s="644"/>
      <c r="G9" s="644"/>
      <c r="H9" s="644"/>
      <c r="I9" s="597"/>
      <c r="J9" s="284"/>
      <c r="K9" s="644"/>
      <c r="L9" s="649"/>
      <c r="M9" s="642"/>
      <c r="N9" s="649"/>
      <c r="O9" s="649"/>
      <c r="P9" s="644"/>
      <c r="Q9" s="644"/>
      <c r="R9" s="645"/>
      <c r="S9" s="287" t="s">
        <v>43</v>
      </c>
      <c r="T9" s="287" t="s">
        <v>36</v>
      </c>
      <c r="U9" s="632"/>
      <c r="V9" s="645"/>
      <c r="W9" s="624"/>
      <c r="X9" s="624"/>
      <c r="Y9" s="624"/>
      <c r="Z9" s="624"/>
      <c r="AA9" s="624"/>
      <c r="AB9" s="624"/>
      <c r="AC9" s="643"/>
      <c r="AD9" s="643"/>
      <c r="AE9" s="642"/>
      <c r="AF9" s="642"/>
      <c r="AG9" s="639"/>
      <c r="AH9" s="288" t="s">
        <v>38</v>
      </c>
      <c r="AI9" s="288" t="s">
        <v>39</v>
      </c>
      <c r="AJ9" s="289" t="s">
        <v>96</v>
      </c>
      <c r="AK9" s="634"/>
      <c r="AL9" s="279"/>
      <c r="AM9" s="635"/>
      <c r="AN9" s="265" t="s">
        <v>624</v>
      </c>
      <c r="AO9" s="642"/>
      <c r="AP9" s="151"/>
      <c r="AQ9" s="171" t="s">
        <v>413</v>
      </c>
      <c r="AR9" s="171" t="s">
        <v>414</v>
      </c>
      <c r="AS9" s="171" t="s">
        <v>415</v>
      </c>
      <c r="AT9" s="171" t="s">
        <v>416</v>
      </c>
      <c r="AU9" s="171" t="s">
        <v>417</v>
      </c>
      <c r="AV9" s="171" t="s">
        <v>413</v>
      </c>
      <c r="AW9" s="171" t="s">
        <v>414</v>
      </c>
      <c r="AX9" s="171" t="s">
        <v>415</v>
      </c>
      <c r="AY9" s="171" t="s">
        <v>416</v>
      </c>
      <c r="AZ9" s="171" t="s">
        <v>417</v>
      </c>
      <c r="BA9" s="171" t="s">
        <v>418</v>
      </c>
      <c r="BB9" s="171" t="s">
        <v>558</v>
      </c>
      <c r="BC9" s="225"/>
      <c r="BD9" s="225"/>
      <c r="BE9" s="144" t="s">
        <v>379</v>
      </c>
      <c r="BF9" s="144" t="s">
        <v>380</v>
      </c>
      <c r="BG9" s="4" t="s">
        <v>10</v>
      </c>
      <c r="BH9" s="4" t="s">
        <v>12</v>
      </c>
      <c r="BI9" s="4" t="s">
        <v>19</v>
      </c>
      <c r="BJ9" s="4" t="s">
        <v>20</v>
      </c>
      <c r="BK9" s="4" t="s">
        <v>35</v>
      </c>
      <c r="BL9" s="5" t="s">
        <v>22</v>
      </c>
      <c r="BM9" s="5" t="s">
        <v>23</v>
      </c>
      <c r="BN9" s="5" t="s">
        <v>24</v>
      </c>
      <c r="BO9" s="5" t="s">
        <v>25</v>
      </c>
      <c r="BP9" s="5" t="s">
        <v>26</v>
      </c>
      <c r="BQ9" s="5" t="s">
        <v>341</v>
      </c>
      <c r="BR9" s="5" t="s">
        <v>342</v>
      </c>
      <c r="BS9" s="5" t="s">
        <v>529</v>
      </c>
      <c r="BT9" s="258">
        <v>2015</v>
      </c>
      <c r="BU9" s="115">
        <v>2016</v>
      </c>
      <c r="BV9" s="252">
        <v>2017</v>
      </c>
      <c r="BW9" s="253">
        <v>2018</v>
      </c>
      <c r="BX9" s="27"/>
      <c r="BY9" s="250"/>
      <c r="BZ9" s="254"/>
    </row>
    <row r="10" spans="1:78" s="39" customFormat="1" ht="23.25">
      <c r="A10" s="307">
        <v>1</v>
      </c>
      <c r="B10" s="545" t="s">
        <v>2835</v>
      </c>
      <c r="C10" s="210"/>
      <c r="D10" s="49" t="s">
        <v>2153</v>
      </c>
      <c r="E10" s="50" t="s">
        <v>2161</v>
      </c>
      <c r="F10" s="109" t="s">
        <v>317</v>
      </c>
      <c r="G10" s="109" t="s">
        <v>2907</v>
      </c>
      <c r="H10" s="184" t="s">
        <v>2162</v>
      </c>
      <c r="I10" s="184"/>
      <c r="J10" s="109"/>
      <c r="K10" s="109"/>
      <c r="L10" s="101"/>
      <c r="M10" s="129"/>
      <c r="N10" s="175">
        <f t="shared" ref="N10:N32" ca="1" si="0">(YEAR(NOW())-YEAR(M10))</f>
        <v>120</v>
      </c>
      <c r="O10" s="200"/>
      <c r="P10" s="49" t="s">
        <v>31</v>
      </c>
      <c r="Q10" s="34" t="s">
        <v>37</v>
      </c>
      <c r="R10" s="14" t="s">
        <v>1018</v>
      </c>
      <c r="S10" s="308"/>
      <c r="T10" s="309"/>
      <c r="U10" s="14" t="s">
        <v>49</v>
      </c>
      <c r="V10" s="36" t="s">
        <v>7</v>
      </c>
      <c r="W10" s="36" t="s">
        <v>691</v>
      </c>
      <c r="X10" s="310"/>
      <c r="Y10" s="310"/>
      <c r="Z10" s="310"/>
      <c r="AA10" s="310"/>
      <c r="AB10" s="310"/>
      <c r="AC10" s="222"/>
      <c r="AD10" s="133">
        <v>43696</v>
      </c>
      <c r="AE10" s="135">
        <f t="shared" ref="AE10:AE25" si="1">AD10+120</f>
        <v>43816</v>
      </c>
      <c r="AF10" s="311">
        <v>43696</v>
      </c>
      <c r="AG10" s="37">
        <f t="shared" ref="AG10:AG29" ca="1" si="2">IF(AD10="","",TODAY()-AF10)</f>
        <v>158</v>
      </c>
      <c r="AH10" s="37"/>
      <c r="AI10" s="37"/>
      <c r="AJ10" s="61"/>
      <c r="AK10" s="46"/>
      <c r="AL10" s="314"/>
      <c r="AM10" s="315"/>
      <c r="AN10" s="271"/>
      <c r="AO10" s="148"/>
      <c r="AP10" s="148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76"/>
      <c r="BB10" s="176"/>
      <c r="BC10" s="181"/>
      <c r="BD10" s="181"/>
      <c r="BE10" s="145"/>
      <c r="BF10" s="145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1"/>
      <c r="BT10" s="95"/>
      <c r="BU10" s="114"/>
      <c r="BV10" s="113"/>
      <c r="BW10" s="113"/>
      <c r="BZ10" s="246"/>
    </row>
    <row r="11" spans="1:78" s="39" customFormat="1" ht="23.25">
      <c r="A11" s="307">
        <v>2</v>
      </c>
      <c r="B11" s="545" t="s">
        <v>2836</v>
      </c>
      <c r="C11" s="210"/>
      <c r="D11" s="49" t="s">
        <v>2153</v>
      </c>
      <c r="E11" s="50" t="s">
        <v>2187</v>
      </c>
      <c r="F11" s="109" t="s">
        <v>2188</v>
      </c>
      <c r="G11" s="109" t="s">
        <v>2189</v>
      </c>
      <c r="H11" s="184" t="s">
        <v>2190</v>
      </c>
      <c r="I11" s="184"/>
      <c r="J11" s="109"/>
      <c r="K11" s="109"/>
      <c r="L11" s="101"/>
      <c r="M11" s="129"/>
      <c r="N11" s="175">
        <f t="shared" ca="1" si="0"/>
        <v>120</v>
      </c>
      <c r="O11" s="200"/>
      <c r="P11" s="49" t="s">
        <v>31</v>
      </c>
      <c r="Q11" s="34" t="s">
        <v>3189</v>
      </c>
      <c r="R11" s="14" t="s">
        <v>3190</v>
      </c>
      <c r="S11" s="308"/>
      <c r="T11" s="309"/>
      <c r="U11" s="14" t="s">
        <v>3190</v>
      </c>
      <c r="V11" s="36" t="s">
        <v>7</v>
      </c>
      <c r="W11" s="36" t="s">
        <v>691</v>
      </c>
      <c r="X11" s="310"/>
      <c r="Y11" s="310"/>
      <c r="Z11" s="310"/>
      <c r="AA11" s="310"/>
      <c r="AB11" s="310"/>
      <c r="AC11" s="222"/>
      <c r="AD11" s="133">
        <v>43705</v>
      </c>
      <c r="AE11" s="135">
        <f t="shared" si="1"/>
        <v>43825</v>
      </c>
      <c r="AF11" s="311">
        <v>43705</v>
      </c>
      <c r="AG11" s="37">
        <f t="shared" ca="1" si="2"/>
        <v>149</v>
      </c>
      <c r="AH11" s="37"/>
      <c r="AI11" s="37"/>
      <c r="AJ11" s="61"/>
      <c r="AK11" s="46"/>
      <c r="AL11" s="314"/>
      <c r="AM11" s="315"/>
      <c r="AN11" s="271"/>
      <c r="AO11" s="148"/>
      <c r="AP11" s="148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81"/>
      <c r="BD11" s="181"/>
      <c r="BE11" s="145"/>
      <c r="BF11" s="145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1"/>
      <c r="BT11" s="95"/>
      <c r="BU11" s="114"/>
      <c r="BV11" s="113"/>
      <c r="BW11" s="113"/>
      <c r="BZ11" s="246"/>
    </row>
    <row r="12" spans="1:78" s="39" customFormat="1" ht="23.25">
      <c r="A12" s="307">
        <v>3</v>
      </c>
      <c r="B12" s="545" t="s">
        <v>2837</v>
      </c>
      <c r="C12" s="210"/>
      <c r="D12" s="49" t="s">
        <v>2153</v>
      </c>
      <c r="E12" s="50" t="s">
        <v>2191</v>
      </c>
      <c r="F12" s="109" t="s">
        <v>2192</v>
      </c>
      <c r="G12" s="109" t="s">
        <v>2193</v>
      </c>
      <c r="H12" s="184" t="s">
        <v>488</v>
      </c>
      <c r="I12" s="184"/>
      <c r="J12" s="109"/>
      <c r="K12" s="109"/>
      <c r="L12" s="101"/>
      <c r="M12" s="129"/>
      <c r="N12" s="175">
        <f t="shared" ca="1" si="0"/>
        <v>120</v>
      </c>
      <c r="O12" s="200"/>
      <c r="P12" s="49" t="s">
        <v>31</v>
      </c>
      <c r="Q12" s="34" t="s">
        <v>3189</v>
      </c>
      <c r="R12" s="14" t="s">
        <v>3190</v>
      </c>
      <c r="S12" s="308"/>
      <c r="T12" s="309"/>
      <c r="U12" s="14" t="s">
        <v>3190</v>
      </c>
      <c r="V12" s="36" t="s">
        <v>7</v>
      </c>
      <c r="W12" s="36" t="s">
        <v>691</v>
      </c>
      <c r="X12" s="310"/>
      <c r="Y12" s="310"/>
      <c r="Z12" s="310"/>
      <c r="AA12" s="310"/>
      <c r="AB12" s="310"/>
      <c r="AC12" s="222"/>
      <c r="AD12" s="133">
        <v>43705</v>
      </c>
      <c r="AE12" s="135">
        <f t="shared" si="1"/>
        <v>43825</v>
      </c>
      <c r="AF12" s="311">
        <v>43705</v>
      </c>
      <c r="AG12" s="37">
        <f t="shared" ca="1" si="2"/>
        <v>149</v>
      </c>
      <c r="AH12" s="37"/>
      <c r="AI12" s="37"/>
      <c r="AJ12" s="61"/>
      <c r="AK12" s="46"/>
      <c r="AL12" s="314"/>
      <c r="AM12" s="315"/>
      <c r="AN12" s="271"/>
      <c r="AO12" s="148"/>
      <c r="AP12" s="148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81"/>
      <c r="BD12" s="181"/>
      <c r="BE12" s="145"/>
      <c r="BF12" s="145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1"/>
      <c r="BT12" s="95"/>
      <c r="BU12" s="114"/>
      <c r="BV12" s="113"/>
      <c r="BW12" s="113"/>
      <c r="BZ12" s="246"/>
    </row>
    <row r="13" spans="1:78" s="39" customFormat="1" ht="23.25">
      <c r="A13" s="307">
        <v>4</v>
      </c>
      <c r="B13" s="545" t="s">
        <v>2906</v>
      </c>
      <c r="C13" s="210"/>
      <c r="D13" s="49" t="s">
        <v>2153</v>
      </c>
      <c r="E13" s="50" t="s">
        <v>2925</v>
      </c>
      <c r="F13" s="109" t="s">
        <v>2137</v>
      </c>
      <c r="G13" s="109" t="s">
        <v>2926</v>
      </c>
      <c r="H13" s="184" t="s">
        <v>451</v>
      </c>
      <c r="I13" s="184"/>
      <c r="J13" s="109"/>
      <c r="K13" s="109" t="s">
        <v>2927</v>
      </c>
      <c r="L13" s="101">
        <v>1419901953744</v>
      </c>
      <c r="M13" s="129">
        <v>36819</v>
      </c>
      <c r="N13" s="175">
        <f t="shared" ca="1" si="0"/>
        <v>20</v>
      </c>
      <c r="O13" s="200"/>
      <c r="P13" s="49" t="s">
        <v>31</v>
      </c>
      <c r="Q13" s="34" t="s">
        <v>2928</v>
      </c>
      <c r="R13" s="27" t="s">
        <v>8</v>
      </c>
      <c r="S13" s="308"/>
      <c r="T13" s="309"/>
      <c r="U13" s="27" t="s">
        <v>2266</v>
      </c>
      <c r="V13" s="36" t="s">
        <v>7</v>
      </c>
      <c r="W13" s="36" t="s">
        <v>691</v>
      </c>
      <c r="X13" s="310"/>
      <c r="Y13" s="310"/>
      <c r="Z13" s="310"/>
      <c r="AA13" s="310"/>
      <c r="AB13" s="310"/>
      <c r="AC13" s="222"/>
      <c r="AD13" s="133">
        <v>43727</v>
      </c>
      <c r="AE13" s="135">
        <f t="shared" si="1"/>
        <v>43847</v>
      </c>
      <c r="AF13" s="311">
        <v>43727</v>
      </c>
      <c r="AG13" s="37">
        <f t="shared" ca="1" si="2"/>
        <v>127</v>
      </c>
      <c r="AH13" s="37"/>
      <c r="AI13" s="37"/>
      <c r="AJ13" s="61"/>
      <c r="AK13" s="46"/>
      <c r="AL13" s="314"/>
      <c r="AM13" s="315"/>
      <c r="AN13" s="271"/>
      <c r="AO13" s="148"/>
      <c r="AP13" s="148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81"/>
      <c r="BD13" s="181"/>
      <c r="BE13" s="145"/>
      <c r="BF13" s="145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1"/>
      <c r="BT13" s="95"/>
      <c r="BU13" s="114"/>
      <c r="BV13" s="113"/>
      <c r="BW13" s="113"/>
      <c r="BZ13" s="246"/>
    </row>
    <row r="14" spans="1:78" s="39" customFormat="1" ht="23.25">
      <c r="A14" s="307">
        <v>5</v>
      </c>
      <c r="B14" s="545" t="s">
        <v>3191</v>
      </c>
      <c r="C14" s="210">
        <v>400226</v>
      </c>
      <c r="D14" s="49" t="s">
        <v>248</v>
      </c>
      <c r="E14" s="50" t="s">
        <v>2931</v>
      </c>
      <c r="F14" s="109" t="s">
        <v>258</v>
      </c>
      <c r="G14" s="109" t="s">
        <v>2964</v>
      </c>
      <c r="H14" s="184" t="s">
        <v>2965</v>
      </c>
      <c r="I14" s="184"/>
      <c r="J14" s="109"/>
      <c r="K14" s="109"/>
      <c r="L14" s="101"/>
      <c r="M14" s="129"/>
      <c r="N14" s="175">
        <f t="shared" ca="1" si="0"/>
        <v>120</v>
      </c>
      <c r="O14" s="200"/>
      <c r="P14" s="49"/>
      <c r="Q14" s="109" t="s">
        <v>9</v>
      </c>
      <c r="R14" s="14" t="s">
        <v>3190</v>
      </c>
      <c r="S14" s="308"/>
      <c r="T14" s="309"/>
      <c r="U14" s="14" t="s">
        <v>3190</v>
      </c>
      <c r="V14" s="36" t="s">
        <v>7</v>
      </c>
      <c r="W14" s="36" t="s">
        <v>691</v>
      </c>
      <c r="X14" s="310"/>
      <c r="Y14" s="310"/>
      <c r="Z14" s="310"/>
      <c r="AA14" s="310"/>
      <c r="AB14" s="310"/>
      <c r="AC14" s="222"/>
      <c r="AD14" s="133">
        <v>43746</v>
      </c>
      <c r="AE14" s="135">
        <f t="shared" si="1"/>
        <v>43866</v>
      </c>
      <c r="AF14" s="311">
        <v>43746</v>
      </c>
      <c r="AG14" s="37">
        <f t="shared" ca="1" si="2"/>
        <v>108</v>
      </c>
      <c r="AH14" s="37"/>
      <c r="AI14" s="37"/>
      <c r="AJ14" s="61"/>
      <c r="AK14" s="46"/>
      <c r="AL14" s="314"/>
      <c r="AM14" s="315"/>
      <c r="AN14" s="271"/>
      <c r="AO14" s="148"/>
      <c r="AP14" s="148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81"/>
      <c r="BD14" s="181"/>
      <c r="BE14" s="145"/>
      <c r="BF14" s="145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1"/>
      <c r="BT14" s="95"/>
      <c r="BU14" s="114"/>
      <c r="BV14" s="113"/>
      <c r="BW14" s="113"/>
      <c r="BZ14" s="246"/>
    </row>
    <row r="15" spans="1:78" s="39" customFormat="1" ht="23.25">
      <c r="A15" s="307">
        <v>6</v>
      </c>
      <c r="B15" s="545" t="s">
        <v>3192</v>
      </c>
      <c r="C15" s="210">
        <v>400228</v>
      </c>
      <c r="D15" s="49" t="s">
        <v>247</v>
      </c>
      <c r="E15" s="50" t="s">
        <v>2980</v>
      </c>
      <c r="F15" s="109" t="s">
        <v>2981</v>
      </c>
      <c r="G15" s="109" t="s">
        <v>2982</v>
      </c>
      <c r="H15" s="184"/>
      <c r="I15" s="184"/>
      <c r="J15" s="109"/>
      <c r="K15" s="109"/>
      <c r="L15" s="101"/>
      <c r="M15" s="129">
        <v>34070</v>
      </c>
      <c r="N15" s="175">
        <f t="shared" ca="1" si="0"/>
        <v>27</v>
      </c>
      <c r="O15" s="200"/>
      <c r="P15" s="49" t="s">
        <v>30</v>
      </c>
      <c r="Q15" s="34" t="s">
        <v>2986</v>
      </c>
      <c r="R15" s="27" t="s">
        <v>8</v>
      </c>
      <c r="S15" s="308"/>
      <c r="T15" s="309"/>
      <c r="U15" s="27" t="s">
        <v>2266</v>
      </c>
      <c r="V15" s="36" t="s">
        <v>7</v>
      </c>
      <c r="W15" s="36" t="s">
        <v>691</v>
      </c>
      <c r="X15" s="310"/>
      <c r="Y15" s="310"/>
      <c r="Z15" s="310"/>
      <c r="AA15" s="310"/>
      <c r="AB15" s="310"/>
      <c r="AC15" s="222"/>
      <c r="AD15" s="133">
        <v>43767</v>
      </c>
      <c r="AE15" s="135">
        <f t="shared" si="1"/>
        <v>43887</v>
      </c>
      <c r="AF15" s="311">
        <v>43767</v>
      </c>
      <c r="AG15" s="37">
        <f t="shared" ca="1" si="2"/>
        <v>87</v>
      </c>
      <c r="AH15" s="37"/>
      <c r="AI15" s="37"/>
      <c r="AJ15" s="61"/>
      <c r="AK15" s="46"/>
      <c r="AL15" s="314"/>
      <c r="AM15" s="315"/>
      <c r="AN15" s="271"/>
      <c r="AO15" s="148"/>
      <c r="AP15" s="148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81"/>
      <c r="BD15" s="181"/>
      <c r="BE15" s="145"/>
      <c r="BF15" s="145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1"/>
      <c r="BT15" s="95"/>
      <c r="BU15" s="114"/>
      <c r="BV15" s="113"/>
      <c r="BW15" s="113"/>
      <c r="BZ15" s="246"/>
    </row>
    <row r="16" spans="1:78" s="39" customFormat="1" ht="23.25">
      <c r="A16" s="307">
        <v>7</v>
      </c>
      <c r="B16" s="545" t="s">
        <v>3193</v>
      </c>
      <c r="C16" s="210">
        <v>400230</v>
      </c>
      <c r="D16" s="49" t="s">
        <v>247</v>
      </c>
      <c r="E16" s="50" t="s">
        <v>2983</v>
      </c>
      <c r="F16" s="109" t="s">
        <v>2984</v>
      </c>
      <c r="G16" s="109" t="s">
        <v>2985</v>
      </c>
      <c r="H16" s="184"/>
      <c r="I16" s="184"/>
      <c r="J16" s="109"/>
      <c r="K16" s="109"/>
      <c r="L16" s="101"/>
      <c r="M16" s="129">
        <v>34908</v>
      </c>
      <c r="N16" s="175">
        <f t="shared" ca="1" si="0"/>
        <v>25</v>
      </c>
      <c r="O16" s="200"/>
      <c r="P16" s="49" t="s">
        <v>30</v>
      </c>
      <c r="Q16" s="34" t="s">
        <v>2986</v>
      </c>
      <c r="R16" s="27" t="s">
        <v>8</v>
      </c>
      <c r="S16" s="308"/>
      <c r="T16" s="309"/>
      <c r="U16" s="27" t="s">
        <v>2266</v>
      </c>
      <c r="V16" s="36" t="s">
        <v>7</v>
      </c>
      <c r="W16" s="36" t="s">
        <v>691</v>
      </c>
      <c r="X16" s="310"/>
      <c r="Y16" s="310"/>
      <c r="Z16" s="310"/>
      <c r="AA16" s="310"/>
      <c r="AB16" s="310"/>
      <c r="AC16" s="222"/>
      <c r="AD16" s="133">
        <v>43767</v>
      </c>
      <c r="AE16" s="135">
        <f t="shared" si="1"/>
        <v>43887</v>
      </c>
      <c r="AF16" s="311">
        <v>43767</v>
      </c>
      <c r="AG16" s="37">
        <f t="shared" ca="1" si="2"/>
        <v>87</v>
      </c>
      <c r="AH16" s="37"/>
      <c r="AI16" s="37"/>
      <c r="AJ16" s="61"/>
      <c r="AK16" s="46"/>
      <c r="AL16" s="314"/>
      <c r="AM16" s="315"/>
      <c r="AN16" s="271"/>
      <c r="AO16" s="148"/>
      <c r="AP16" s="148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81"/>
      <c r="BD16" s="181"/>
      <c r="BE16" s="145"/>
      <c r="BF16" s="145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1"/>
      <c r="BT16" s="95"/>
      <c r="BU16" s="114"/>
      <c r="BV16" s="113"/>
      <c r="BW16" s="113"/>
      <c r="BZ16" s="246"/>
    </row>
    <row r="17" spans="1:78" s="39" customFormat="1" ht="23.25">
      <c r="A17" s="307">
        <v>8</v>
      </c>
      <c r="B17" s="545" t="s">
        <v>3194</v>
      </c>
      <c r="C17" s="210">
        <v>400231</v>
      </c>
      <c r="D17" s="49" t="s">
        <v>2153</v>
      </c>
      <c r="E17" s="50" t="s">
        <v>2987</v>
      </c>
      <c r="F17" s="109" t="s">
        <v>3157</v>
      </c>
      <c r="G17" s="50" t="s">
        <v>3158</v>
      </c>
      <c r="H17" s="184" t="s">
        <v>2987</v>
      </c>
      <c r="I17" s="184"/>
      <c r="J17" s="109"/>
      <c r="K17" s="109"/>
      <c r="L17" s="101"/>
      <c r="M17" s="129"/>
      <c r="N17" s="175">
        <f t="shared" ca="1" si="0"/>
        <v>120</v>
      </c>
      <c r="O17" s="200"/>
      <c r="P17" s="49" t="s">
        <v>31</v>
      </c>
      <c r="Q17" s="34" t="s">
        <v>37</v>
      </c>
      <c r="R17" s="27" t="s">
        <v>2136</v>
      </c>
      <c r="S17" s="308"/>
      <c r="T17" s="309"/>
      <c r="U17" s="14" t="s">
        <v>2264</v>
      </c>
      <c r="V17" s="36" t="s">
        <v>7</v>
      </c>
      <c r="W17" s="36" t="s">
        <v>691</v>
      </c>
      <c r="X17" s="310"/>
      <c r="Y17" s="310"/>
      <c r="Z17" s="310"/>
      <c r="AA17" s="310"/>
      <c r="AB17" s="310"/>
      <c r="AC17" s="222"/>
      <c r="AD17" s="133">
        <v>43773</v>
      </c>
      <c r="AE17" s="135">
        <f t="shared" si="1"/>
        <v>43893</v>
      </c>
      <c r="AF17" s="311">
        <v>43773</v>
      </c>
      <c r="AG17" s="37">
        <f t="shared" ca="1" si="2"/>
        <v>81</v>
      </c>
      <c r="AH17" s="37"/>
      <c r="AI17" s="37"/>
      <c r="AJ17" s="61"/>
      <c r="AK17" s="46"/>
      <c r="AL17" s="314"/>
      <c r="AM17" s="315"/>
      <c r="AN17" s="271"/>
      <c r="AO17" s="148"/>
      <c r="AP17" s="148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81"/>
      <c r="BD17" s="181"/>
      <c r="BE17" s="145"/>
      <c r="BF17" s="145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1"/>
      <c r="BT17" s="95"/>
      <c r="BU17" s="114"/>
      <c r="BV17" s="113"/>
      <c r="BW17" s="113"/>
      <c r="BZ17" s="246"/>
    </row>
    <row r="18" spans="1:78" s="39" customFormat="1" ht="23.25">
      <c r="A18" s="307">
        <v>9</v>
      </c>
      <c r="B18" s="545" t="s">
        <v>3195</v>
      </c>
      <c r="C18" s="210">
        <v>400232</v>
      </c>
      <c r="D18" s="49" t="s">
        <v>2153</v>
      </c>
      <c r="E18" s="50" t="s">
        <v>2988</v>
      </c>
      <c r="F18" s="109" t="s">
        <v>2989</v>
      </c>
      <c r="G18" s="50" t="s">
        <v>2990</v>
      </c>
      <c r="H18" s="184" t="s">
        <v>2216</v>
      </c>
      <c r="I18" s="184"/>
      <c r="J18" s="109"/>
      <c r="K18" s="109"/>
      <c r="L18" s="101"/>
      <c r="M18" s="129"/>
      <c r="N18" s="175">
        <f t="shared" ca="1" si="0"/>
        <v>120</v>
      </c>
      <c r="O18" s="200"/>
      <c r="P18" s="49" t="s">
        <v>31</v>
      </c>
      <c r="Q18" s="34" t="s">
        <v>37</v>
      </c>
      <c r="R18" s="27" t="s">
        <v>2136</v>
      </c>
      <c r="S18" s="308"/>
      <c r="T18" s="309"/>
      <c r="U18" s="14" t="s">
        <v>2264</v>
      </c>
      <c r="V18" s="36" t="s">
        <v>7</v>
      </c>
      <c r="W18" s="36" t="s">
        <v>691</v>
      </c>
      <c r="X18" s="310"/>
      <c r="Y18" s="310"/>
      <c r="Z18" s="310"/>
      <c r="AA18" s="310"/>
      <c r="AB18" s="310"/>
      <c r="AC18" s="222"/>
      <c r="AD18" s="133">
        <v>43773</v>
      </c>
      <c r="AE18" s="135">
        <f t="shared" si="1"/>
        <v>43893</v>
      </c>
      <c r="AF18" s="311">
        <v>43773</v>
      </c>
      <c r="AG18" s="37">
        <f t="shared" ca="1" si="2"/>
        <v>81</v>
      </c>
      <c r="AH18" s="37">
        <f ca="1">YEAR(TODAY())-YEAR(AF18)</f>
        <v>1</v>
      </c>
      <c r="AI18" s="37"/>
      <c r="AJ18" s="61">
        <f ca="1">IF(AG18="","",AG18/365)</f>
        <v>0.22191780821917809</v>
      </c>
      <c r="AK18" s="46">
        <f ca="1">IF(AF18="","",IF(AJ18&lt;$AI$2,0,IF(YEAR(AF18)=$AI$1-1,ROUND($AK$2/12*(12-MONTH(AF18)+1),0),IF(AH18&gt;=$AI$6,$AK$6,IF(AH18&gt;=$AI$5,$AK$5,IF(AH18&gt;=$AI$4,$AK$4,IF(AH18&gt;=$AI$3,$AK$3,IF(AH18&gt;=$AI$2,$AK$2,"Check"))))))))</f>
        <v>0</v>
      </c>
      <c r="AL18" s="314"/>
      <c r="AM18" s="315"/>
      <c r="AN18" s="271"/>
      <c r="AO18" s="148"/>
      <c r="AP18" s="148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81"/>
      <c r="BD18" s="181"/>
      <c r="BE18" s="145"/>
      <c r="BF18" s="145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1"/>
      <c r="BT18" s="95"/>
      <c r="BU18" s="114"/>
      <c r="BV18" s="113"/>
      <c r="BW18" s="113"/>
      <c r="BZ18" s="246"/>
    </row>
    <row r="19" spans="1:78" s="39" customFormat="1" ht="23.25">
      <c r="A19" s="307">
        <v>10</v>
      </c>
      <c r="B19" s="545" t="s">
        <v>3196</v>
      </c>
      <c r="C19" s="210">
        <v>400233</v>
      </c>
      <c r="D19" s="49" t="s">
        <v>2153</v>
      </c>
      <c r="E19" s="50" t="s">
        <v>2991</v>
      </c>
      <c r="F19" s="109" t="s">
        <v>2000</v>
      </c>
      <c r="G19" s="50" t="s">
        <v>2992</v>
      </c>
      <c r="H19" s="184" t="s">
        <v>2993</v>
      </c>
      <c r="I19" s="184"/>
      <c r="J19" s="109"/>
      <c r="K19" s="109"/>
      <c r="L19" s="101"/>
      <c r="M19" s="129"/>
      <c r="N19" s="175">
        <f t="shared" ca="1" si="0"/>
        <v>120</v>
      </c>
      <c r="O19" s="200"/>
      <c r="P19" s="49" t="s">
        <v>31</v>
      </c>
      <c r="Q19" s="34" t="s">
        <v>37</v>
      </c>
      <c r="R19" s="27" t="s">
        <v>2136</v>
      </c>
      <c r="S19" s="308"/>
      <c r="T19" s="309"/>
      <c r="U19" s="14" t="s">
        <v>2264</v>
      </c>
      <c r="V19" s="36" t="s">
        <v>7</v>
      </c>
      <c r="W19" s="36" t="s">
        <v>691</v>
      </c>
      <c r="X19" s="310"/>
      <c r="Y19" s="310"/>
      <c r="Z19" s="310"/>
      <c r="AA19" s="310"/>
      <c r="AB19" s="310"/>
      <c r="AC19" s="222"/>
      <c r="AD19" s="133">
        <v>43773</v>
      </c>
      <c r="AE19" s="135">
        <f t="shared" si="1"/>
        <v>43893</v>
      </c>
      <c r="AF19" s="311">
        <v>43773</v>
      </c>
      <c r="AG19" s="37">
        <f t="shared" ca="1" si="2"/>
        <v>81</v>
      </c>
      <c r="AH19" s="37"/>
      <c r="AI19" s="37"/>
      <c r="AJ19" s="61"/>
      <c r="AK19" s="46"/>
      <c r="AL19" s="314"/>
      <c r="AM19" s="315"/>
      <c r="AN19" s="271"/>
      <c r="AO19" s="148"/>
      <c r="AP19" s="148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81"/>
      <c r="BD19" s="181"/>
      <c r="BE19" s="145"/>
      <c r="BF19" s="145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1"/>
      <c r="BT19" s="95"/>
      <c r="BU19" s="114"/>
      <c r="BV19" s="113"/>
      <c r="BW19" s="113"/>
      <c r="BZ19" s="246"/>
    </row>
    <row r="20" spans="1:78" s="39" customFormat="1" ht="23.25">
      <c r="A20" s="307">
        <v>11</v>
      </c>
      <c r="B20" s="545" t="s">
        <v>3197</v>
      </c>
      <c r="C20" s="210">
        <v>400234</v>
      </c>
      <c r="D20" s="49" t="s">
        <v>247</v>
      </c>
      <c r="E20" s="50" t="s">
        <v>2994</v>
      </c>
      <c r="F20" s="109" t="s">
        <v>2995</v>
      </c>
      <c r="G20" s="109" t="s">
        <v>2996</v>
      </c>
      <c r="H20" s="184" t="s">
        <v>1405</v>
      </c>
      <c r="I20" s="184"/>
      <c r="J20" s="109"/>
      <c r="K20" s="109"/>
      <c r="L20" s="101"/>
      <c r="M20" s="129"/>
      <c r="N20" s="175">
        <f t="shared" ca="1" si="0"/>
        <v>120</v>
      </c>
      <c r="O20" s="200"/>
      <c r="P20" s="49" t="s">
        <v>30</v>
      </c>
      <c r="Q20" s="34" t="s">
        <v>37</v>
      </c>
      <c r="R20" s="14" t="s">
        <v>12</v>
      </c>
      <c r="S20" s="308"/>
      <c r="T20" s="309"/>
      <c r="U20" s="27" t="s">
        <v>50</v>
      </c>
      <c r="V20" s="36" t="s">
        <v>7</v>
      </c>
      <c r="W20" s="36" t="s">
        <v>691</v>
      </c>
      <c r="X20" s="310"/>
      <c r="Y20" s="310"/>
      <c r="Z20" s="310"/>
      <c r="AA20" s="310"/>
      <c r="AB20" s="310"/>
      <c r="AC20" s="222"/>
      <c r="AD20" s="133">
        <v>43773</v>
      </c>
      <c r="AE20" s="135">
        <f t="shared" si="1"/>
        <v>43893</v>
      </c>
      <c r="AF20" s="311">
        <v>43773</v>
      </c>
      <c r="AG20" s="37">
        <f t="shared" ca="1" si="2"/>
        <v>81</v>
      </c>
      <c r="AH20" s="37"/>
      <c r="AI20" s="37"/>
      <c r="AJ20" s="61"/>
      <c r="AK20" s="46"/>
      <c r="AL20" s="314"/>
      <c r="AM20" s="315"/>
      <c r="AN20" s="271"/>
      <c r="AO20" s="148"/>
      <c r="AP20" s="148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81"/>
      <c r="BD20" s="181"/>
      <c r="BE20" s="145"/>
      <c r="BF20" s="145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1"/>
      <c r="BT20" s="95"/>
      <c r="BU20" s="114"/>
      <c r="BV20" s="113"/>
      <c r="BW20" s="113"/>
      <c r="BZ20" s="246"/>
    </row>
    <row r="21" spans="1:78" s="39" customFormat="1" ht="23.25">
      <c r="A21" s="307">
        <v>12</v>
      </c>
      <c r="B21" s="545" t="s">
        <v>3198</v>
      </c>
      <c r="C21" s="210">
        <v>400235</v>
      </c>
      <c r="D21" s="49" t="s">
        <v>247</v>
      </c>
      <c r="E21" s="50" t="s">
        <v>2997</v>
      </c>
      <c r="F21" s="109" t="s">
        <v>2998</v>
      </c>
      <c r="G21" s="109" t="s">
        <v>2999</v>
      </c>
      <c r="H21" s="184" t="s">
        <v>3000</v>
      </c>
      <c r="I21" s="184"/>
      <c r="J21" s="109"/>
      <c r="K21" s="109"/>
      <c r="L21" s="101"/>
      <c r="M21" s="129"/>
      <c r="N21" s="175">
        <f t="shared" ca="1" si="0"/>
        <v>120</v>
      </c>
      <c r="O21" s="200"/>
      <c r="P21" s="49" t="s">
        <v>30</v>
      </c>
      <c r="Q21" s="34" t="s">
        <v>37</v>
      </c>
      <c r="R21" s="14" t="s">
        <v>12</v>
      </c>
      <c r="S21" s="308"/>
      <c r="T21" s="309"/>
      <c r="U21" s="27" t="s">
        <v>50</v>
      </c>
      <c r="V21" s="36" t="s">
        <v>7</v>
      </c>
      <c r="W21" s="36" t="s">
        <v>691</v>
      </c>
      <c r="X21" s="310"/>
      <c r="Y21" s="310"/>
      <c r="Z21" s="310"/>
      <c r="AA21" s="310"/>
      <c r="AB21" s="310"/>
      <c r="AC21" s="222"/>
      <c r="AD21" s="133">
        <v>43773</v>
      </c>
      <c r="AE21" s="135">
        <f t="shared" si="1"/>
        <v>43893</v>
      </c>
      <c r="AF21" s="311">
        <v>43773</v>
      </c>
      <c r="AG21" s="37">
        <f t="shared" ca="1" si="2"/>
        <v>81</v>
      </c>
      <c r="AH21" s="37"/>
      <c r="AI21" s="37"/>
      <c r="AJ21" s="61"/>
      <c r="AK21" s="46"/>
      <c r="AL21" s="314"/>
      <c r="AM21" s="315"/>
      <c r="AN21" s="271"/>
      <c r="AO21" s="148"/>
      <c r="AP21" s="148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81"/>
      <c r="BD21" s="181"/>
      <c r="BE21" s="145"/>
      <c r="BF21" s="145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1"/>
      <c r="BT21" s="95"/>
      <c r="BU21" s="114"/>
      <c r="BV21" s="113"/>
      <c r="BW21" s="113"/>
      <c r="BZ21" s="246"/>
    </row>
    <row r="22" spans="1:78" s="39" customFormat="1" ht="23.25">
      <c r="A22" s="307">
        <v>13</v>
      </c>
      <c r="B22" s="545" t="s">
        <v>3199</v>
      </c>
      <c r="C22" s="210">
        <v>400236</v>
      </c>
      <c r="D22" s="49" t="s">
        <v>247</v>
      </c>
      <c r="E22" s="50" t="s">
        <v>3010</v>
      </c>
      <c r="F22" s="50" t="s">
        <v>3011</v>
      </c>
      <c r="G22" s="109" t="s">
        <v>3012</v>
      </c>
      <c r="H22" s="184" t="s">
        <v>3159</v>
      </c>
      <c r="I22" s="184"/>
      <c r="J22" s="109"/>
      <c r="K22" s="109"/>
      <c r="L22" s="101"/>
      <c r="M22" s="129"/>
      <c r="N22" s="175">
        <f t="shared" ca="1" si="0"/>
        <v>120</v>
      </c>
      <c r="O22" s="200"/>
      <c r="P22" s="49" t="s">
        <v>30</v>
      </c>
      <c r="Q22" s="34" t="s">
        <v>2986</v>
      </c>
      <c r="R22" s="27" t="s">
        <v>8</v>
      </c>
      <c r="S22" s="308"/>
      <c r="T22" s="309"/>
      <c r="U22" s="27" t="s">
        <v>2266</v>
      </c>
      <c r="V22" s="36" t="s">
        <v>7</v>
      </c>
      <c r="W22" s="36" t="s">
        <v>691</v>
      </c>
      <c r="X22" s="310"/>
      <c r="Y22" s="310"/>
      <c r="Z22" s="310"/>
      <c r="AA22" s="310"/>
      <c r="AB22" s="310"/>
      <c r="AC22" s="222"/>
      <c r="AD22" s="133"/>
      <c r="AE22" s="135">
        <f t="shared" si="1"/>
        <v>120</v>
      </c>
      <c r="AF22" s="311"/>
      <c r="AG22" s="37" t="str">
        <f t="shared" ca="1" si="2"/>
        <v/>
      </c>
      <c r="AH22" s="37">
        <f ca="1">YEAR(TODAY())-YEAR(AF22)</f>
        <v>120</v>
      </c>
      <c r="AI22" s="37"/>
      <c r="AJ22" s="61" t="str">
        <f ca="1">IF(AG22="","",AG22/365)</f>
        <v/>
      </c>
      <c r="AK22" s="46" t="str">
        <f>IF(AF22="","",IF(AJ22&lt;$AI$2,0,IF(YEAR(AF22)=$AI$1-1,ROUND($AK$2/12*(12-MONTH(AF22)+1),0),IF(AH22&gt;=$AI$6,$AK$6,IF(AH22&gt;=$AI$5,$AK$5,IF(AH22&gt;=$AI$4,$AK$4,IF(AH22&gt;=$AI$3,$AK$3,IF(AH22&gt;=$AI$2,$AK$2,"Check"))))))))</f>
        <v/>
      </c>
      <c r="AL22" s="314"/>
      <c r="AM22" s="315"/>
      <c r="AN22" s="271"/>
      <c r="AO22" s="148"/>
      <c r="AP22" s="148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81"/>
      <c r="BD22" s="181"/>
      <c r="BE22" s="145"/>
      <c r="BF22" s="145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1"/>
      <c r="BT22" s="95"/>
      <c r="BU22" s="114"/>
      <c r="BV22" s="113"/>
      <c r="BW22" s="113"/>
      <c r="BZ22" s="246"/>
    </row>
    <row r="23" spans="1:78" s="39" customFormat="1" ht="23.25">
      <c r="A23" s="307">
        <v>14</v>
      </c>
      <c r="B23" s="545" t="s">
        <v>3200</v>
      </c>
      <c r="C23" s="210">
        <v>400237</v>
      </c>
      <c r="D23" s="49" t="s">
        <v>2153</v>
      </c>
      <c r="E23" s="50" t="s">
        <v>3013</v>
      </c>
      <c r="F23" s="109" t="s">
        <v>3014</v>
      </c>
      <c r="G23" s="109" t="s">
        <v>3015</v>
      </c>
      <c r="H23" s="184" t="s">
        <v>3028</v>
      </c>
      <c r="I23" s="184"/>
      <c r="J23" s="109"/>
      <c r="K23" s="109"/>
      <c r="L23" s="101"/>
      <c r="M23" s="129"/>
      <c r="N23" s="175">
        <f t="shared" ca="1" si="0"/>
        <v>120</v>
      </c>
      <c r="O23" s="200"/>
      <c r="P23" s="49" t="s">
        <v>31</v>
      </c>
      <c r="Q23" s="34" t="s">
        <v>37</v>
      </c>
      <c r="R23" s="27" t="s">
        <v>2136</v>
      </c>
      <c r="S23" s="308"/>
      <c r="T23" s="309"/>
      <c r="U23" s="14" t="s">
        <v>2264</v>
      </c>
      <c r="V23" s="36" t="s">
        <v>7</v>
      </c>
      <c r="W23" s="36" t="s">
        <v>691</v>
      </c>
      <c r="X23" s="310"/>
      <c r="Y23" s="310"/>
      <c r="Z23" s="310"/>
      <c r="AA23" s="310"/>
      <c r="AB23" s="310"/>
      <c r="AC23" s="222"/>
      <c r="AD23" s="133">
        <v>43780</v>
      </c>
      <c r="AE23" s="135">
        <f t="shared" si="1"/>
        <v>43900</v>
      </c>
      <c r="AF23" s="311">
        <v>43780</v>
      </c>
      <c r="AG23" s="37">
        <f t="shared" ca="1" si="2"/>
        <v>74</v>
      </c>
      <c r="AH23" s="37"/>
      <c r="AI23" s="37"/>
      <c r="AJ23" s="61"/>
      <c r="AK23" s="46"/>
      <c r="AL23" s="314"/>
      <c r="AM23" s="315"/>
      <c r="AN23" s="271"/>
      <c r="AO23" s="148"/>
      <c r="AP23" s="148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81"/>
      <c r="BD23" s="181"/>
      <c r="BE23" s="145"/>
      <c r="BF23" s="145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1"/>
      <c r="BT23" s="95"/>
      <c r="BU23" s="114"/>
      <c r="BV23" s="113"/>
      <c r="BW23" s="113"/>
      <c r="BZ23" s="246"/>
    </row>
    <row r="24" spans="1:78" s="39" customFormat="1" ht="23.25">
      <c r="A24" s="307">
        <v>15</v>
      </c>
      <c r="B24" s="545" t="s">
        <v>3201</v>
      </c>
      <c r="C24" s="210">
        <v>400238</v>
      </c>
      <c r="D24" s="49" t="s">
        <v>2153</v>
      </c>
      <c r="E24" s="50" t="s">
        <v>3017</v>
      </c>
      <c r="F24" s="109" t="s">
        <v>3018</v>
      </c>
      <c r="G24" s="109" t="s">
        <v>3019</v>
      </c>
      <c r="H24" s="184" t="s">
        <v>3027</v>
      </c>
      <c r="I24" s="184"/>
      <c r="J24" s="109"/>
      <c r="K24" s="109"/>
      <c r="L24" s="101"/>
      <c r="M24" s="129"/>
      <c r="N24" s="175">
        <f t="shared" ca="1" si="0"/>
        <v>120</v>
      </c>
      <c r="O24" s="200"/>
      <c r="P24" s="49" t="s">
        <v>31</v>
      </c>
      <c r="Q24" s="34" t="s">
        <v>37</v>
      </c>
      <c r="R24" s="27" t="s">
        <v>2136</v>
      </c>
      <c r="S24" s="308"/>
      <c r="T24" s="309"/>
      <c r="U24" s="14" t="s">
        <v>2264</v>
      </c>
      <c r="V24" s="36" t="s">
        <v>7</v>
      </c>
      <c r="W24" s="36" t="s">
        <v>691</v>
      </c>
      <c r="X24" s="310"/>
      <c r="Y24" s="310"/>
      <c r="Z24" s="310"/>
      <c r="AA24" s="310"/>
      <c r="AB24" s="310"/>
      <c r="AC24" s="222"/>
      <c r="AD24" s="133">
        <v>43780</v>
      </c>
      <c r="AE24" s="135">
        <f t="shared" si="1"/>
        <v>43900</v>
      </c>
      <c r="AF24" s="311">
        <v>43780</v>
      </c>
      <c r="AG24" s="37">
        <f t="shared" ca="1" si="2"/>
        <v>74</v>
      </c>
      <c r="AH24" s="37"/>
      <c r="AI24" s="37"/>
      <c r="AJ24" s="61"/>
      <c r="AK24" s="46"/>
      <c r="AL24" s="314"/>
      <c r="AM24" s="315"/>
      <c r="AN24" s="271"/>
      <c r="AO24" s="148"/>
      <c r="AP24" s="148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81"/>
      <c r="BD24" s="181"/>
      <c r="BE24" s="145"/>
      <c r="BF24" s="145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1"/>
      <c r="BT24" s="95"/>
      <c r="BU24" s="114"/>
      <c r="BV24" s="113"/>
      <c r="BW24" s="113"/>
      <c r="BZ24" s="246"/>
    </row>
    <row r="25" spans="1:78" s="39" customFormat="1" ht="23.25">
      <c r="A25" s="307">
        <v>16</v>
      </c>
      <c r="B25" s="545" t="s">
        <v>3202</v>
      </c>
      <c r="C25" s="210">
        <v>400239</v>
      </c>
      <c r="D25" s="49" t="s">
        <v>2153</v>
      </c>
      <c r="E25" s="50" t="s">
        <v>3008</v>
      </c>
      <c r="F25" s="109" t="s">
        <v>3009</v>
      </c>
      <c r="G25" s="109" t="s">
        <v>3016</v>
      </c>
      <c r="H25" s="184" t="s">
        <v>1114</v>
      </c>
      <c r="I25" s="184"/>
      <c r="J25" s="109"/>
      <c r="K25" s="109"/>
      <c r="L25" s="101">
        <v>1100702615681</v>
      </c>
      <c r="M25" s="129">
        <v>35750</v>
      </c>
      <c r="N25" s="175">
        <f t="shared" ca="1" si="0"/>
        <v>23</v>
      </c>
      <c r="O25" s="200"/>
      <c r="P25" s="49" t="s">
        <v>31</v>
      </c>
      <c r="Q25" s="34" t="s">
        <v>37</v>
      </c>
      <c r="R25" s="14" t="s">
        <v>1018</v>
      </c>
      <c r="S25" s="308"/>
      <c r="T25" s="309"/>
      <c r="U25" s="14" t="s">
        <v>49</v>
      </c>
      <c r="V25" s="36" t="s">
        <v>7</v>
      </c>
      <c r="W25" s="36" t="s">
        <v>691</v>
      </c>
      <c r="X25" s="310"/>
      <c r="Y25" s="310"/>
      <c r="Z25" s="310"/>
      <c r="AA25" s="310"/>
      <c r="AB25" s="310"/>
      <c r="AC25" s="222"/>
      <c r="AD25" s="133">
        <v>43787</v>
      </c>
      <c r="AE25" s="135">
        <f t="shared" si="1"/>
        <v>43907</v>
      </c>
      <c r="AF25" s="311">
        <v>43787</v>
      </c>
      <c r="AG25" s="37">
        <f t="shared" ca="1" si="2"/>
        <v>67</v>
      </c>
      <c r="AH25" s="37"/>
      <c r="AI25" s="37"/>
      <c r="AJ25" s="61"/>
      <c r="AK25" s="46"/>
      <c r="AL25" s="314"/>
      <c r="AM25" s="315"/>
      <c r="AN25" s="271"/>
      <c r="AO25" s="148"/>
      <c r="AP25" s="148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81"/>
      <c r="BD25" s="181"/>
      <c r="BE25" s="145"/>
      <c r="BF25" s="145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1"/>
      <c r="BT25" s="95"/>
      <c r="BU25" s="114"/>
      <c r="BV25" s="113"/>
      <c r="BW25" s="113"/>
      <c r="BZ25" s="246"/>
    </row>
    <row r="26" spans="1:78" s="39" customFormat="1" ht="23.25">
      <c r="A26" s="307">
        <v>17</v>
      </c>
      <c r="B26" s="545" t="s">
        <v>3203</v>
      </c>
      <c r="C26" s="210">
        <v>400241</v>
      </c>
      <c r="D26" s="49" t="s">
        <v>2153</v>
      </c>
      <c r="E26" s="50" t="s">
        <v>3022</v>
      </c>
      <c r="F26" s="109" t="s">
        <v>3023</v>
      </c>
      <c r="G26" s="109" t="s">
        <v>3024</v>
      </c>
      <c r="H26" s="184" t="s">
        <v>1306</v>
      </c>
      <c r="I26" s="184"/>
      <c r="J26" s="109"/>
      <c r="K26" s="109"/>
      <c r="L26" s="101"/>
      <c r="M26" s="129"/>
      <c r="N26" s="175">
        <f t="shared" ca="1" si="0"/>
        <v>120</v>
      </c>
      <c r="O26" s="200"/>
      <c r="P26" s="49" t="s">
        <v>31</v>
      </c>
      <c r="Q26" s="109"/>
      <c r="R26" s="14"/>
      <c r="S26" s="308"/>
      <c r="T26" s="309"/>
      <c r="U26" s="14" t="s">
        <v>2264</v>
      </c>
      <c r="V26" s="36" t="s">
        <v>7</v>
      </c>
      <c r="W26" s="36" t="s">
        <v>691</v>
      </c>
      <c r="X26" s="310"/>
      <c r="Y26" s="310"/>
      <c r="Z26" s="310"/>
      <c r="AA26" s="310"/>
      <c r="AB26" s="310"/>
      <c r="AC26" s="222"/>
      <c r="AD26" s="133"/>
      <c r="AE26" s="135"/>
      <c r="AF26" s="311"/>
      <c r="AG26" s="37" t="str">
        <f t="shared" ca="1" si="2"/>
        <v/>
      </c>
      <c r="AH26" s="37"/>
      <c r="AI26" s="37"/>
      <c r="AJ26" s="61"/>
      <c r="AK26" s="46"/>
      <c r="AL26" s="314"/>
      <c r="AM26" s="315"/>
      <c r="AN26" s="271"/>
      <c r="AO26" s="148"/>
      <c r="AP26" s="148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81"/>
      <c r="BD26" s="181"/>
      <c r="BE26" s="145"/>
      <c r="BF26" s="145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1"/>
      <c r="BT26" s="95"/>
      <c r="BU26" s="114"/>
      <c r="BV26" s="113"/>
      <c r="BW26" s="113"/>
      <c r="BZ26" s="246"/>
    </row>
    <row r="27" spans="1:78" s="39" customFormat="1" ht="23.25">
      <c r="A27" s="307">
        <v>18</v>
      </c>
      <c r="B27" s="545" t="s">
        <v>3204</v>
      </c>
      <c r="C27" s="210">
        <v>400242</v>
      </c>
      <c r="D27" s="109" t="s">
        <v>2153</v>
      </c>
      <c r="E27" s="109" t="s">
        <v>3029</v>
      </c>
      <c r="F27" s="109" t="s">
        <v>3030</v>
      </c>
      <c r="G27" s="109" t="s">
        <v>3031</v>
      </c>
      <c r="H27" s="184" t="s">
        <v>605</v>
      </c>
      <c r="I27" s="184"/>
      <c r="J27" s="109"/>
      <c r="K27" s="109"/>
      <c r="L27" s="101">
        <v>1139900318355</v>
      </c>
      <c r="M27" s="129">
        <v>36564</v>
      </c>
      <c r="N27" s="175">
        <f t="shared" ca="1" si="0"/>
        <v>20</v>
      </c>
      <c r="O27" s="200"/>
      <c r="P27" s="49" t="s">
        <v>31</v>
      </c>
      <c r="Q27" s="34" t="s">
        <v>2059</v>
      </c>
      <c r="R27" s="14" t="s">
        <v>2130</v>
      </c>
      <c r="S27" s="308"/>
      <c r="T27" s="309"/>
      <c r="U27" s="14" t="s">
        <v>2264</v>
      </c>
      <c r="V27" s="36" t="s">
        <v>7</v>
      </c>
      <c r="W27" s="36" t="s">
        <v>691</v>
      </c>
      <c r="X27" s="310"/>
      <c r="Y27" s="310"/>
      <c r="Z27" s="310"/>
      <c r="AA27" s="310"/>
      <c r="AB27" s="310"/>
      <c r="AC27" s="222"/>
      <c r="AD27" s="133">
        <v>43794</v>
      </c>
      <c r="AE27" s="135">
        <v>43794</v>
      </c>
      <c r="AF27" s="311">
        <v>43794</v>
      </c>
      <c r="AG27" s="37">
        <f t="shared" ca="1" si="2"/>
        <v>60</v>
      </c>
      <c r="AH27" s="37"/>
      <c r="AI27" s="37"/>
      <c r="AJ27" s="61"/>
      <c r="AK27" s="46"/>
      <c r="AL27" s="314"/>
      <c r="AM27" s="315"/>
      <c r="AN27" s="271"/>
      <c r="AO27" s="148"/>
      <c r="AP27" s="148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81"/>
      <c r="BD27" s="181"/>
      <c r="BE27" s="145"/>
      <c r="BF27" s="145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1"/>
      <c r="BT27" s="95"/>
      <c r="BU27" s="114"/>
      <c r="BV27" s="113"/>
      <c r="BW27" s="113"/>
      <c r="BZ27" s="246"/>
    </row>
    <row r="28" spans="1:78" s="39" customFormat="1" ht="23.25">
      <c r="A28" s="307">
        <v>19</v>
      </c>
      <c r="B28" s="545" t="s">
        <v>3205</v>
      </c>
      <c r="C28" s="210">
        <v>400243</v>
      </c>
      <c r="D28" s="109" t="s">
        <v>2153</v>
      </c>
      <c r="E28" s="109" t="s">
        <v>3230</v>
      </c>
      <c r="F28" s="109" t="s">
        <v>3210</v>
      </c>
      <c r="G28" s="109" t="s">
        <v>3211</v>
      </c>
      <c r="H28" s="184"/>
      <c r="I28" s="184"/>
      <c r="J28" s="109"/>
      <c r="K28" s="109"/>
      <c r="L28" s="101"/>
      <c r="M28" s="129"/>
      <c r="N28" s="175">
        <f t="shared" ca="1" si="0"/>
        <v>120</v>
      </c>
      <c r="O28" s="200"/>
      <c r="P28" s="49"/>
      <c r="Q28" s="109" t="s">
        <v>9</v>
      </c>
      <c r="R28" s="50"/>
      <c r="S28" s="308"/>
      <c r="T28" s="309"/>
      <c r="U28" s="14" t="s">
        <v>2264</v>
      </c>
      <c r="V28" s="36" t="s">
        <v>7</v>
      </c>
      <c r="W28" s="36" t="s">
        <v>691</v>
      </c>
      <c r="X28" s="310"/>
      <c r="Y28" s="310"/>
      <c r="Z28" s="310"/>
      <c r="AA28" s="310"/>
      <c r="AB28" s="310"/>
      <c r="AC28" s="222"/>
      <c r="AD28" s="133">
        <v>43832</v>
      </c>
      <c r="AE28" s="135"/>
      <c r="AF28" s="311"/>
      <c r="AG28" s="37">
        <f t="shared" ca="1" si="2"/>
        <v>43854</v>
      </c>
      <c r="AH28" s="37"/>
      <c r="AI28" s="37"/>
      <c r="AJ28" s="61"/>
      <c r="AK28" s="46"/>
      <c r="AL28" s="314"/>
      <c r="AM28" s="315"/>
      <c r="AN28" s="271"/>
      <c r="AO28" s="148"/>
      <c r="AP28" s="148"/>
      <c r="AQ28" s="176"/>
      <c r="AR28" s="176"/>
      <c r="AS28" s="176"/>
      <c r="AT28" s="176"/>
      <c r="AU28" s="176"/>
      <c r="AV28" s="176"/>
      <c r="AW28" s="176"/>
      <c r="AX28" s="176"/>
      <c r="AY28" s="176"/>
      <c r="AZ28" s="176"/>
      <c r="BA28" s="176"/>
      <c r="BB28" s="176"/>
      <c r="BC28" s="181"/>
      <c r="BD28" s="181"/>
      <c r="BE28" s="145"/>
      <c r="BF28" s="145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1"/>
      <c r="BT28" s="95"/>
      <c r="BU28" s="114"/>
      <c r="BV28" s="113"/>
      <c r="BW28" s="113"/>
      <c r="BZ28" s="246"/>
    </row>
    <row r="29" spans="1:78" s="39" customFormat="1" ht="23.25">
      <c r="A29" s="307">
        <v>20</v>
      </c>
      <c r="B29" s="545" t="s">
        <v>3209</v>
      </c>
      <c r="C29" s="210">
        <v>400244</v>
      </c>
      <c r="D29" s="109" t="s">
        <v>2153</v>
      </c>
      <c r="E29" s="109" t="s">
        <v>991</v>
      </c>
      <c r="F29" s="109" t="s">
        <v>992</v>
      </c>
      <c r="G29" s="109" t="s">
        <v>995</v>
      </c>
      <c r="H29" s="184" t="s">
        <v>2232</v>
      </c>
      <c r="I29" s="184"/>
      <c r="J29" s="109"/>
      <c r="K29" s="109"/>
      <c r="L29" s="101"/>
      <c r="M29" s="129"/>
      <c r="N29" s="175">
        <f t="shared" ca="1" si="0"/>
        <v>120</v>
      </c>
      <c r="O29" s="200"/>
      <c r="P29" s="49" t="s">
        <v>31</v>
      </c>
      <c r="Q29" s="34" t="s">
        <v>37</v>
      </c>
      <c r="R29" s="50"/>
      <c r="S29" s="308"/>
      <c r="T29" s="309"/>
      <c r="U29" s="14" t="s">
        <v>2264</v>
      </c>
      <c r="V29" s="36" t="s">
        <v>7</v>
      </c>
      <c r="W29" s="36" t="s">
        <v>691</v>
      </c>
      <c r="X29" s="310"/>
      <c r="Y29" s="310"/>
      <c r="Z29" s="310"/>
      <c r="AA29" s="310"/>
      <c r="AB29" s="310"/>
      <c r="AC29" s="222"/>
      <c r="AD29" s="133">
        <v>43836</v>
      </c>
      <c r="AE29" s="135">
        <f>AD29+120</f>
        <v>43956</v>
      </c>
      <c r="AF29" s="311"/>
      <c r="AG29" s="37">
        <f t="shared" ca="1" si="2"/>
        <v>43854</v>
      </c>
      <c r="AH29" s="37">
        <f ca="1">YEAR(TODAY())-YEAR(AF29)</f>
        <v>120</v>
      </c>
      <c r="AI29" s="37"/>
      <c r="AJ29" s="61">
        <f ca="1">IF(AG29="","",AG29/365)</f>
        <v>120.14794520547945</v>
      </c>
      <c r="AK29" s="46" t="str">
        <f>IF(AF29="","",IF(AJ29&lt;$AI$2,0,IF(YEAR(AF29)=$AI$1-1,ROUND($AK$2/12*(12-MONTH(AF29)+1),0),IF(AH29&gt;=$AI$6,$AK$6,IF(AH29&gt;=$AI$5,$AK$5,IF(AH29&gt;=$AI$4,$AK$4,IF(AH29&gt;=$AI$3,$AK$3,IF(AH29&gt;=$AI$2,$AK$2,"Check"))))))))</f>
        <v/>
      </c>
      <c r="AL29" s="314"/>
      <c r="AM29" s="315"/>
      <c r="AN29" s="271"/>
      <c r="AO29" s="148"/>
      <c r="AP29" s="148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81"/>
      <c r="BD29" s="181"/>
      <c r="BE29" s="145"/>
      <c r="BF29" s="145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1"/>
      <c r="BT29" s="95"/>
      <c r="BU29" s="114"/>
      <c r="BV29" s="113"/>
      <c r="BW29" s="113"/>
      <c r="BZ29" s="246"/>
    </row>
    <row r="30" spans="1:78" s="39" customFormat="1" ht="23.25">
      <c r="A30" s="307"/>
      <c r="B30" s="49"/>
      <c r="C30" s="210"/>
      <c r="D30" s="109"/>
      <c r="E30" s="109"/>
      <c r="F30" s="109"/>
      <c r="G30" s="109"/>
      <c r="H30" s="184"/>
      <c r="I30" s="184"/>
      <c r="J30" s="109"/>
      <c r="K30" s="109"/>
      <c r="L30" s="101"/>
      <c r="M30" s="129"/>
      <c r="N30" s="175">
        <f t="shared" ca="1" si="0"/>
        <v>120</v>
      </c>
      <c r="O30" s="200"/>
      <c r="P30" s="49"/>
      <c r="Q30" s="109"/>
      <c r="R30" s="50"/>
      <c r="S30" s="308"/>
      <c r="T30" s="309"/>
      <c r="U30" s="595"/>
      <c r="V30" s="310"/>
      <c r="W30" s="310"/>
      <c r="X30" s="310"/>
      <c r="Y30" s="310"/>
      <c r="Z30" s="310"/>
      <c r="AA30" s="310"/>
      <c r="AB30" s="310"/>
      <c r="AC30" s="222"/>
      <c r="AD30" s="133"/>
      <c r="AE30" s="135"/>
      <c r="AF30" s="311"/>
      <c r="AG30" s="37"/>
      <c r="AH30" s="37"/>
      <c r="AI30" s="37"/>
      <c r="AJ30" s="61"/>
      <c r="AK30" s="46"/>
      <c r="AL30" s="314"/>
      <c r="AM30" s="315"/>
      <c r="AN30" s="271"/>
      <c r="AO30" s="148"/>
      <c r="AP30" s="148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81"/>
      <c r="BD30" s="181"/>
      <c r="BE30" s="145"/>
      <c r="BF30" s="145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1"/>
      <c r="BT30" s="95"/>
      <c r="BU30" s="114"/>
      <c r="BV30" s="113"/>
      <c r="BW30" s="113"/>
      <c r="BZ30" s="246"/>
    </row>
    <row r="31" spans="1:78" s="39" customFormat="1" ht="23.25">
      <c r="A31" s="307"/>
      <c r="B31" s="49"/>
      <c r="C31" s="210"/>
      <c r="D31" s="49"/>
      <c r="E31" s="50"/>
      <c r="F31" s="109"/>
      <c r="G31" s="109"/>
      <c r="H31" s="184"/>
      <c r="I31" s="184"/>
      <c r="J31" s="109"/>
      <c r="K31" s="109"/>
      <c r="L31" s="101"/>
      <c r="M31" s="129"/>
      <c r="N31" s="175">
        <f t="shared" ca="1" si="0"/>
        <v>120</v>
      </c>
      <c r="O31" s="200"/>
      <c r="P31" s="49"/>
      <c r="Q31" s="109"/>
      <c r="R31" s="50"/>
      <c r="S31" s="308"/>
      <c r="T31" s="309"/>
      <c r="U31" s="595"/>
      <c r="V31" s="310"/>
      <c r="W31" s="310"/>
      <c r="X31" s="310"/>
      <c r="Y31" s="310"/>
      <c r="Z31" s="310"/>
      <c r="AA31" s="310"/>
      <c r="AB31" s="310"/>
      <c r="AC31" s="222"/>
      <c r="AD31" s="133"/>
      <c r="AE31" s="135"/>
      <c r="AF31" s="311"/>
      <c r="AG31" s="37"/>
      <c r="AH31" s="37"/>
      <c r="AI31" s="37"/>
      <c r="AJ31" s="61"/>
      <c r="AK31" s="46"/>
      <c r="AL31" s="314"/>
      <c r="AM31" s="315"/>
      <c r="AN31" s="271"/>
      <c r="AO31" s="148"/>
      <c r="AP31" s="148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81"/>
      <c r="BD31" s="181"/>
      <c r="BE31" s="145"/>
      <c r="BF31" s="145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1"/>
      <c r="BT31" s="95"/>
      <c r="BU31" s="114"/>
      <c r="BV31" s="113"/>
      <c r="BW31" s="113"/>
      <c r="BZ31" s="246"/>
    </row>
    <row r="32" spans="1:78" s="39" customFormat="1" ht="23.25">
      <c r="A32" s="307"/>
      <c r="B32" s="49"/>
      <c r="C32" s="210"/>
      <c r="D32" s="49"/>
      <c r="E32" s="50"/>
      <c r="F32" s="109"/>
      <c r="G32" s="109"/>
      <c r="H32" s="184"/>
      <c r="I32" s="184"/>
      <c r="J32" s="109"/>
      <c r="K32" s="109"/>
      <c r="L32" s="101"/>
      <c r="M32" s="129"/>
      <c r="N32" s="175">
        <f t="shared" ca="1" si="0"/>
        <v>120</v>
      </c>
      <c r="O32" s="200"/>
      <c r="P32" s="49"/>
      <c r="Q32" s="109"/>
      <c r="R32" s="50"/>
      <c r="S32" s="308"/>
      <c r="T32" s="309"/>
      <c r="U32" s="595"/>
      <c r="V32" s="310"/>
      <c r="W32" s="310"/>
      <c r="X32" s="310"/>
      <c r="Y32" s="310"/>
      <c r="Z32" s="310"/>
      <c r="AA32" s="310"/>
      <c r="AB32" s="310"/>
      <c r="AC32" s="222"/>
      <c r="AD32" s="133"/>
      <c r="AE32" s="135">
        <f>AD32+120</f>
        <v>120</v>
      </c>
      <c r="AF32" s="311"/>
      <c r="AG32" s="37" t="str">
        <f ca="1">IF(AD32="","",TODAY()-AF32)</f>
        <v/>
      </c>
      <c r="AH32" s="37">
        <f ca="1">YEAR(TODAY())-YEAR(AF32)</f>
        <v>120</v>
      </c>
      <c r="AI32" s="37"/>
      <c r="AJ32" s="61" t="str">
        <f ca="1">IF(AG32="","",AG32/365)</f>
        <v/>
      </c>
      <c r="AK32" s="46" t="str">
        <f>IF(AF32="","",IF(AJ32&lt;$AI$2,0,IF(YEAR(AF32)=$AI$1-1,ROUND($AK$2/12*(12-MONTH(AF32)+1),0),IF(AH32&gt;=$AI$6,$AK$6,IF(AH32&gt;=$AI$5,$AK$5,IF(AH32&gt;=$AI$4,$AK$4,IF(AH32&gt;=$AI$3,$AK$3,IF(AH32&gt;=$AI$2,$AK$2,"Check"))))))))</f>
        <v/>
      </c>
      <c r="AL32" s="314"/>
      <c r="AM32" s="315"/>
      <c r="AN32" s="271"/>
      <c r="AO32" s="148"/>
      <c r="AP32" s="148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  <c r="BC32" s="181"/>
      <c r="BD32" s="181"/>
      <c r="BE32" s="145"/>
      <c r="BF32" s="145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1"/>
      <c r="BT32" s="95"/>
      <c r="BU32" s="114"/>
      <c r="BV32" s="113"/>
      <c r="BW32" s="113"/>
      <c r="BZ32" s="246"/>
    </row>
    <row r="33" spans="1:78" ht="37.5" customHeight="1">
      <c r="A33" s="623" t="s">
        <v>0</v>
      </c>
      <c r="B33" s="646" t="s">
        <v>28</v>
      </c>
      <c r="C33" s="293"/>
      <c r="D33" s="281"/>
      <c r="E33" s="281"/>
      <c r="F33" s="647" t="s">
        <v>1</v>
      </c>
      <c r="G33" s="295"/>
      <c r="H33" s="283"/>
      <c r="I33" s="596"/>
      <c r="J33" s="295"/>
      <c r="K33" s="295"/>
      <c r="L33" s="103"/>
      <c r="M33" s="285"/>
      <c r="N33" s="291"/>
      <c r="O33" s="613" t="s">
        <v>625</v>
      </c>
      <c r="P33" s="623" t="s">
        <v>29</v>
      </c>
      <c r="Q33" s="623" t="s">
        <v>5</v>
      </c>
      <c r="R33" s="631" t="s">
        <v>2</v>
      </c>
      <c r="S33" s="629" t="s">
        <v>44</v>
      </c>
      <c r="T33" s="630"/>
      <c r="U33" s="384"/>
      <c r="V33" s="631" t="s">
        <v>3</v>
      </c>
      <c r="W33" s="623" t="s">
        <v>13</v>
      </c>
      <c r="X33" s="593"/>
      <c r="Y33" s="593"/>
      <c r="Z33" s="593"/>
      <c r="AA33" s="593"/>
      <c r="AB33" s="593"/>
      <c r="AC33" s="625" t="s">
        <v>56</v>
      </c>
      <c r="AD33" s="640" t="s">
        <v>14</v>
      </c>
      <c r="AE33" s="604" t="s">
        <v>32</v>
      </c>
      <c r="AF33" s="604" t="s">
        <v>15</v>
      </c>
      <c r="AG33" s="606" t="s">
        <v>41</v>
      </c>
      <c r="AH33" s="606" t="s">
        <v>38</v>
      </c>
      <c r="AI33" s="606" t="s">
        <v>39</v>
      </c>
      <c r="AJ33" s="61" t="e">
        <f>IF(AG33="","",AG33/365)</f>
        <v>#VALUE!</v>
      </c>
      <c r="AK33" s="608" t="s">
        <v>40</v>
      </c>
      <c r="AL33" s="278"/>
      <c r="AM33" s="610" t="s">
        <v>4</v>
      </c>
      <c r="AN33" s="272"/>
      <c r="AO33" s="142"/>
      <c r="AP33" s="142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228"/>
      <c r="BD33" s="228"/>
      <c r="BE33" s="142"/>
      <c r="BF33" s="142"/>
      <c r="BG33" s="620" t="s">
        <v>18</v>
      </c>
      <c r="BH33" s="621"/>
      <c r="BI33" s="621"/>
      <c r="BJ33" s="621"/>
      <c r="BK33" s="622"/>
      <c r="BL33" s="636" t="s">
        <v>21</v>
      </c>
      <c r="BM33" s="637"/>
      <c r="BN33" s="637"/>
      <c r="BO33" s="637"/>
      <c r="BP33" s="637"/>
      <c r="BQ33" s="638"/>
      <c r="BR33" s="134"/>
      <c r="BS33" s="134"/>
    </row>
    <row r="34" spans="1:78" ht="20.25" customHeight="1">
      <c r="A34" s="644"/>
      <c r="B34" s="645"/>
      <c r="C34" s="294"/>
      <c r="D34" s="282"/>
      <c r="E34" s="282"/>
      <c r="F34" s="648"/>
      <c r="G34" s="296"/>
      <c r="H34" s="284"/>
      <c r="I34" s="597"/>
      <c r="J34" s="296"/>
      <c r="K34" s="296"/>
      <c r="L34" s="104"/>
      <c r="M34" s="286"/>
      <c r="N34" s="292"/>
      <c r="O34" s="649"/>
      <c r="P34" s="644"/>
      <c r="Q34" s="644"/>
      <c r="R34" s="645"/>
      <c r="S34" s="287" t="s">
        <v>43</v>
      </c>
      <c r="T34" s="287" t="s">
        <v>36</v>
      </c>
      <c r="U34" s="470"/>
      <c r="V34" s="645"/>
      <c r="W34" s="644"/>
      <c r="X34" s="594"/>
      <c r="Y34" s="594"/>
      <c r="Z34" s="594"/>
      <c r="AA34" s="594"/>
      <c r="AB34" s="594"/>
      <c r="AC34" s="643"/>
      <c r="AD34" s="641"/>
      <c r="AE34" s="642"/>
      <c r="AF34" s="642"/>
      <c r="AG34" s="639"/>
      <c r="AH34" s="639"/>
      <c r="AI34" s="639"/>
      <c r="AJ34" s="289"/>
      <c r="AK34" s="634"/>
      <c r="AL34" s="279"/>
      <c r="AM34" s="635"/>
      <c r="AN34" s="273"/>
      <c r="AO34" s="280"/>
      <c r="AP34" s="280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229"/>
      <c r="BD34" s="229"/>
      <c r="BE34" s="280"/>
      <c r="BF34" s="280"/>
      <c r="BG34" s="4" t="s">
        <v>10</v>
      </c>
      <c r="BH34" s="4" t="s">
        <v>12</v>
      </c>
      <c r="BI34" s="4" t="s">
        <v>19</v>
      </c>
      <c r="BJ34" s="4" t="s">
        <v>20</v>
      </c>
      <c r="BK34" s="4" t="s">
        <v>35</v>
      </c>
      <c r="BL34" s="5" t="s">
        <v>22</v>
      </c>
      <c r="BM34" s="5" t="s">
        <v>23</v>
      </c>
      <c r="BN34" s="5" t="s">
        <v>24</v>
      </c>
      <c r="BO34" s="5" t="s">
        <v>25</v>
      </c>
      <c r="BP34" s="5" t="s">
        <v>26</v>
      </c>
      <c r="BQ34" s="5" t="s">
        <v>26</v>
      </c>
      <c r="BR34" s="5" t="s">
        <v>26</v>
      </c>
      <c r="BS34" s="5" t="s">
        <v>26</v>
      </c>
    </row>
    <row r="35" spans="1:78" s="39" customFormat="1" ht="23.25">
      <c r="A35" s="1">
        <v>1</v>
      </c>
      <c r="B35" s="544" t="s">
        <v>2543</v>
      </c>
      <c r="C35" s="209"/>
      <c r="D35" s="49" t="s">
        <v>249</v>
      </c>
      <c r="E35" s="14" t="s">
        <v>759</v>
      </c>
      <c r="F35" s="34" t="s">
        <v>760</v>
      </c>
      <c r="G35" s="34" t="s">
        <v>774</v>
      </c>
      <c r="H35" s="33" t="s">
        <v>781</v>
      </c>
      <c r="I35" s="33"/>
      <c r="J35" s="34" t="s">
        <v>435</v>
      </c>
      <c r="K35" s="34" t="s">
        <v>796</v>
      </c>
      <c r="L35" s="100">
        <v>2240300017493</v>
      </c>
      <c r="M35" s="127"/>
      <c r="N35" s="175"/>
      <c r="O35" s="175"/>
      <c r="P35" s="20" t="s">
        <v>31</v>
      </c>
      <c r="Q35" s="14" t="s">
        <v>343</v>
      </c>
      <c r="R35" s="236" t="s">
        <v>789</v>
      </c>
      <c r="S35" s="14"/>
      <c r="T35" s="14"/>
      <c r="U35" s="14"/>
      <c r="V35" s="9" t="s">
        <v>6</v>
      </c>
      <c r="W35" s="36" t="s">
        <v>17</v>
      </c>
      <c r="X35" s="36"/>
      <c r="Y35" s="36"/>
      <c r="Z35" s="36"/>
      <c r="AA35" s="36"/>
      <c r="AB35" s="36"/>
      <c r="AC35" s="136"/>
      <c r="AD35" s="132">
        <v>43054</v>
      </c>
      <c r="AE35" s="135">
        <f t="shared" ref="AE35:AE66" si="3">AD35+120</f>
        <v>43174</v>
      </c>
      <c r="AF35" s="32">
        <v>43054</v>
      </c>
      <c r="AG35" s="37">
        <f t="shared" ref="AG35:AG66" ca="1" si="4">IF(AD35="","",TODAY()-AF35)</f>
        <v>800</v>
      </c>
      <c r="AH35" s="37">
        <f t="shared" ref="AH35:AH41" ca="1" si="5">YEAR(TODAY())-YEAR(AF35)</f>
        <v>3</v>
      </c>
      <c r="AI35" s="37"/>
      <c r="AJ35" s="61">
        <f t="shared" ref="AJ35:AJ66" ca="1" si="6">IF(AG35="","",AG35/365)</f>
        <v>2.1917808219178081</v>
      </c>
      <c r="AK35" s="46"/>
      <c r="AL35" s="59"/>
      <c r="AM35" s="41">
        <v>43137</v>
      </c>
      <c r="AN35" s="271"/>
      <c r="AO35" s="148"/>
      <c r="AP35" s="186">
        <v>38</v>
      </c>
      <c r="AQ35" s="176"/>
      <c r="AR35" s="176"/>
      <c r="AS35" s="176"/>
      <c r="AT35" s="176"/>
      <c r="AU35" s="176"/>
      <c r="AV35" s="176"/>
      <c r="AW35" s="176"/>
      <c r="AX35" s="176"/>
      <c r="AY35" s="176"/>
      <c r="AZ35" s="176"/>
      <c r="BA35" s="176"/>
      <c r="BB35" s="176"/>
      <c r="BC35" s="181"/>
      <c r="BD35" s="232"/>
      <c r="BE35" s="145"/>
      <c r="BF35" s="145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1"/>
      <c r="BT35" s="95"/>
      <c r="BU35" s="114"/>
      <c r="BV35" s="113"/>
      <c r="BW35" s="113">
        <v>1</v>
      </c>
      <c r="BY35" s="248" t="s">
        <v>803</v>
      </c>
      <c r="BZ35" s="246"/>
    </row>
    <row r="36" spans="1:78" s="39" customFormat="1" ht="23.25">
      <c r="A36" s="1">
        <v>2</v>
      </c>
      <c r="B36" s="544" t="s">
        <v>2544</v>
      </c>
      <c r="C36" s="209"/>
      <c r="D36" s="49" t="s">
        <v>249</v>
      </c>
      <c r="E36" s="14" t="s">
        <v>765</v>
      </c>
      <c r="F36" s="34" t="s">
        <v>801</v>
      </c>
      <c r="G36" s="34" t="s">
        <v>802</v>
      </c>
      <c r="H36" s="33" t="s">
        <v>635</v>
      </c>
      <c r="I36" s="33"/>
      <c r="J36" s="34" t="s">
        <v>435</v>
      </c>
      <c r="K36" s="34" t="s">
        <v>810</v>
      </c>
      <c r="L36" s="100">
        <v>1340700302200</v>
      </c>
      <c r="M36" s="127"/>
      <c r="N36" s="175"/>
      <c r="O36" s="175"/>
      <c r="P36" s="20" t="s">
        <v>31</v>
      </c>
      <c r="Q36" s="14" t="s">
        <v>343</v>
      </c>
      <c r="R36" s="236" t="s">
        <v>789</v>
      </c>
      <c r="S36" s="14"/>
      <c r="T36" s="14"/>
      <c r="U36" s="14"/>
      <c r="V36" s="9" t="s">
        <v>6</v>
      </c>
      <c r="W36" s="36" t="s">
        <v>17</v>
      </c>
      <c r="X36" s="36"/>
      <c r="Y36" s="36"/>
      <c r="Z36" s="36"/>
      <c r="AA36" s="36"/>
      <c r="AB36" s="36"/>
      <c r="AC36" s="136"/>
      <c r="AD36" s="132">
        <v>43054</v>
      </c>
      <c r="AE36" s="135">
        <f t="shared" si="3"/>
        <v>43174</v>
      </c>
      <c r="AF36" s="32">
        <v>43054</v>
      </c>
      <c r="AG36" s="37">
        <f t="shared" ca="1" si="4"/>
        <v>800</v>
      </c>
      <c r="AH36" s="37">
        <f t="shared" ca="1" si="5"/>
        <v>3</v>
      </c>
      <c r="AI36" s="37"/>
      <c r="AJ36" s="61">
        <f t="shared" ca="1" si="6"/>
        <v>2.1917808219178081</v>
      </c>
      <c r="AK36" s="46"/>
      <c r="AL36" s="59"/>
      <c r="AM36" s="41">
        <v>43137</v>
      </c>
      <c r="AN36" s="271"/>
      <c r="AO36" s="148"/>
      <c r="AP36" s="186">
        <v>37</v>
      </c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81"/>
      <c r="BD36" s="232"/>
      <c r="BE36" s="145"/>
      <c r="BF36" s="145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1"/>
      <c r="BT36" s="95"/>
      <c r="BU36" s="114"/>
      <c r="BV36" s="113"/>
      <c r="BW36" s="113">
        <v>1</v>
      </c>
      <c r="BY36" s="248" t="s">
        <v>803</v>
      </c>
      <c r="BZ36" s="246"/>
    </row>
    <row r="37" spans="1:78" s="39" customFormat="1" ht="23.25">
      <c r="A37" s="1">
        <v>3</v>
      </c>
      <c r="B37" s="544" t="s">
        <v>2545</v>
      </c>
      <c r="C37" s="209"/>
      <c r="D37" s="20" t="s">
        <v>247</v>
      </c>
      <c r="E37" s="14" t="s">
        <v>768</v>
      </c>
      <c r="F37" s="34" t="s">
        <v>769</v>
      </c>
      <c r="G37" s="34" t="s">
        <v>778</v>
      </c>
      <c r="H37" s="33" t="s">
        <v>786</v>
      </c>
      <c r="I37" s="184"/>
      <c r="J37" s="109" t="s">
        <v>438</v>
      </c>
      <c r="K37" s="34" t="s">
        <v>812</v>
      </c>
      <c r="L37" s="100">
        <v>1349900568953</v>
      </c>
      <c r="M37" s="127"/>
      <c r="N37" s="175"/>
      <c r="O37" s="175"/>
      <c r="P37" s="20" t="s">
        <v>30</v>
      </c>
      <c r="Q37" s="14" t="s">
        <v>343</v>
      </c>
      <c r="R37" s="236" t="s">
        <v>789</v>
      </c>
      <c r="S37" s="14"/>
      <c r="T37" s="14"/>
      <c r="U37" s="14"/>
      <c r="V37" s="9" t="s">
        <v>6</v>
      </c>
      <c r="W37" s="36" t="s">
        <v>17</v>
      </c>
      <c r="X37" s="36"/>
      <c r="Y37" s="36"/>
      <c r="Z37" s="36"/>
      <c r="AA37" s="36"/>
      <c r="AB37" s="36"/>
      <c r="AC37" s="136"/>
      <c r="AD37" s="132">
        <v>43054</v>
      </c>
      <c r="AE37" s="135">
        <f t="shared" si="3"/>
        <v>43174</v>
      </c>
      <c r="AF37" s="32">
        <v>43054</v>
      </c>
      <c r="AG37" s="37">
        <f t="shared" ca="1" si="4"/>
        <v>800</v>
      </c>
      <c r="AH37" s="37">
        <f t="shared" ca="1" si="5"/>
        <v>3</v>
      </c>
      <c r="AI37" s="37"/>
      <c r="AJ37" s="61">
        <f t="shared" ca="1" si="6"/>
        <v>2.1917808219178081</v>
      </c>
      <c r="AK37" s="46"/>
      <c r="AL37" s="59"/>
      <c r="AM37" s="41">
        <v>43137</v>
      </c>
      <c r="AN37" s="271"/>
      <c r="AO37" s="148"/>
      <c r="AP37" s="186">
        <v>42</v>
      </c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  <c r="BC37" s="181"/>
      <c r="BD37" s="232"/>
      <c r="BE37" s="145"/>
      <c r="BF37" s="145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1"/>
      <c r="BT37" s="95"/>
      <c r="BU37" s="114"/>
      <c r="BV37" s="113"/>
      <c r="BW37" s="113">
        <v>1</v>
      </c>
      <c r="BY37" s="248" t="s">
        <v>803</v>
      </c>
      <c r="BZ37" s="246"/>
    </row>
    <row r="38" spans="1:78" s="39" customFormat="1" ht="23.25">
      <c r="A38" s="1">
        <v>4</v>
      </c>
      <c r="B38" s="544" t="s">
        <v>2546</v>
      </c>
      <c r="C38" s="209"/>
      <c r="D38" s="20" t="s">
        <v>247</v>
      </c>
      <c r="E38" s="14" t="s">
        <v>772</v>
      </c>
      <c r="F38" s="34" t="s">
        <v>773</v>
      </c>
      <c r="G38" s="34" t="s">
        <v>780</v>
      </c>
      <c r="H38" s="33" t="s">
        <v>788</v>
      </c>
      <c r="I38" s="184"/>
      <c r="J38" s="109" t="s">
        <v>438</v>
      </c>
      <c r="K38" s="34" t="s">
        <v>814</v>
      </c>
      <c r="L38" s="100">
        <v>1759900141522</v>
      </c>
      <c r="M38" s="127"/>
      <c r="N38" s="175"/>
      <c r="O38" s="175"/>
      <c r="P38" s="20" t="s">
        <v>30</v>
      </c>
      <c r="Q38" s="14" t="s">
        <v>343</v>
      </c>
      <c r="R38" s="236" t="s">
        <v>789</v>
      </c>
      <c r="S38" s="14"/>
      <c r="T38" s="14"/>
      <c r="U38" s="14"/>
      <c r="V38" s="9" t="s">
        <v>6</v>
      </c>
      <c r="W38" s="36" t="s">
        <v>17</v>
      </c>
      <c r="X38" s="36"/>
      <c r="Y38" s="36"/>
      <c r="Z38" s="36"/>
      <c r="AA38" s="36"/>
      <c r="AB38" s="36"/>
      <c r="AC38" s="136"/>
      <c r="AD38" s="132">
        <v>43054</v>
      </c>
      <c r="AE38" s="135">
        <f t="shared" si="3"/>
        <v>43174</v>
      </c>
      <c r="AF38" s="32">
        <v>43054</v>
      </c>
      <c r="AG38" s="37">
        <f t="shared" ca="1" si="4"/>
        <v>800</v>
      </c>
      <c r="AH38" s="37">
        <f t="shared" ca="1" si="5"/>
        <v>3</v>
      </c>
      <c r="AI38" s="37"/>
      <c r="AJ38" s="61">
        <f t="shared" ca="1" si="6"/>
        <v>2.1917808219178081</v>
      </c>
      <c r="AK38" s="46"/>
      <c r="AL38" s="59"/>
      <c r="AM38" s="41">
        <v>43137</v>
      </c>
      <c r="AN38" s="271"/>
      <c r="AO38" s="148"/>
      <c r="AP38" s="186">
        <v>39</v>
      </c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81"/>
      <c r="BD38" s="232"/>
      <c r="BE38" s="145"/>
      <c r="BF38" s="145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1"/>
      <c r="BT38" s="95"/>
      <c r="BU38" s="114"/>
      <c r="BV38" s="113"/>
      <c r="BW38" s="113">
        <v>1</v>
      </c>
      <c r="BY38" s="248" t="s">
        <v>803</v>
      </c>
      <c r="BZ38" s="246"/>
    </row>
    <row r="39" spans="1:78" s="39" customFormat="1" ht="23.25">
      <c r="A39" s="1">
        <v>5</v>
      </c>
      <c r="B39" s="544" t="s">
        <v>2549</v>
      </c>
      <c r="C39" s="209"/>
      <c r="D39" s="49" t="s">
        <v>249</v>
      </c>
      <c r="E39" s="14" t="s">
        <v>797</v>
      </c>
      <c r="F39" s="34" t="s">
        <v>798</v>
      </c>
      <c r="G39" s="34" t="s">
        <v>799</v>
      </c>
      <c r="H39" s="33" t="s">
        <v>638</v>
      </c>
      <c r="I39" s="33"/>
      <c r="J39" s="34" t="s">
        <v>435</v>
      </c>
      <c r="K39" s="34" t="s">
        <v>800</v>
      </c>
      <c r="L39" s="100">
        <v>1120600139066</v>
      </c>
      <c r="M39" s="127">
        <v>32991</v>
      </c>
      <c r="N39" s="175"/>
      <c r="O39" s="175"/>
      <c r="P39" s="20" t="s">
        <v>31</v>
      </c>
      <c r="Q39" s="14" t="s">
        <v>343</v>
      </c>
      <c r="R39" s="236" t="s">
        <v>789</v>
      </c>
      <c r="S39" s="14"/>
      <c r="T39" s="14"/>
      <c r="U39" s="14"/>
      <c r="V39" s="9" t="s">
        <v>6</v>
      </c>
      <c r="W39" s="36" t="s">
        <v>17</v>
      </c>
      <c r="X39" s="36"/>
      <c r="Y39" s="36"/>
      <c r="Z39" s="36"/>
      <c r="AA39" s="36"/>
      <c r="AB39" s="36"/>
      <c r="AC39" s="136"/>
      <c r="AD39" s="132">
        <v>43077</v>
      </c>
      <c r="AE39" s="135">
        <f t="shared" si="3"/>
        <v>43197</v>
      </c>
      <c r="AF39" s="32">
        <v>43077</v>
      </c>
      <c r="AG39" s="37">
        <f t="shared" ca="1" si="4"/>
        <v>777</v>
      </c>
      <c r="AH39" s="37">
        <f t="shared" ca="1" si="5"/>
        <v>3</v>
      </c>
      <c r="AI39" s="37"/>
      <c r="AJ39" s="61">
        <f t="shared" ca="1" si="6"/>
        <v>2.128767123287671</v>
      </c>
      <c r="AK39" s="46"/>
      <c r="AL39" s="59"/>
      <c r="AM39" s="41">
        <v>43143</v>
      </c>
      <c r="AN39" s="271"/>
      <c r="AO39" s="148"/>
      <c r="AP39" s="148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  <c r="BC39" s="181"/>
      <c r="BD39" s="232"/>
      <c r="BE39" s="145"/>
      <c r="BF39" s="145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1"/>
      <c r="BT39" s="95"/>
      <c r="BU39" s="114"/>
      <c r="BV39" s="113"/>
      <c r="BW39" s="113">
        <v>1</v>
      </c>
      <c r="BY39" s="248" t="s">
        <v>803</v>
      </c>
      <c r="BZ39" s="246"/>
    </row>
    <row r="40" spans="1:78" s="39" customFormat="1" ht="23.25">
      <c r="A40" s="1">
        <v>6</v>
      </c>
      <c r="B40" s="544" t="s">
        <v>2550</v>
      </c>
      <c r="C40" s="209"/>
      <c r="D40" s="49" t="s">
        <v>249</v>
      </c>
      <c r="E40" s="14" t="s">
        <v>822</v>
      </c>
      <c r="F40" s="34" t="s">
        <v>823</v>
      </c>
      <c r="G40" s="34" t="s">
        <v>829</v>
      </c>
      <c r="H40" s="33" t="s">
        <v>451</v>
      </c>
      <c r="I40" s="33"/>
      <c r="J40" s="34" t="s">
        <v>435</v>
      </c>
      <c r="K40" s="34" t="s">
        <v>832</v>
      </c>
      <c r="L40" s="100">
        <v>3141400130844</v>
      </c>
      <c r="M40" s="127">
        <v>30437</v>
      </c>
      <c r="N40" s="175"/>
      <c r="O40" s="175"/>
      <c r="P40" s="20" t="s">
        <v>31</v>
      </c>
      <c r="Q40" s="14" t="s">
        <v>343</v>
      </c>
      <c r="R40" s="236" t="s">
        <v>789</v>
      </c>
      <c r="S40" s="14"/>
      <c r="T40" s="14"/>
      <c r="U40" s="14"/>
      <c r="V40" s="9" t="s">
        <v>6</v>
      </c>
      <c r="W40" s="36" t="s">
        <v>17</v>
      </c>
      <c r="X40" s="36"/>
      <c r="Y40" s="36"/>
      <c r="Z40" s="36"/>
      <c r="AA40" s="36"/>
      <c r="AB40" s="36"/>
      <c r="AC40" s="136"/>
      <c r="AD40" s="132">
        <v>43140</v>
      </c>
      <c r="AE40" s="135">
        <f t="shared" si="3"/>
        <v>43260</v>
      </c>
      <c r="AF40" s="32">
        <v>43140</v>
      </c>
      <c r="AG40" s="37">
        <f t="shared" ca="1" si="4"/>
        <v>714</v>
      </c>
      <c r="AH40" s="37">
        <f t="shared" ca="1" si="5"/>
        <v>2</v>
      </c>
      <c r="AI40" s="37"/>
      <c r="AJ40" s="61">
        <f t="shared" ca="1" si="6"/>
        <v>1.9561643835616438</v>
      </c>
      <c r="AK40" s="46"/>
      <c r="AL40" s="59"/>
      <c r="AM40" s="41">
        <v>43144</v>
      </c>
      <c r="AN40" s="271"/>
      <c r="AO40" s="148"/>
      <c r="AP40" s="148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81"/>
      <c r="BD40" s="232"/>
      <c r="BE40" s="145"/>
      <c r="BF40" s="145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1"/>
      <c r="BT40" s="95"/>
      <c r="BU40" s="114"/>
      <c r="BV40" s="113"/>
      <c r="BW40" s="113"/>
      <c r="BZ40" s="246"/>
    </row>
    <row r="41" spans="1:78" s="39" customFormat="1" ht="23.25">
      <c r="A41" s="1">
        <v>7</v>
      </c>
      <c r="B41" s="544" t="s">
        <v>2556</v>
      </c>
      <c r="C41" s="211"/>
      <c r="D41" s="49" t="s">
        <v>249</v>
      </c>
      <c r="E41" s="14" t="s">
        <v>766</v>
      </c>
      <c r="F41" s="34" t="s">
        <v>767</v>
      </c>
      <c r="G41" s="34" t="s">
        <v>777</v>
      </c>
      <c r="H41" s="33" t="s">
        <v>785</v>
      </c>
      <c r="I41" s="33"/>
      <c r="J41" s="34" t="s">
        <v>435</v>
      </c>
      <c r="K41" s="34" t="s">
        <v>811</v>
      </c>
      <c r="L41" s="100">
        <v>2129901102095</v>
      </c>
      <c r="M41" s="127"/>
      <c r="N41" s="175"/>
      <c r="O41" s="175"/>
      <c r="P41" s="20" t="s">
        <v>31</v>
      </c>
      <c r="Q41" s="14" t="s">
        <v>343</v>
      </c>
      <c r="R41" s="236" t="s">
        <v>789</v>
      </c>
      <c r="S41" s="14"/>
      <c r="T41" s="14"/>
      <c r="U41" s="14"/>
      <c r="V41" s="9" t="s">
        <v>6</v>
      </c>
      <c r="W41" s="36" t="s">
        <v>17</v>
      </c>
      <c r="X41" s="36"/>
      <c r="Y41" s="36"/>
      <c r="Z41" s="36"/>
      <c r="AA41" s="36"/>
      <c r="AB41" s="36"/>
      <c r="AC41" s="136"/>
      <c r="AD41" s="132">
        <v>43054</v>
      </c>
      <c r="AE41" s="135">
        <f t="shared" si="3"/>
        <v>43174</v>
      </c>
      <c r="AF41" s="32">
        <v>43054</v>
      </c>
      <c r="AG41" s="37">
        <f t="shared" ca="1" si="4"/>
        <v>800</v>
      </c>
      <c r="AH41" s="37">
        <f t="shared" ca="1" si="5"/>
        <v>3</v>
      </c>
      <c r="AI41" s="37"/>
      <c r="AJ41" s="61">
        <f t="shared" ca="1" si="6"/>
        <v>2.1917808219178081</v>
      </c>
      <c r="AK41" s="46"/>
      <c r="AL41" s="59"/>
      <c r="AM41" s="41">
        <v>43151</v>
      </c>
      <c r="AN41" s="271"/>
      <c r="AO41" s="148"/>
      <c r="AP41" s="186">
        <v>37</v>
      </c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81"/>
      <c r="BD41" s="232"/>
      <c r="BE41" s="145"/>
      <c r="BF41" s="145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1"/>
      <c r="BT41" s="95"/>
      <c r="BU41" s="114"/>
      <c r="BV41" s="113"/>
      <c r="BW41" s="113">
        <v>1</v>
      </c>
      <c r="BY41" s="248" t="s">
        <v>803</v>
      </c>
      <c r="BZ41" s="246"/>
    </row>
    <row r="42" spans="1:78" s="39" customFormat="1" ht="23.25">
      <c r="A42" s="1">
        <v>8</v>
      </c>
      <c r="B42" s="546" t="s">
        <v>2557</v>
      </c>
      <c r="C42" s="209"/>
      <c r="D42" s="49" t="s">
        <v>249</v>
      </c>
      <c r="E42" s="14" t="s">
        <v>843</v>
      </c>
      <c r="F42" s="34" t="s">
        <v>844</v>
      </c>
      <c r="G42" s="34" t="s">
        <v>845</v>
      </c>
      <c r="H42" s="33" t="s">
        <v>458</v>
      </c>
      <c r="I42" s="33"/>
      <c r="J42" s="34" t="s">
        <v>435</v>
      </c>
      <c r="K42" s="34" t="s">
        <v>846</v>
      </c>
      <c r="L42" s="100">
        <v>1140900061313</v>
      </c>
      <c r="M42" s="127">
        <v>35654</v>
      </c>
      <c r="N42" s="175"/>
      <c r="O42" s="175"/>
      <c r="P42" s="20" t="s">
        <v>31</v>
      </c>
      <c r="Q42" s="14" t="s">
        <v>343</v>
      </c>
      <c r="R42" s="236" t="s">
        <v>789</v>
      </c>
      <c r="S42" s="14"/>
      <c r="T42" s="14"/>
      <c r="U42" s="14"/>
      <c r="V42" s="9" t="s">
        <v>6</v>
      </c>
      <c r="W42" s="36" t="s">
        <v>17</v>
      </c>
      <c r="X42" s="36"/>
      <c r="Y42" s="36"/>
      <c r="Z42" s="36"/>
      <c r="AA42" s="36"/>
      <c r="AB42" s="36"/>
      <c r="AC42" s="136"/>
      <c r="AD42" s="132">
        <v>43144</v>
      </c>
      <c r="AE42" s="135">
        <f t="shared" si="3"/>
        <v>43264</v>
      </c>
      <c r="AF42" s="32">
        <v>43144</v>
      </c>
      <c r="AG42" s="37">
        <f t="shared" ca="1" si="4"/>
        <v>710</v>
      </c>
      <c r="AH42" s="37"/>
      <c r="AI42" s="37"/>
      <c r="AJ42" s="61">
        <f t="shared" ca="1" si="6"/>
        <v>1.9452054794520548</v>
      </c>
      <c r="AK42" s="46"/>
      <c r="AL42" s="59"/>
      <c r="AM42" s="41">
        <v>43150</v>
      </c>
      <c r="AN42" s="271"/>
      <c r="AO42" s="148"/>
      <c r="AP42" s="186">
        <v>38</v>
      </c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  <c r="BC42" s="181"/>
      <c r="BD42" s="232"/>
      <c r="BE42" s="145"/>
      <c r="BF42" s="145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1"/>
      <c r="BT42" s="95"/>
      <c r="BU42" s="114"/>
      <c r="BV42" s="113"/>
      <c r="BW42" s="113"/>
      <c r="BZ42" s="246"/>
    </row>
    <row r="43" spans="1:78" s="39" customFormat="1" ht="23.25">
      <c r="A43" s="1">
        <v>9</v>
      </c>
      <c r="B43" s="438" t="s">
        <v>2559</v>
      </c>
      <c r="C43" s="209"/>
      <c r="D43" s="20" t="s">
        <v>249</v>
      </c>
      <c r="E43" s="14" t="s">
        <v>949</v>
      </c>
      <c r="F43" s="34" t="s">
        <v>948</v>
      </c>
      <c r="G43" s="34" t="s">
        <v>947</v>
      </c>
      <c r="H43" s="33" t="s">
        <v>946</v>
      </c>
      <c r="I43" s="33"/>
      <c r="J43" s="34" t="s">
        <v>435</v>
      </c>
      <c r="K43" s="34" t="s">
        <v>950</v>
      </c>
      <c r="L43" s="100">
        <v>1300801360906</v>
      </c>
      <c r="M43" s="127">
        <v>36932</v>
      </c>
      <c r="N43" s="175"/>
      <c r="O43" s="175"/>
      <c r="P43" s="20" t="s">
        <v>31</v>
      </c>
      <c r="Q43" s="34" t="s">
        <v>86</v>
      </c>
      <c r="R43" s="14" t="s">
        <v>10</v>
      </c>
      <c r="S43" s="14"/>
      <c r="T43" s="14"/>
      <c r="U43" s="14"/>
      <c r="V43" s="9" t="s">
        <v>6</v>
      </c>
      <c r="W43" s="36" t="s">
        <v>17</v>
      </c>
      <c r="X43" s="36"/>
      <c r="Y43" s="36"/>
      <c r="Z43" s="36"/>
      <c r="AA43" s="36"/>
      <c r="AB43" s="36"/>
      <c r="AC43" s="136"/>
      <c r="AD43" s="132">
        <v>43157</v>
      </c>
      <c r="AE43" s="135">
        <f t="shared" si="3"/>
        <v>43277</v>
      </c>
      <c r="AF43" s="32">
        <v>43157</v>
      </c>
      <c r="AG43" s="37">
        <f t="shared" ca="1" si="4"/>
        <v>697</v>
      </c>
      <c r="AH43" s="37"/>
      <c r="AI43" s="37"/>
      <c r="AJ43" s="61">
        <f t="shared" ca="1" si="6"/>
        <v>1.9095890410958904</v>
      </c>
      <c r="AK43" s="46"/>
      <c r="AL43" s="59"/>
      <c r="AM43" s="41">
        <v>43158</v>
      </c>
      <c r="AN43" s="271"/>
      <c r="AO43" s="148">
        <v>39</v>
      </c>
      <c r="AP43" s="148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81"/>
      <c r="BD43" s="232"/>
      <c r="BE43" s="145"/>
      <c r="BF43" s="145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1"/>
      <c r="BT43" s="95"/>
      <c r="BU43" s="114"/>
      <c r="BV43" s="113"/>
      <c r="BW43" s="113"/>
      <c r="BZ43" s="246"/>
    </row>
    <row r="44" spans="1:78" s="39" customFormat="1" ht="23.25">
      <c r="A44" s="1">
        <v>10</v>
      </c>
      <c r="B44" s="544" t="s">
        <v>2838</v>
      </c>
      <c r="C44" s="209"/>
      <c r="D44" s="49" t="s">
        <v>249</v>
      </c>
      <c r="E44" s="14" t="s">
        <v>723</v>
      </c>
      <c r="F44" s="34" t="s">
        <v>881</v>
      </c>
      <c r="G44" s="34" t="s">
        <v>883</v>
      </c>
      <c r="H44" s="33" t="s">
        <v>882</v>
      </c>
      <c r="I44" s="33"/>
      <c r="J44" s="34" t="s">
        <v>435</v>
      </c>
      <c r="K44" s="34" t="s">
        <v>884</v>
      </c>
      <c r="L44" s="100">
        <v>1640200078707</v>
      </c>
      <c r="M44" s="127">
        <v>34492</v>
      </c>
      <c r="N44" s="175"/>
      <c r="O44" s="175"/>
      <c r="P44" s="20" t="s">
        <v>31</v>
      </c>
      <c r="Q44" s="14" t="s">
        <v>343</v>
      </c>
      <c r="R44" s="53" t="s">
        <v>789</v>
      </c>
      <c r="S44" s="14"/>
      <c r="T44" s="14"/>
      <c r="U44" s="14"/>
      <c r="V44" s="9" t="s">
        <v>6</v>
      </c>
      <c r="W44" s="36" t="s">
        <v>17</v>
      </c>
      <c r="X44" s="36"/>
      <c r="Y44" s="36"/>
      <c r="Z44" s="36"/>
      <c r="AA44" s="36"/>
      <c r="AB44" s="36"/>
      <c r="AC44" s="136"/>
      <c r="AD44" s="132">
        <v>43147</v>
      </c>
      <c r="AE44" s="135">
        <f t="shared" si="3"/>
        <v>43267</v>
      </c>
      <c r="AF44" s="32">
        <v>43147</v>
      </c>
      <c r="AG44" s="37">
        <f t="shared" ca="1" si="4"/>
        <v>707</v>
      </c>
      <c r="AH44" s="37"/>
      <c r="AI44" s="37"/>
      <c r="AJ44" s="61">
        <f t="shared" ca="1" si="6"/>
        <v>1.9369863013698629</v>
      </c>
      <c r="AK44" s="46"/>
      <c r="AL44" s="59"/>
      <c r="AM44" s="41"/>
      <c r="AN44" s="271"/>
      <c r="AO44" s="148"/>
      <c r="AP44" s="148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81"/>
      <c r="BD44" s="232"/>
      <c r="BE44" s="145"/>
      <c r="BF44" s="145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1"/>
      <c r="BT44" s="95"/>
      <c r="BU44" s="114"/>
      <c r="BV44" s="113"/>
      <c r="BW44" s="113"/>
      <c r="BZ44" s="246"/>
    </row>
    <row r="45" spans="1:78" s="39" customFormat="1" ht="23.25">
      <c r="A45" s="1">
        <v>11</v>
      </c>
      <c r="B45" s="544" t="s">
        <v>2839</v>
      </c>
      <c r="C45" s="209"/>
      <c r="D45" s="49" t="s">
        <v>249</v>
      </c>
      <c r="E45" s="14" t="s">
        <v>885</v>
      </c>
      <c r="F45" s="34" t="s">
        <v>886</v>
      </c>
      <c r="G45" s="34" t="s">
        <v>888</v>
      </c>
      <c r="H45" s="33" t="s">
        <v>887</v>
      </c>
      <c r="I45" s="33"/>
      <c r="J45" s="34" t="s">
        <v>435</v>
      </c>
      <c r="K45" s="34" t="s">
        <v>889</v>
      </c>
      <c r="L45" s="100">
        <v>3130100424370</v>
      </c>
      <c r="M45" s="127">
        <v>27967</v>
      </c>
      <c r="N45" s="175"/>
      <c r="O45" s="175"/>
      <c r="P45" s="20" t="s">
        <v>31</v>
      </c>
      <c r="Q45" s="14" t="s">
        <v>343</v>
      </c>
      <c r="R45" s="53" t="s">
        <v>789</v>
      </c>
      <c r="S45" s="14"/>
      <c r="T45" s="14"/>
      <c r="U45" s="14"/>
      <c r="V45" s="9" t="s">
        <v>6</v>
      </c>
      <c r="W45" s="36" t="s">
        <v>17</v>
      </c>
      <c r="X45" s="36"/>
      <c r="Y45" s="36"/>
      <c r="Z45" s="36"/>
      <c r="AA45" s="36"/>
      <c r="AB45" s="36"/>
      <c r="AC45" s="136"/>
      <c r="AD45" s="132">
        <v>43147</v>
      </c>
      <c r="AE45" s="135">
        <f t="shared" si="3"/>
        <v>43267</v>
      </c>
      <c r="AF45" s="32">
        <v>43147</v>
      </c>
      <c r="AG45" s="37">
        <f t="shared" ca="1" si="4"/>
        <v>707</v>
      </c>
      <c r="AH45" s="37"/>
      <c r="AI45" s="37"/>
      <c r="AJ45" s="61">
        <f t="shared" ca="1" si="6"/>
        <v>1.9369863013698629</v>
      </c>
      <c r="AK45" s="46"/>
      <c r="AL45" s="59"/>
      <c r="AM45" s="41"/>
      <c r="AN45" s="271"/>
      <c r="AO45" s="148"/>
      <c r="AP45" s="148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  <c r="BC45" s="181"/>
      <c r="BD45" s="232"/>
      <c r="BE45" s="145"/>
      <c r="BF45" s="145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1"/>
      <c r="BT45" s="95"/>
      <c r="BU45" s="114"/>
      <c r="BV45" s="113"/>
      <c r="BW45" s="113"/>
      <c r="BZ45" s="246"/>
    </row>
    <row r="46" spans="1:78" s="39" customFormat="1" ht="23.25">
      <c r="A46" s="1">
        <v>12</v>
      </c>
      <c r="B46" s="544" t="s">
        <v>2840</v>
      </c>
      <c r="C46" s="209"/>
      <c r="D46" s="49" t="s">
        <v>249</v>
      </c>
      <c r="E46" s="14" t="s">
        <v>890</v>
      </c>
      <c r="F46" s="34" t="s">
        <v>891</v>
      </c>
      <c r="G46" s="34" t="s">
        <v>892</v>
      </c>
      <c r="H46" s="33" t="s">
        <v>461</v>
      </c>
      <c r="I46" s="33"/>
      <c r="J46" s="34" t="s">
        <v>435</v>
      </c>
      <c r="K46" s="34" t="s">
        <v>893</v>
      </c>
      <c r="L46" s="100">
        <v>3120101028885</v>
      </c>
      <c r="M46" s="127">
        <v>28769</v>
      </c>
      <c r="N46" s="175"/>
      <c r="O46" s="175"/>
      <c r="P46" s="20" t="s">
        <v>31</v>
      </c>
      <c r="Q46" s="14" t="s">
        <v>343</v>
      </c>
      <c r="R46" s="53" t="s">
        <v>789</v>
      </c>
      <c r="S46" s="14"/>
      <c r="T46" s="14"/>
      <c r="U46" s="14"/>
      <c r="V46" s="9" t="s">
        <v>6</v>
      </c>
      <c r="W46" s="36" t="s">
        <v>17</v>
      </c>
      <c r="X46" s="36"/>
      <c r="Y46" s="36"/>
      <c r="Z46" s="36"/>
      <c r="AA46" s="36"/>
      <c r="AB46" s="36"/>
      <c r="AC46" s="136"/>
      <c r="AD46" s="132">
        <v>43147</v>
      </c>
      <c r="AE46" s="135">
        <f t="shared" si="3"/>
        <v>43267</v>
      </c>
      <c r="AF46" s="32">
        <v>43147</v>
      </c>
      <c r="AG46" s="37">
        <f t="shared" ca="1" si="4"/>
        <v>707</v>
      </c>
      <c r="AH46" s="37"/>
      <c r="AI46" s="37"/>
      <c r="AJ46" s="61">
        <f t="shared" ca="1" si="6"/>
        <v>1.9369863013698629</v>
      </c>
      <c r="AK46" s="46"/>
      <c r="AL46" s="59"/>
      <c r="AM46" s="41"/>
      <c r="AN46" s="271"/>
      <c r="AO46" s="148"/>
      <c r="AP46" s="148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  <c r="BC46" s="181"/>
      <c r="BD46" s="232"/>
      <c r="BE46" s="145"/>
      <c r="BF46" s="145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1"/>
      <c r="BT46" s="95"/>
      <c r="BU46" s="114"/>
      <c r="BV46" s="113"/>
      <c r="BW46" s="113"/>
      <c r="BZ46" s="246"/>
    </row>
    <row r="47" spans="1:78" s="39" customFormat="1" ht="23.25">
      <c r="A47" s="1">
        <v>13</v>
      </c>
      <c r="B47" s="438" t="s">
        <v>2841</v>
      </c>
      <c r="C47" s="209"/>
      <c r="D47" s="49" t="s">
        <v>249</v>
      </c>
      <c r="E47" s="14" t="s">
        <v>750</v>
      </c>
      <c r="F47" s="34" t="s">
        <v>751</v>
      </c>
      <c r="G47" s="34" t="s">
        <v>815</v>
      </c>
      <c r="H47" s="33" t="s">
        <v>752</v>
      </c>
      <c r="I47" s="33"/>
      <c r="J47" s="34" t="s">
        <v>435</v>
      </c>
      <c r="K47" s="34" t="s">
        <v>753</v>
      </c>
      <c r="L47" s="100">
        <v>1309901170201</v>
      </c>
      <c r="M47" s="127">
        <v>34884</v>
      </c>
      <c r="N47" s="175"/>
      <c r="O47" s="175"/>
      <c r="P47" s="20" t="s">
        <v>31</v>
      </c>
      <c r="Q47" s="14" t="s">
        <v>37</v>
      </c>
      <c r="R47" s="14" t="s">
        <v>10</v>
      </c>
      <c r="S47" s="14"/>
      <c r="T47" s="14"/>
      <c r="U47" s="14"/>
      <c r="V47" s="9" t="s">
        <v>6</v>
      </c>
      <c r="W47" s="36" t="s">
        <v>17</v>
      </c>
      <c r="X47" s="36"/>
      <c r="Y47" s="36"/>
      <c r="Z47" s="36"/>
      <c r="AA47" s="36"/>
      <c r="AB47" s="36"/>
      <c r="AC47" s="136"/>
      <c r="AD47" s="132">
        <v>43052</v>
      </c>
      <c r="AE47" s="135">
        <f t="shared" si="3"/>
        <v>43172</v>
      </c>
      <c r="AF47" s="32">
        <v>43052</v>
      </c>
      <c r="AG47" s="37">
        <f t="shared" ca="1" si="4"/>
        <v>802</v>
      </c>
      <c r="AH47" s="37">
        <f ca="1">YEAR(TODAY())-YEAR(AF47)</f>
        <v>3</v>
      </c>
      <c r="AI47" s="37"/>
      <c r="AJ47" s="61">
        <f t="shared" ca="1" si="6"/>
        <v>2.1972602739726028</v>
      </c>
      <c r="AK47" s="46"/>
      <c r="AL47" s="59"/>
      <c r="AM47" s="41">
        <v>43171</v>
      </c>
      <c r="AN47" s="271"/>
      <c r="AO47" s="148"/>
      <c r="AP47" s="186">
        <v>37</v>
      </c>
      <c r="AQ47" s="176"/>
      <c r="AR47" s="176"/>
      <c r="AS47" s="176"/>
      <c r="AT47" s="176"/>
      <c r="AU47" s="176"/>
      <c r="AV47" s="176"/>
      <c r="AW47" s="176"/>
      <c r="AX47" s="176"/>
      <c r="AY47" s="176"/>
      <c r="AZ47" s="176"/>
      <c r="BA47" s="176"/>
      <c r="BB47" s="176"/>
      <c r="BC47" s="181"/>
      <c r="BD47" s="232"/>
      <c r="BE47" s="145"/>
      <c r="BF47" s="145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1"/>
      <c r="BT47" s="95"/>
      <c r="BU47" s="114"/>
      <c r="BV47" s="113"/>
      <c r="BW47" s="113">
        <v>1</v>
      </c>
      <c r="BX47" s="259"/>
      <c r="BZ47" s="246"/>
    </row>
    <row r="48" spans="1:78" s="39" customFormat="1" ht="23.25">
      <c r="A48" s="1">
        <v>14</v>
      </c>
      <c r="B48" s="438" t="s">
        <v>2842</v>
      </c>
      <c r="C48" s="209"/>
      <c r="D48" s="20" t="s">
        <v>249</v>
      </c>
      <c r="E48" s="14" t="s">
        <v>756</v>
      </c>
      <c r="F48" s="34" t="s">
        <v>757</v>
      </c>
      <c r="G48" s="34" t="s">
        <v>755</v>
      </c>
      <c r="H48" s="33" t="s">
        <v>754</v>
      </c>
      <c r="I48" s="33"/>
      <c r="J48" s="34" t="s">
        <v>435</v>
      </c>
      <c r="K48" s="34" t="s">
        <v>758</v>
      </c>
      <c r="L48" s="100">
        <v>1301500232128</v>
      </c>
      <c r="M48" s="127">
        <v>34819</v>
      </c>
      <c r="N48" s="175"/>
      <c r="O48" s="175"/>
      <c r="P48" s="20" t="s">
        <v>31</v>
      </c>
      <c r="Q48" s="14" t="s">
        <v>37</v>
      </c>
      <c r="R48" s="14" t="s">
        <v>10</v>
      </c>
      <c r="S48" s="14"/>
      <c r="T48" s="14"/>
      <c r="U48" s="14"/>
      <c r="V48" s="9" t="s">
        <v>6</v>
      </c>
      <c r="W48" s="36" t="s">
        <v>17</v>
      </c>
      <c r="X48" s="36"/>
      <c r="Y48" s="36"/>
      <c r="Z48" s="36"/>
      <c r="AA48" s="36"/>
      <c r="AB48" s="36"/>
      <c r="AC48" s="136"/>
      <c r="AD48" s="132">
        <v>43052</v>
      </c>
      <c r="AE48" s="135">
        <f t="shared" si="3"/>
        <v>43172</v>
      </c>
      <c r="AF48" s="32">
        <v>43052</v>
      </c>
      <c r="AG48" s="37">
        <f t="shared" ca="1" si="4"/>
        <v>802</v>
      </c>
      <c r="AH48" s="37">
        <f ca="1">YEAR(TODAY())-YEAR(AF48)</f>
        <v>3</v>
      </c>
      <c r="AI48" s="37"/>
      <c r="AJ48" s="61">
        <f t="shared" ca="1" si="6"/>
        <v>2.1972602739726028</v>
      </c>
      <c r="AK48" s="46"/>
      <c r="AL48" s="59"/>
      <c r="AM48" s="41">
        <v>43162</v>
      </c>
      <c r="AN48" s="271"/>
      <c r="AO48" s="148"/>
      <c r="AP48" s="148">
        <v>38</v>
      </c>
      <c r="AQ48" s="176"/>
      <c r="AR48" s="176"/>
      <c r="AS48" s="176"/>
      <c r="AT48" s="176"/>
      <c r="AU48" s="176"/>
      <c r="AV48" s="176"/>
      <c r="AW48" s="176"/>
      <c r="AX48" s="176"/>
      <c r="AY48" s="176"/>
      <c r="AZ48" s="176"/>
      <c r="BA48" s="176"/>
      <c r="BB48" s="176"/>
      <c r="BC48" s="181"/>
      <c r="BD48" s="232"/>
      <c r="BE48" s="145"/>
      <c r="BF48" s="145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1"/>
      <c r="BT48" s="95"/>
      <c r="BU48" s="114"/>
      <c r="BV48" s="113"/>
      <c r="BW48" s="113">
        <v>1</v>
      </c>
      <c r="BX48" s="259"/>
      <c r="BZ48" s="246"/>
    </row>
    <row r="49" spans="1:78" s="39" customFormat="1" ht="23.25">
      <c r="A49" s="1">
        <v>15</v>
      </c>
      <c r="B49" s="554" t="s">
        <v>2843</v>
      </c>
      <c r="C49" s="210"/>
      <c r="D49" s="49" t="s">
        <v>247</v>
      </c>
      <c r="E49" s="50" t="s">
        <v>1012</v>
      </c>
      <c r="F49" s="109" t="s">
        <v>1013</v>
      </c>
      <c r="G49" s="109" t="s">
        <v>1014</v>
      </c>
      <c r="H49" s="184" t="s">
        <v>1017</v>
      </c>
      <c r="I49" s="184"/>
      <c r="J49" s="109" t="s">
        <v>438</v>
      </c>
      <c r="K49" s="109" t="s">
        <v>1015</v>
      </c>
      <c r="L49" s="101">
        <v>1450900150691</v>
      </c>
      <c r="M49" s="127">
        <v>35445</v>
      </c>
      <c r="N49" s="200"/>
      <c r="O49" s="200"/>
      <c r="P49" s="20" t="s">
        <v>30</v>
      </c>
      <c r="Q49" s="236" t="s">
        <v>789</v>
      </c>
      <c r="R49" s="53" t="s">
        <v>10</v>
      </c>
      <c r="S49" s="14"/>
      <c r="T49" s="14"/>
      <c r="U49" s="14"/>
      <c r="V49" s="9" t="s">
        <v>6</v>
      </c>
      <c r="W49" s="36" t="s">
        <v>17</v>
      </c>
      <c r="X49" s="310"/>
      <c r="Y49" s="310"/>
      <c r="Z49" s="310"/>
      <c r="AA49" s="310"/>
      <c r="AB49" s="310"/>
      <c r="AC49" s="222"/>
      <c r="AD49" s="132">
        <v>43165</v>
      </c>
      <c r="AE49" s="135">
        <f t="shared" si="3"/>
        <v>43285</v>
      </c>
      <c r="AF49" s="32">
        <v>43165</v>
      </c>
      <c r="AG49" s="37">
        <f t="shared" ca="1" si="4"/>
        <v>689</v>
      </c>
      <c r="AH49" s="37"/>
      <c r="AI49" s="37"/>
      <c r="AJ49" s="61">
        <f t="shared" ca="1" si="6"/>
        <v>1.8876712328767122</v>
      </c>
      <c r="AK49" s="46" t="str">
        <f t="shared" ref="AK49:AK54" ca="1" si="7">IF(AF49="","",IF(AJ49&lt;$AI$2,0,IF(YEAR(AF49)=$AI$1-1,ROUND($AK$2/12*(12-MONTH(AF49)+1),0),IF(AH49&gt;=$AI$6,$AK$6,IF(AH49&gt;=$AI$5,$AK$5,IF(AH49&gt;=$AI$4,$AK$4,IF(AH49&gt;=$AI$3,$AK$3,IF(AH49&gt;=$AI$2,$AK$2,"Check"))))))))</f>
        <v>Check</v>
      </c>
      <c r="AL49" s="59"/>
      <c r="AM49" s="41">
        <v>43173</v>
      </c>
      <c r="AN49" s="271"/>
      <c r="AO49" s="148"/>
      <c r="AP49" s="148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81"/>
      <c r="BD49" s="181"/>
      <c r="BE49" s="145"/>
      <c r="BF49" s="145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1"/>
      <c r="BT49" s="95"/>
      <c r="BU49" s="114"/>
      <c r="BV49" s="113"/>
      <c r="BW49" s="113"/>
      <c r="BZ49" s="246"/>
    </row>
    <row r="50" spans="1:78" s="39" customFormat="1" ht="23.25">
      <c r="A50" s="1">
        <v>16</v>
      </c>
      <c r="B50" s="558" t="s">
        <v>2844</v>
      </c>
      <c r="C50" s="210"/>
      <c r="D50" s="49" t="s">
        <v>247</v>
      </c>
      <c r="E50" s="50" t="s">
        <v>984</v>
      </c>
      <c r="F50" s="109" t="s">
        <v>983</v>
      </c>
      <c r="G50" s="109" t="s">
        <v>982</v>
      </c>
      <c r="H50" s="184" t="s">
        <v>980</v>
      </c>
      <c r="I50" s="184"/>
      <c r="J50" s="109" t="s">
        <v>438</v>
      </c>
      <c r="K50" s="109" t="s">
        <v>985</v>
      </c>
      <c r="L50" s="101">
        <v>1139900384412</v>
      </c>
      <c r="M50" s="127">
        <v>37515</v>
      </c>
      <c r="N50" s="200"/>
      <c r="O50" s="200"/>
      <c r="P50" s="20" t="s">
        <v>30</v>
      </c>
      <c r="Q50" s="34" t="s">
        <v>86</v>
      </c>
      <c r="R50" s="14" t="s">
        <v>10</v>
      </c>
      <c r="S50" s="14"/>
      <c r="T50" s="14"/>
      <c r="U50" s="14"/>
      <c r="V50" s="9" t="s">
        <v>6</v>
      </c>
      <c r="W50" s="36" t="s">
        <v>17</v>
      </c>
      <c r="X50" s="310"/>
      <c r="Y50" s="310"/>
      <c r="Z50" s="310"/>
      <c r="AA50" s="310"/>
      <c r="AB50" s="310"/>
      <c r="AC50" s="222"/>
      <c r="AD50" s="132">
        <v>43157</v>
      </c>
      <c r="AE50" s="135">
        <f t="shared" si="3"/>
        <v>43277</v>
      </c>
      <c r="AF50" s="32">
        <v>43157</v>
      </c>
      <c r="AG50" s="37">
        <f t="shared" ca="1" si="4"/>
        <v>697</v>
      </c>
      <c r="AH50" s="37"/>
      <c r="AI50" s="37"/>
      <c r="AJ50" s="61">
        <f t="shared" ca="1" si="6"/>
        <v>1.9095890410958904</v>
      </c>
      <c r="AK50" s="46" t="str">
        <f t="shared" ca="1" si="7"/>
        <v>Check</v>
      </c>
      <c r="AL50" s="59"/>
      <c r="AM50" s="41">
        <v>43172</v>
      </c>
      <c r="AN50" s="271"/>
      <c r="AO50" s="148">
        <v>38</v>
      </c>
      <c r="AP50" s="148"/>
      <c r="AQ50" s="176"/>
      <c r="AR50" s="176"/>
      <c r="AS50" s="176"/>
      <c r="AT50" s="176"/>
      <c r="AU50" s="176"/>
      <c r="AV50" s="176"/>
      <c r="AW50" s="176"/>
      <c r="AX50" s="176"/>
      <c r="AY50" s="176"/>
      <c r="AZ50" s="176"/>
      <c r="BA50" s="176"/>
      <c r="BB50" s="176"/>
      <c r="BC50" s="181"/>
      <c r="BD50" s="181"/>
      <c r="BE50" s="145"/>
      <c r="BF50" s="145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1"/>
      <c r="BT50" s="95"/>
      <c r="BU50" s="114"/>
      <c r="BV50" s="113"/>
      <c r="BW50" s="113"/>
      <c r="BZ50" s="246"/>
    </row>
    <row r="51" spans="1:78" s="39" customFormat="1" ht="23.25">
      <c r="A51" s="1">
        <v>17</v>
      </c>
      <c r="B51" s="558" t="s">
        <v>2845</v>
      </c>
      <c r="C51" s="210"/>
      <c r="D51" s="49" t="s">
        <v>247</v>
      </c>
      <c r="E51" s="50" t="s">
        <v>1036</v>
      </c>
      <c r="F51" s="109" t="s">
        <v>1041</v>
      </c>
      <c r="G51" s="109" t="s">
        <v>1031</v>
      </c>
      <c r="H51" s="184" t="s">
        <v>1032</v>
      </c>
      <c r="I51" s="184"/>
      <c r="J51" s="109" t="s">
        <v>438</v>
      </c>
      <c r="K51" s="109"/>
      <c r="L51" s="101"/>
      <c r="M51" s="127"/>
      <c r="N51" s="200"/>
      <c r="O51" s="200"/>
      <c r="P51" s="20" t="s">
        <v>30</v>
      </c>
      <c r="Q51" s="34" t="s">
        <v>86</v>
      </c>
      <c r="R51" s="14" t="s">
        <v>10</v>
      </c>
      <c r="S51" s="14"/>
      <c r="T51" s="14"/>
      <c r="U51" s="14"/>
      <c r="V51" s="9" t="s">
        <v>6</v>
      </c>
      <c r="W51" s="36" t="s">
        <v>17</v>
      </c>
      <c r="X51" s="310"/>
      <c r="Y51" s="310"/>
      <c r="Z51" s="310"/>
      <c r="AA51" s="310"/>
      <c r="AB51" s="310"/>
      <c r="AC51" s="222"/>
      <c r="AD51" s="132">
        <v>43165</v>
      </c>
      <c r="AE51" s="135">
        <f t="shared" si="3"/>
        <v>43285</v>
      </c>
      <c r="AF51" s="32">
        <v>43165</v>
      </c>
      <c r="AG51" s="37">
        <f t="shared" ca="1" si="4"/>
        <v>689</v>
      </c>
      <c r="AH51" s="37"/>
      <c r="AI51" s="37"/>
      <c r="AJ51" s="61">
        <f t="shared" ca="1" si="6"/>
        <v>1.8876712328767122</v>
      </c>
      <c r="AK51" s="46" t="str">
        <f t="shared" ca="1" si="7"/>
        <v>Check</v>
      </c>
      <c r="AL51" s="59"/>
      <c r="AM51" s="41">
        <v>43166</v>
      </c>
      <c r="AN51" s="271"/>
      <c r="AO51" s="148"/>
      <c r="AP51" s="148"/>
      <c r="AQ51" s="176"/>
      <c r="AR51" s="176"/>
      <c r="AS51" s="176"/>
      <c r="AT51" s="176"/>
      <c r="AU51" s="176"/>
      <c r="AV51" s="176"/>
      <c r="AW51" s="176"/>
      <c r="AX51" s="176"/>
      <c r="AY51" s="176"/>
      <c r="AZ51" s="176"/>
      <c r="BA51" s="176"/>
      <c r="BB51" s="176"/>
      <c r="BC51" s="181"/>
      <c r="BD51" s="181"/>
      <c r="BE51" s="145"/>
      <c r="BF51" s="145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1"/>
      <c r="BT51" s="95"/>
      <c r="BU51" s="114"/>
      <c r="BV51" s="113"/>
      <c r="BW51" s="113"/>
      <c r="BZ51" s="246"/>
    </row>
    <row r="52" spans="1:78" s="39" customFormat="1" ht="23.25">
      <c r="A52" s="1">
        <v>18</v>
      </c>
      <c r="B52" s="558" t="s">
        <v>2846</v>
      </c>
      <c r="C52" s="210"/>
      <c r="D52" s="49" t="s">
        <v>247</v>
      </c>
      <c r="E52" s="50" t="s">
        <v>1037</v>
      </c>
      <c r="F52" s="109" t="s">
        <v>1040</v>
      </c>
      <c r="G52" s="109" t="s">
        <v>1025</v>
      </c>
      <c r="H52" s="184" t="s">
        <v>1030</v>
      </c>
      <c r="I52" s="184"/>
      <c r="J52" s="109" t="s">
        <v>438</v>
      </c>
      <c r="K52" s="109"/>
      <c r="L52" s="101"/>
      <c r="M52" s="127"/>
      <c r="N52" s="200"/>
      <c r="O52" s="200"/>
      <c r="P52" s="20" t="s">
        <v>30</v>
      </c>
      <c r="Q52" s="34" t="s">
        <v>86</v>
      </c>
      <c r="R52" s="14" t="s">
        <v>10</v>
      </c>
      <c r="S52" s="14"/>
      <c r="T52" s="14"/>
      <c r="U52" s="14"/>
      <c r="V52" s="9" t="s">
        <v>6</v>
      </c>
      <c r="W52" s="36" t="s">
        <v>17</v>
      </c>
      <c r="X52" s="310"/>
      <c r="Y52" s="310"/>
      <c r="Z52" s="310"/>
      <c r="AA52" s="310"/>
      <c r="AB52" s="310"/>
      <c r="AC52" s="222"/>
      <c r="AD52" s="132">
        <v>43165</v>
      </c>
      <c r="AE52" s="135">
        <f t="shared" si="3"/>
        <v>43285</v>
      </c>
      <c r="AF52" s="32">
        <v>43165</v>
      </c>
      <c r="AG52" s="37">
        <f t="shared" ca="1" si="4"/>
        <v>689</v>
      </c>
      <c r="AH52" s="37"/>
      <c r="AI52" s="37"/>
      <c r="AJ52" s="61">
        <f t="shared" ca="1" si="6"/>
        <v>1.8876712328767122</v>
      </c>
      <c r="AK52" s="46" t="str">
        <f t="shared" ca="1" si="7"/>
        <v>Check</v>
      </c>
      <c r="AL52" s="59"/>
      <c r="AM52" s="41">
        <v>43168</v>
      </c>
      <c r="AN52" s="271"/>
      <c r="AO52" s="148"/>
      <c r="AP52" s="148"/>
      <c r="AQ52" s="176"/>
      <c r="AR52" s="176"/>
      <c r="AS52" s="176"/>
      <c r="AT52" s="176"/>
      <c r="AU52" s="176"/>
      <c r="AV52" s="176"/>
      <c r="AW52" s="176"/>
      <c r="AX52" s="176"/>
      <c r="AY52" s="176"/>
      <c r="AZ52" s="176"/>
      <c r="BA52" s="176"/>
      <c r="BB52" s="176"/>
      <c r="BC52" s="181"/>
      <c r="BD52" s="181"/>
      <c r="BE52" s="145"/>
      <c r="BF52" s="145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1"/>
      <c r="BT52" s="95"/>
      <c r="BU52" s="114"/>
      <c r="BV52" s="113"/>
      <c r="BW52" s="113"/>
      <c r="BZ52" s="246"/>
    </row>
    <row r="53" spans="1:78" s="39" customFormat="1" ht="23.25">
      <c r="A53" s="1">
        <v>19</v>
      </c>
      <c r="B53" s="558" t="s">
        <v>2847</v>
      </c>
      <c r="C53" s="210"/>
      <c r="D53" s="49" t="s">
        <v>247</v>
      </c>
      <c r="E53" s="50" t="s">
        <v>1038</v>
      </c>
      <c r="F53" s="109" t="s">
        <v>1039</v>
      </c>
      <c r="G53" s="109" t="s">
        <v>1026</v>
      </c>
      <c r="H53" s="184" t="s">
        <v>544</v>
      </c>
      <c r="I53" s="184"/>
      <c r="J53" s="109" t="s">
        <v>438</v>
      </c>
      <c r="K53" s="109" t="s">
        <v>1146</v>
      </c>
      <c r="L53" s="101">
        <v>1139900395520</v>
      </c>
      <c r="M53" s="127">
        <v>37658</v>
      </c>
      <c r="N53" s="200"/>
      <c r="O53" s="200"/>
      <c r="P53" s="20" t="s">
        <v>30</v>
      </c>
      <c r="Q53" s="34" t="s">
        <v>86</v>
      </c>
      <c r="R53" s="14" t="s">
        <v>10</v>
      </c>
      <c r="S53" s="14"/>
      <c r="T53" s="14"/>
      <c r="U53" s="14"/>
      <c r="V53" s="9" t="s">
        <v>6</v>
      </c>
      <c r="W53" s="36" t="s">
        <v>17</v>
      </c>
      <c r="X53" s="310"/>
      <c r="Y53" s="310"/>
      <c r="Z53" s="310"/>
      <c r="AA53" s="310"/>
      <c r="AB53" s="310"/>
      <c r="AC53" s="222"/>
      <c r="AD53" s="132">
        <v>43165</v>
      </c>
      <c r="AE53" s="135">
        <f t="shared" si="3"/>
        <v>43285</v>
      </c>
      <c r="AF53" s="32">
        <v>43165</v>
      </c>
      <c r="AG53" s="37">
        <f t="shared" ca="1" si="4"/>
        <v>689</v>
      </c>
      <c r="AH53" s="37"/>
      <c r="AI53" s="37"/>
      <c r="AJ53" s="61">
        <f t="shared" ca="1" si="6"/>
        <v>1.8876712328767122</v>
      </c>
      <c r="AK53" s="46" t="str">
        <f t="shared" ca="1" si="7"/>
        <v>Check</v>
      </c>
      <c r="AL53" s="59"/>
      <c r="AM53" s="41">
        <v>43166</v>
      </c>
      <c r="AN53" s="271"/>
      <c r="AO53" s="148"/>
      <c r="AP53" s="148"/>
      <c r="AQ53" s="176"/>
      <c r="AR53" s="176"/>
      <c r="AS53" s="176"/>
      <c r="AT53" s="176"/>
      <c r="AU53" s="176"/>
      <c r="AV53" s="176"/>
      <c r="AW53" s="176"/>
      <c r="AX53" s="176"/>
      <c r="AY53" s="176"/>
      <c r="AZ53" s="176"/>
      <c r="BA53" s="176"/>
      <c r="BB53" s="176"/>
      <c r="BC53" s="181"/>
      <c r="BD53" s="181"/>
      <c r="BE53" s="145"/>
      <c r="BF53" s="145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1"/>
      <c r="BT53" s="95"/>
      <c r="BU53" s="114"/>
      <c r="BV53" s="113"/>
      <c r="BW53" s="113"/>
      <c r="BZ53" s="246"/>
    </row>
    <row r="54" spans="1:78" s="39" customFormat="1" ht="23.25">
      <c r="A54" s="1">
        <v>20</v>
      </c>
      <c r="B54" s="552" t="s">
        <v>2848</v>
      </c>
      <c r="C54" s="210"/>
      <c r="D54" s="49" t="s">
        <v>249</v>
      </c>
      <c r="E54" s="50" t="s">
        <v>1019</v>
      </c>
      <c r="F54" s="109" t="s">
        <v>1020</v>
      </c>
      <c r="G54" s="109" t="s">
        <v>1021</v>
      </c>
      <c r="H54" s="184" t="s">
        <v>449</v>
      </c>
      <c r="I54" s="184"/>
      <c r="J54" s="109" t="s">
        <v>435</v>
      </c>
      <c r="K54" s="109" t="s">
        <v>1016</v>
      </c>
      <c r="L54" s="101">
        <v>1100701752014</v>
      </c>
      <c r="M54" s="127">
        <v>34154</v>
      </c>
      <c r="N54" s="200"/>
      <c r="O54" s="200"/>
      <c r="P54" s="20" t="s">
        <v>31</v>
      </c>
      <c r="Q54" s="236" t="s">
        <v>789</v>
      </c>
      <c r="R54" s="53" t="s">
        <v>1018</v>
      </c>
      <c r="S54" s="14"/>
      <c r="T54" s="14"/>
      <c r="U54" s="14"/>
      <c r="V54" s="9" t="s">
        <v>6</v>
      </c>
      <c r="W54" s="36" t="s">
        <v>17</v>
      </c>
      <c r="X54" s="310"/>
      <c r="Y54" s="310"/>
      <c r="Z54" s="310"/>
      <c r="AA54" s="310"/>
      <c r="AB54" s="310"/>
      <c r="AC54" s="222"/>
      <c r="AD54" s="132">
        <v>43165</v>
      </c>
      <c r="AE54" s="135">
        <f t="shared" si="3"/>
        <v>43285</v>
      </c>
      <c r="AF54" s="32">
        <v>43165</v>
      </c>
      <c r="AG54" s="37">
        <f t="shared" ca="1" si="4"/>
        <v>689</v>
      </c>
      <c r="AH54" s="37"/>
      <c r="AI54" s="37"/>
      <c r="AJ54" s="61">
        <f t="shared" ca="1" si="6"/>
        <v>1.8876712328767122</v>
      </c>
      <c r="AK54" s="46" t="str">
        <f t="shared" ca="1" si="7"/>
        <v>Check</v>
      </c>
      <c r="AL54" s="59"/>
      <c r="AM54" s="41"/>
      <c r="AN54" s="271"/>
      <c r="AO54" s="148">
        <v>37</v>
      </c>
      <c r="AP54" s="148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81"/>
      <c r="BD54" s="181"/>
      <c r="BE54" s="145"/>
      <c r="BF54" s="145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1"/>
      <c r="BT54" s="95"/>
      <c r="BU54" s="114"/>
      <c r="BV54" s="113"/>
      <c r="BW54" s="113"/>
      <c r="BZ54" s="246"/>
    </row>
    <row r="55" spans="1:78" s="39" customFormat="1" ht="23.25">
      <c r="A55" s="1">
        <v>21</v>
      </c>
      <c r="B55" s="553" t="s">
        <v>2849</v>
      </c>
      <c r="C55" s="209"/>
      <c r="D55" s="20" t="s">
        <v>247</v>
      </c>
      <c r="E55" s="14" t="s">
        <v>770</v>
      </c>
      <c r="F55" s="34" t="s">
        <v>771</v>
      </c>
      <c r="G55" s="34" t="s">
        <v>779</v>
      </c>
      <c r="H55" s="33" t="s">
        <v>787</v>
      </c>
      <c r="I55" s="184"/>
      <c r="J55" s="109" t="s">
        <v>438</v>
      </c>
      <c r="K55" s="34" t="s">
        <v>813</v>
      </c>
      <c r="L55" s="100">
        <v>1470100234504</v>
      </c>
      <c r="M55" s="127"/>
      <c r="N55" s="175"/>
      <c r="O55" s="175"/>
      <c r="P55" s="20" t="s">
        <v>30</v>
      </c>
      <c r="Q55" s="14" t="s">
        <v>343</v>
      </c>
      <c r="R55" s="53" t="s">
        <v>789</v>
      </c>
      <c r="S55" s="14"/>
      <c r="T55" s="14"/>
      <c r="U55" s="14"/>
      <c r="V55" s="9" t="s">
        <v>6</v>
      </c>
      <c r="W55" s="36" t="s">
        <v>17</v>
      </c>
      <c r="X55" s="36"/>
      <c r="Y55" s="36"/>
      <c r="Z55" s="36"/>
      <c r="AA55" s="36"/>
      <c r="AB55" s="36"/>
      <c r="AC55" s="136"/>
      <c r="AD55" s="132">
        <v>43054</v>
      </c>
      <c r="AE55" s="135">
        <f t="shared" si="3"/>
        <v>43174</v>
      </c>
      <c r="AF55" s="32">
        <v>43054</v>
      </c>
      <c r="AG55" s="37">
        <f t="shared" ca="1" si="4"/>
        <v>800</v>
      </c>
      <c r="AH55" s="37">
        <f ca="1">YEAR(TODAY())-YEAR(AF55)</f>
        <v>3</v>
      </c>
      <c r="AI55" s="37"/>
      <c r="AJ55" s="61">
        <f t="shared" ca="1" si="6"/>
        <v>2.1917808219178081</v>
      </c>
      <c r="AK55" s="46"/>
      <c r="AL55" s="59"/>
      <c r="AM55" s="41">
        <v>43166</v>
      </c>
      <c r="AN55" s="271"/>
      <c r="AO55" s="148"/>
      <c r="AP55" s="186">
        <v>43</v>
      </c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81"/>
      <c r="BD55" s="232"/>
      <c r="BE55" s="145"/>
      <c r="BF55" s="145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1"/>
      <c r="BT55" s="95"/>
      <c r="BU55" s="114"/>
      <c r="BV55" s="113"/>
      <c r="BW55" s="113">
        <v>1</v>
      </c>
      <c r="BY55" s="248" t="s">
        <v>803</v>
      </c>
      <c r="BZ55" s="246"/>
    </row>
    <row r="56" spans="1:78" s="39" customFormat="1" ht="23.25">
      <c r="A56" s="1">
        <v>22</v>
      </c>
      <c r="B56" s="544" t="s">
        <v>2850</v>
      </c>
      <c r="C56" s="209"/>
      <c r="D56" s="20" t="s">
        <v>247</v>
      </c>
      <c r="E56" s="14" t="s">
        <v>761</v>
      </c>
      <c r="F56" s="34" t="s">
        <v>762</v>
      </c>
      <c r="G56" s="34" t="s">
        <v>775</v>
      </c>
      <c r="H56" s="33" t="s">
        <v>782</v>
      </c>
      <c r="I56" s="184"/>
      <c r="J56" s="109" t="s">
        <v>438</v>
      </c>
      <c r="K56" s="34" t="s">
        <v>808</v>
      </c>
      <c r="L56" s="100">
        <v>1129900299717</v>
      </c>
      <c r="M56" s="127"/>
      <c r="N56" s="175"/>
      <c r="O56" s="175"/>
      <c r="P56" s="20" t="s">
        <v>31</v>
      </c>
      <c r="Q56" s="14" t="s">
        <v>343</v>
      </c>
      <c r="R56" s="53" t="s">
        <v>789</v>
      </c>
      <c r="S56" s="14"/>
      <c r="T56" s="14"/>
      <c r="U56" s="14"/>
      <c r="V56" s="9" t="s">
        <v>6</v>
      </c>
      <c r="W56" s="36" t="s">
        <v>17</v>
      </c>
      <c r="X56" s="36"/>
      <c r="Y56" s="36"/>
      <c r="Z56" s="36"/>
      <c r="AA56" s="36"/>
      <c r="AB56" s="36"/>
      <c r="AC56" s="136"/>
      <c r="AD56" s="132">
        <v>43054</v>
      </c>
      <c r="AE56" s="299">
        <f t="shared" si="3"/>
        <v>43174</v>
      </c>
      <c r="AF56" s="32">
        <v>43054</v>
      </c>
      <c r="AG56" s="37">
        <f t="shared" ca="1" si="4"/>
        <v>800</v>
      </c>
      <c r="AH56" s="37">
        <f ca="1">YEAR(TODAY())-YEAR(AF56)</f>
        <v>3</v>
      </c>
      <c r="AI56" s="37"/>
      <c r="AJ56" s="61">
        <f t="shared" ca="1" si="6"/>
        <v>2.1917808219178081</v>
      </c>
      <c r="AK56" s="46"/>
      <c r="AL56" s="59"/>
      <c r="AM56" s="41"/>
      <c r="AN56" s="271"/>
      <c r="AO56" s="148"/>
      <c r="AP56" s="148">
        <v>41</v>
      </c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  <c r="BA56" s="176"/>
      <c r="BB56" s="176"/>
      <c r="BC56" s="181"/>
      <c r="BD56" s="232"/>
      <c r="BE56" s="145"/>
      <c r="BF56" s="145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1"/>
      <c r="BT56" s="95"/>
      <c r="BU56" s="114"/>
      <c r="BV56" s="113"/>
      <c r="BW56" s="113">
        <v>1</v>
      </c>
      <c r="BY56" s="248" t="s">
        <v>803</v>
      </c>
      <c r="BZ56" s="246"/>
    </row>
    <row r="57" spans="1:78" s="39" customFormat="1" ht="23.25">
      <c r="A57" s="1">
        <v>23</v>
      </c>
      <c r="B57" s="559" t="s">
        <v>2851</v>
      </c>
      <c r="C57" s="210"/>
      <c r="D57" s="20" t="s">
        <v>247</v>
      </c>
      <c r="E57" s="298" t="s">
        <v>957</v>
      </c>
      <c r="F57" s="109" t="s">
        <v>958</v>
      </c>
      <c r="G57" s="109" t="s">
        <v>959</v>
      </c>
      <c r="H57" s="184" t="s">
        <v>956</v>
      </c>
      <c r="I57" s="184"/>
      <c r="J57" s="109" t="s">
        <v>438</v>
      </c>
      <c r="K57" s="109" t="s">
        <v>960</v>
      </c>
      <c r="L57" s="101">
        <v>1101700293335</v>
      </c>
      <c r="M57" s="127">
        <v>36874</v>
      </c>
      <c r="N57" s="200"/>
      <c r="O57" s="200"/>
      <c r="P57" s="20" t="s">
        <v>30</v>
      </c>
      <c r="Q57" s="34" t="s">
        <v>86</v>
      </c>
      <c r="R57" s="14" t="s">
        <v>10</v>
      </c>
      <c r="S57" s="14"/>
      <c r="T57" s="14"/>
      <c r="U57" s="14"/>
      <c r="V57" s="9" t="s">
        <v>6</v>
      </c>
      <c r="W57" s="36" t="s">
        <v>17</v>
      </c>
      <c r="X57" s="310"/>
      <c r="Y57" s="310"/>
      <c r="Z57" s="310"/>
      <c r="AA57" s="310"/>
      <c r="AB57" s="310"/>
      <c r="AC57" s="222"/>
      <c r="AD57" s="132">
        <v>43157</v>
      </c>
      <c r="AE57" s="135">
        <f t="shared" si="3"/>
        <v>43277</v>
      </c>
      <c r="AF57" s="32">
        <v>43157</v>
      </c>
      <c r="AG57" s="37">
        <f t="shared" ca="1" si="4"/>
        <v>697</v>
      </c>
      <c r="AH57" s="37"/>
      <c r="AI57" s="37"/>
      <c r="AJ57" s="61">
        <f t="shared" ca="1" si="6"/>
        <v>1.9095890410958904</v>
      </c>
      <c r="AK57" s="46" t="str">
        <f ca="1">IF(AF57="","",IF(AJ57&lt;$AI$2,0,IF(YEAR(AF57)=$AI$1-1,ROUND($AK$2/12*(12-MONTH(AF57)+1),0),IF(AH57&gt;=$AI$6,$AK$6,IF(AH57&gt;=$AI$5,$AK$5,IF(AH57&gt;=$AI$4,$AK$4,IF(AH57&gt;=$AI$3,$AK$3,IF(AH57&gt;=$AI$2,$AK$2,"Check"))))))))</f>
        <v>Check</v>
      </c>
      <c r="AL57" s="59"/>
      <c r="AM57" s="41">
        <v>43165</v>
      </c>
      <c r="AN57" s="271"/>
      <c r="AO57" s="148">
        <v>42</v>
      </c>
      <c r="AP57" s="148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81"/>
      <c r="BD57" s="181"/>
      <c r="BE57" s="145"/>
      <c r="BF57" s="145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1"/>
      <c r="BT57" s="95"/>
      <c r="BU57" s="114"/>
      <c r="BV57" s="113"/>
      <c r="BW57" s="113"/>
      <c r="BZ57" s="246"/>
    </row>
    <row r="58" spans="1:78" s="39" customFormat="1" ht="23.25">
      <c r="A58" s="1">
        <v>24</v>
      </c>
      <c r="B58" s="559" t="s">
        <v>2852</v>
      </c>
      <c r="C58" s="209"/>
      <c r="D58" s="20" t="s">
        <v>247</v>
      </c>
      <c r="E58" s="47" t="s">
        <v>963</v>
      </c>
      <c r="F58" s="34" t="s">
        <v>964</v>
      </c>
      <c r="G58" s="34" t="s">
        <v>965</v>
      </c>
      <c r="H58" s="33" t="s">
        <v>961</v>
      </c>
      <c r="I58" s="184"/>
      <c r="J58" s="109" t="s">
        <v>438</v>
      </c>
      <c r="K58" s="34" t="s">
        <v>962</v>
      </c>
      <c r="L58" s="100">
        <v>1103703031023</v>
      </c>
      <c r="M58" s="127">
        <v>36670</v>
      </c>
      <c r="N58" s="175"/>
      <c r="O58" s="175"/>
      <c r="P58" s="20" t="s">
        <v>30</v>
      </c>
      <c r="Q58" s="34" t="s">
        <v>86</v>
      </c>
      <c r="R58" s="14" t="s">
        <v>10</v>
      </c>
      <c r="S58" s="14"/>
      <c r="T58" s="14"/>
      <c r="U58" s="14"/>
      <c r="V58" s="9" t="s">
        <v>6</v>
      </c>
      <c r="W58" s="36" t="s">
        <v>17</v>
      </c>
      <c r="X58" s="36"/>
      <c r="Y58" s="36"/>
      <c r="Z58" s="36"/>
      <c r="AA58" s="36"/>
      <c r="AB58" s="36"/>
      <c r="AC58" s="136"/>
      <c r="AD58" s="132">
        <v>43157</v>
      </c>
      <c r="AE58" s="135">
        <f t="shared" si="3"/>
        <v>43277</v>
      </c>
      <c r="AF58" s="32">
        <v>43157</v>
      </c>
      <c r="AG58" s="37">
        <f t="shared" ca="1" si="4"/>
        <v>697</v>
      </c>
      <c r="AH58" s="37"/>
      <c r="AI58" s="37"/>
      <c r="AJ58" s="61">
        <f t="shared" ca="1" si="6"/>
        <v>1.9095890410958904</v>
      </c>
      <c r="AK58" s="46"/>
      <c r="AL58" s="59"/>
      <c r="AM58" s="41">
        <v>43168</v>
      </c>
      <c r="AN58" s="271"/>
      <c r="AO58" s="148">
        <v>43</v>
      </c>
      <c r="AP58" s="148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176"/>
      <c r="BC58" s="181"/>
      <c r="BD58" s="232"/>
      <c r="BE58" s="145"/>
      <c r="BF58" s="145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1"/>
      <c r="BT58" s="95"/>
      <c r="BU58" s="114"/>
      <c r="BV58" s="113"/>
      <c r="BW58" s="113"/>
      <c r="BZ58" s="246"/>
    </row>
    <row r="59" spans="1:78" s="39" customFormat="1" ht="23.25">
      <c r="A59" s="1">
        <v>25</v>
      </c>
      <c r="B59" s="558" t="s">
        <v>2853</v>
      </c>
      <c r="C59" s="210"/>
      <c r="D59" s="49" t="s">
        <v>247</v>
      </c>
      <c r="E59" s="50" t="s">
        <v>1087</v>
      </c>
      <c r="F59" s="109" t="s">
        <v>1088</v>
      </c>
      <c r="G59" s="109" t="s">
        <v>1089</v>
      </c>
      <c r="H59" s="184" t="s">
        <v>1069</v>
      </c>
      <c r="I59" s="184"/>
      <c r="J59" s="109" t="s">
        <v>600</v>
      </c>
      <c r="K59" s="109" t="s">
        <v>1090</v>
      </c>
      <c r="L59" s="101">
        <v>1104200308751</v>
      </c>
      <c r="M59" s="127">
        <v>37616</v>
      </c>
      <c r="N59" s="200"/>
      <c r="O59" s="200"/>
      <c r="P59" s="20" t="s">
        <v>30</v>
      </c>
      <c r="Q59" s="34" t="s">
        <v>86</v>
      </c>
      <c r="R59" s="14" t="s">
        <v>10</v>
      </c>
      <c r="S59" s="14"/>
      <c r="T59" s="14"/>
      <c r="U59" s="14"/>
      <c r="V59" s="9" t="s">
        <v>6</v>
      </c>
      <c r="W59" s="36" t="s">
        <v>17</v>
      </c>
      <c r="X59" s="310"/>
      <c r="Y59" s="310"/>
      <c r="Z59" s="310"/>
      <c r="AA59" s="310"/>
      <c r="AB59" s="310"/>
      <c r="AC59" s="222"/>
      <c r="AD59" s="132">
        <v>43174</v>
      </c>
      <c r="AE59" s="135">
        <f t="shared" si="3"/>
        <v>43294</v>
      </c>
      <c r="AF59" s="32">
        <v>43174</v>
      </c>
      <c r="AG59" s="37">
        <f t="shared" ca="1" si="4"/>
        <v>680</v>
      </c>
      <c r="AH59" s="37"/>
      <c r="AI59" s="37"/>
      <c r="AJ59" s="61">
        <f t="shared" ca="1" si="6"/>
        <v>1.8630136986301369</v>
      </c>
      <c r="AK59" s="46"/>
      <c r="AL59" s="59"/>
      <c r="AM59" s="41"/>
      <c r="AN59" s="271"/>
      <c r="AO59" s="148"/>
      <c r="AP59" s="148"/>
      <c r="AQ59" s="176"/>
      <c r="AR59" s="176"/>
      <c r="AS59" s="176"/>
      <c r="AT59" s="176"/>
      <c r="AU59" s="176"/>
      <c r="AV59" s="176"/>
      <c r="AW59" s="176"/>
      <c r="AX59" s="176"/>
      <c r="AY59" s="176"/>
      <c r="AZ59" s="176"/>
      <c r="BA59" s="176"/>
      <c r="BB59" s="176"/>
      <c r="BC59" s="181"/>
      <c r="BD59" s="181"/>
      <c r="BE59" s="145"/>
      <c r="BF59" s="145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1"/>
      <c r="BT59" s="95"/>
      <c r="BU59" s="114"/>
      <c r="BV59" s="113"/>
      <c r="BW59" s="113"/>
      <c r="BZ59" s="246"/>
    </row>
    <row r="60" spans="1:78" s="39" customFormat="1" ht="23.25">
      <c r="A60" s="1">
        <v>26</v>
      </c>
      <c r="B60" s="559" t="s">
        <v>2854</v>
      </c>
      <c r="C60" s="209"/>
      <c r="D60" s="20" t="s">
        <v>247</v>
      </c>
      <c r="E60" s="14" t="s">
        <v>568</v>
      </c>
      <c r="F60" s="34" t="s">
        <v>569</v>
      </c>
      <c r="G60" s="34" t="s">
        <v>567</v>
      </c>
      <c r="H60" s="33" t="s">
        <v>570</v>
      </c>
      <c r="I60" s="33"/>
      <c r="J60" s="34" t="s">
        <v>438</v>
      </c>
      <c r="K60" s="34" t="s">
        <v>566</v>
      </c>
      <c r="L60" s="100">
        <v>1103703153161</v>
      </c>
      <c r="M60" s="127">
        <v>36862</v>
      </c>
      <c r="N60" s="175"/>
      <c r="O60" s="175"/>
      <c r="P60" s="20" t="s">
        <v>30</v>
      </c>
      <c r="Q60" s="34" t="s">
        <v>86</v>
      </c>
      <c r="R60" s="14" t="s">
        <v>10</v>
      </c>
      <c r="S60" s="14"/>
      <c r="T60" s="14"/>
      <c r="U60" s="14"/>
      <c r="V60" s="9" t="s">
        <v>6</v>
      </c>
      <c r="W60" s="36" t="s">
        <v>17</v>
      </c>
      <c r="X60" s="36"/>
      <c r="Y60" s="36"/>
      <c r="Z60" s="36"/>
      <c r="AA60" s="36"/>
      <c r="AB60" s="36"/>
      <c r="AC60" s="136"/>
      <c r="AD60" s="132">
        <v>43157</v>
      </c>
      <c r="AE60" s="135">
        <f t="shared" si="3"/>
        <v>43277</v>
      </c>
      <c r="AF60" s="32">
        <v>43157</v>
      </c>
      <c r="AG60" s="37">
        <f t="shared" ca="1" si="4"/>
        <v>697</v>
      </c>
      <c r="AH60" s="37"/>
      <c r="AI60" s="37"/>
      <c r="AJ60" s="61">
        <f t="shared" ca="1" si="6"/>
        <v>1.9095890410958904</v>
      </c>
      <c r="AK60" s="46"/>
      <c r="AL60" s="59"/>
      <c r="AM60" s="41">
        <v>43182</v>
      </c>
      <c r="AN60" s="271"/>
      <c r="AO60" s="234">
        <v>42</v>
      </c>
      <c r="AP60" s="148"/>
      <c r="AQ60" s="176"/>
      <c r="AR60" s="176"/>
      <c r="AS60" s="176"/>
      <c r="AT60" s="176"/>
      <c r="AU60" s="176"/>
      <c r="AV60" s="176"/>
      <c r="AW60" s="176"/>
      <c r="AX60" s="176"/>
      <c r="AY60" s="176"/>
      <c r="AZ60" s="176"/>
      <c r="BA60" s="176"/>
      <c r="BB60" s="176"/>
      <c r="BC60" s="181"/>
      <c r="BD60" s="232"/>
      <c r="BE60" s="145"/>
      <c r="BF60" s="145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1"/>
      <c r="BT60" s="95"/>
      <c r="BU60" s="114"/>
      <c r="BV60" s="113"/>
      <c r="BW60" s="113"/>
      <c r="BZ60" s="246"/>
    </row>
    <row r="61" spans="1:78" s="39" customFormat="1" ht="23.25">
      <c r="A61" s="1">
        <v>27</v>
      </c>
      <c r="B61" s="559" t="s">
        <v>2855</v>
      </c>
      <c r="C61" s="210"/>
      <c r="D61" s="20" t="s">
        <v>247</v>
      </c>
      <c r="E61" s="50" t="s">
        <v>562</v>
      </c>
      <c r="F61" s="109" t="s">
        <v>561</v>
      </c>
      <c r="G61" s="109" t="s">
        <v>564</v>
      </c>
      <c r="H61" s="184" t="s">
        <v>563</v>
      </c>
      <c r="I61" s="184"/>
      <c r="J61" s="109" t="s">
        <v>438</v>
      </c>
      <c r="K61" s="109" t="s">
        <v>565</v>
      </c>
      <c r="L61" s="101">
        <v>1104500024759</v>
      </c>
      <c r="M61" s="127">
        <v>36852</v>
      </c>
      <c r="N61" s="200"/>
      <c r="O61" s="200"/>
      <c r="P61" s="20" t="s">
        <v>30</v>
      </c>
      <c r="Q61" s="34" t="s">
        <v>86</v>
      </c>
      <c r="R61" s="14" t="s">
        <v>10</v>
      </c>
      <c r="S61" s="14"/>
      <c r="T61" s="14"/>
      <c r="U61" s="14"/>
      <c r="V61" s="9" t="s">
        <v>6</v>
      </c>
      <c r="W61" s="36" t="s">
        <v>17</v>
      </c>
      <c r="X61" s="310"/>
      <c r="Y61" s="310"/>
      <c r="Z61" s="310"/>
      <c r="AA61" s="310"/>
      <c r="AB61" s="310"/>
      <c r="AC61" s="222"/>
      <c r="AD61" s="132">
        <v>43157</v>
      </c>
      <c r="AE61" s="135">
        <f t="shared" si="3"/>
        <v>43277</v>
      </c>
      <c r="AF61" s="32">
        <v>43157</v>
      </c>
      <c r="AG61" s="37">
        <f t="shared" ca="1" si="4"/>
        <v>697</v>
      </c>
      <c r="AH61" s="37"/>
      <c r="AI61" s="37"/>
      <c r="AJ61" s="61">
        <f t="shared" ca="1" si="6"/>
        <v>1.9095890410958904</v>
      </c>
      <c r="AK61" s="46" t="str">
        <f ca="1">IF(AF61="","",IF(AJ61&lt;$AI$2,0,IF(YEAR(AF61)=$AI$1-1,ROUND($AK$2/12*(12-MONTH(AF61)+1),0),IF(AH61&gt;=$AI$6,$AK$6,IF(AH61&gt;=$AI$5,$AK$5,IF(AH61&gt;=$AI$4,$AK$4,IF(AH61&gt;=$AI$3,$AK$3,IF(AH61&gt;=$AI$2,$AK$2,"Check"))))))))</f>
        <v>Check</v>
      </c>
      <c r="AL61" s="59"/>
      <c r="AM61" s="41">
        <v>43182</v>
      </c>
      <c r="AN61" s="271"/>
      <c r="AO61" s="148">
        <v>42</v>
      </c>
      <c r="AP61" s="148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81"/>
      <c r="BD61" s="181"/>
      <c r="BE61" s="145"/>
      <c r="BF61" s="145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1"/>
      <c r="BT61" s="95"/>
      <c r="BU61" s="114"/>
      <c r="BV61" s="113"/>
      <c r="BW61" s="113"/>
      <c r="BZ61" s="246"/>
    </row>
    <row r="62" spans="1:78" s="39" customFormat="1" ht="23.25">
      <c r="A62" s="1">
        <v>28</v>
      </c>
      <c r="B62" s="544" t="s">
        <v>2856</v>
      </c>
      <c r="C62" s="209"/>
      <c r="D62" s="49" t="s">
        <v>249</v>
      </c>
      <c r="E62" s="14" t="s">
        <v>824</v>
      </c>
      <c r="F62" s="34" t="s">
        <v>825</v>
      </c>
      <c r="G62" s="34" t="s">
        <v>830</v>
      </c>
      <c r="H62" s="33" t="s">
        <v>445</v>
      </c>
      <c r="I62" s="33"/>
      <c r="J62" s="34" t="s">
        <v>435</v>
      </c>
      <c r="K62" s="34" t="s">
        <v>833</v>
      </c>
      <c r="L62" s="100">
        <v>3130100123655</v>
      </c>
      <c r="M62" s="127">
        <v>28788</v>
      </c>
      <c r="N62" s="175"/>
      <c r="O62" s="175"/>
      <c r="P62" s="20" t="s">
        <v>31</v>
      </c>
      <c r="Q62" s="14" t="s">
        <v>343</v>
      </c>
      <c r="R62" s="53" t="s">
        <v>789</v>
      </c>
      <c r="S62" s="14"/>
      <c r="T62" s="14"/>
      <c r="U62" s="14"/>
      <c r="V62" s="9" t="s">
        <v>6</v>
      </c>
      <c r="W62" s="36" t="s">
        <v>17</v>
      </c>
      <c r="X62" s="36"/>
      <c r="Y62" s="36"/>
      <c r="Z62" s="36"/>
      <c r="AA62" s="36"/>
      <c r="AB62" s="36"/>
      <c r="AC62" s="136"/>
      <c r="AD62" s="132">
        <v>43140</v>
      </c>
      <c r="AE62" s="135">
        <f t="shared" si="3"/>
        <v>43260</v>
      </c>
      <c r="AF62" s="32">
        <v>43140</v>
      </c>
      <c r="AG62" s="37">
        <f t="shared" ca="1" si="4"/>
        <v>714</v>
      </c>
      <c r="AH62" s="37"/>
      <c r="AI62" s="37"/>
      <c r="AJ62" s="61">
        <f t="shared" ca="1" si="6"/>
        <v>1.9561643835616438</v>
      </c>
      <c r="AK62" s="46"/>
      <c r="AL62" s="59"/>
      <c r="AM62" s="41"/>
      <c r="AN62" s="271"/>
      <c r="AO62" s="148"/>
      <c r="AP62" s="186">
        <v>39</v>
      </c>
      <c r="AQ62" s="176"/>
      <c r="AR62" s="176"/>
      <c r="AS62" s="176"/>
      <c r="AT62" s="176"/>
      <c r="AU62" s="176"/>
      <c r="AV62" s="176"/>
      <c r="AW62" s="176"/>
      <c r="AX62" s="176"/>
      <c r="AY62" s="176"/>
      <c r="AZ62" s="176"/>
      <c r="BA62" s="176"/>
      <c r="BB62" s="176"/>
      <c r="BC62" s="181"/>
      <c r="BD62" s="232"/>
      <c r="BE62" s="145"/>
      <c r="BF62" s="145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1"/>
      <c r="BT62" s="95"/>
      <c r="BU62" s="114"/>
      <c r="BV62" s="113"/>
      <c r="BW62" s="113"/>
      <c r="BZ62" s="246"/>
    </row>
    <row r="63" spans="1:78" s="39" customFormat="1" ht="23.25">
      <c r="A63" s="1">
        <v>29</v>
      </c>
      <c r="B63" s="545" t="s">
        <v>2857</v>
      </c>
      <c r="C63" s="303" t="s">
        <v>1167</v>
      </c>
      <c r="D63" s="304" t="s">
        <v>247</v>
      </c>
      <c r="E63" s="50" t="s">
        <v>1194</v>
      </c>
      <c r="F63" s="109" t="s">
        <v>1195</v>
      </c>
      <c r="G63" s="109" t="s">
        <v>1196</v>
      </c>
      <c r="H63" s="184" t="s">
        <v>981</v>
      </c>
      <c r="I63" s="184"/>
      <c r="J63" s="109" t="s">
        <v>438</v>
      </c>
      <c r="K63" s="109" t="s">
        <v>1197</v>
      </c>
      <c r="L63" s="101">
        <v>1160100556687</v>
      </c>
      <c r="M63" s="127">
        <v>35589</v>
      </c>
      <c r="N63" s="200"/>
      <c r="O63" s="200">
        <v>4074313722</v>
      </c>
      <c r="P63" s="20" t="s">
        <v>30</v>
      </c>
      <c r="Q63" s="34" t="s">
        <v>86</v>
      </c>
      <c r="R63" s="14" t="s">
        <v>10</v>
      </c>
      <c r="S63" s="14"/>
      <c r="T63" s="14"/>
      <c r="U63" s="14"/>
      <c r="V63" s="9" t="s">
        <v>6</v>
      </c>
      <c r="W63" s="36" t="s">
        <v>17</v>
      </c>
      <c r="X63" s="310"/>
      <c r="Y63" s="310"/>
      <c r="Z63" s="310"/>
      <c r="AA63" s="310"/>
      <c r="AB63" s="310"/>
      <c r="AC63" s="222"/>
      <c r="AD63" s="132">
        <v>43185</v>
      </c>
      <c r="AE63" s="135">
        <f t="shared" si="3"/>
        <v>43305</v>
      </c>
      <c r="AF63" s="32">
        <v>43185</v>
      </c>
      <c r="AG63" s="37">
        <f t="shared" ca="1" si="4"/>
        <v>669</v>
      </c>
      <c r="AH63" s="37"/>
      <c r="AI63" s="37"/>
      <c r="AJ63" s="61">
        <f t="shared" ca="1" si="6"/>
        <v>1.832876712328767</v>
      </c>
      <c r="AK63" s="46" t="str">
        <f ca="1">IF(AF63="","",IF(AJ63&lt;$AI$2,0,IF(YEAR(AF63)=$AI$1-1,ROUND($AK$2/12*(12-MONTH(AF63)+1),0),IF(AH63&gt;=$AI$6,$AK$6,IF(AH63&gt;=$AI$5,$AK$5,IF(AH63&gt;=$AI$4,$AK$4,IF(AH63&gt;=$AI$3,$AK$3,IF(AH63&gt;=$AI$2,$AK$2,"Check"))))))))</f>
        <v>Check</v>
      </c>
      <c r="AL63" s="59"/>
      <c r="AM63" s="41">
        <v>43196</v>
      </c>
      <c r="AN63" s="271"/>
      <c r="AO63" s="148"/>
      <c r="AP63" s="148"/>
      <c r="AQ63" s="176"/>
      <c r="AR63" s="176"/>
      <c r="AS63" s="176"/>
      <c r="AT63" s="176"/>
      <c r="AU63" s="176"/>
      <c r="AV63" s="176"/>
      <c r="AW63" s="176"/>
      <c r="AX63" s="176"/>
      <c r="AY63" s="176"/>
      <c r="AZ63" s="176"/>
      <c r="BA63" s="176"/>
      <c r="BB63" s="176"/>
      <c r="BC63" s="181"/>
      <c r="BD63" s="181"/>
      <c r="BE63" s="145"/>
      <c r="BF63" s="145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1"/>
      <c r="BT63" s="95"/>
      <c r="BU63" s="114"/>
      <c r="BV63" s="113"/>
      <c r="BW63" s="113"/>
      <c r="BZ63" s="246"/>
    </row>
    <row r="64" spans="1:78" s="39" customFormat="1" ht="23.25">
      <c r="A64" s="1">
        <v>30</v>
      </c>
      <c r="B64" s="545" t="s">
        <v>2858</v>
      </c>
      <c r="C64" s="303" t="s">
        <v>1167</v>
      </c>
      <c r="D64" s="304" t="s">
        <v>247</v>
      </c>
      <c r="E64" s="50" t="s">
        <v>538</v>
      </c>
      <c r="F64" s="109" t="s">
        <v>1198</v>
      </c>
      <c r="G64" s="109" t="s">
        <v>1199</v>
      </c>
      <c r="H64" s="184" t="s">
        <v>518</v>
      </c>
      <c r="I64" s="184"/>
      <c r="J64" s="109" t="s">
        <v>438</v>
      </c>
      <c r="K64" s="109" t="s">
        <v>1200</v>
      </c>
      <c r="L64" s="101">
        <v>1101801021730</v>
      </c>
      <c r="M64" s="127">
        <v>36270</v>
      </c>
      <c r="N64" s="200"/>
      <c r="O64" s="200">
        <v>4089349831</v>
      </c>
      <c r="P64" s="20" t="s">
        <v>30</v>
      </c>
      <c r="Q64" s="34" t="s">
        <v>86</v>
      </c>
      <c r="R64" s="14" t="s">
        <v>10</v>
      </c>
      <c r="S64" s="14"/>
      <c r="T64" s="14"/>
      <c r="U64" s="14"/>
      <c r="V64" s="9" t="s">
        <v>6</v>
      </c>
      <c r="W64" s="36" t="s">
        <v>17</v>
      </c>
      <c r="X64" s="310"/>
      <c r="Y64" s="310"/>
      <c r="Z64" s="310"/>
      <c r="AA64" s="310"/>
      <c r="AB64" s="310"/>
      <c r="AC64" s="222"/>
      <c r="AD64" s="132">
        <v>43185</v>
      </c>
      <c r="AE64" s="135">
        <f t="shared" si="3"/>
        <v>43305</v>
      </c>
      <c r="AF64" s="32">
        <v>43185</v>
      </c>
      <c r="AG64" s="37">
        <f t="shared" ca="1" si="4"/>
        <v>669</v>
      </c>
      <c r="AH64" s="37"/>
      <c r="AI64" s="37"/>
      <c r="AJ64" s="61">
        <f t="shared" ca="1" si="6"/>
        <v>1.832876712328767</v>
      </c>
      <c r="AK64" s="46" t="str">
        <f ca="1">IF(AF64="","",IF(AJ64&lt;$AI$2,0,IF(YEAR(AF64)=$AI$1-1,ROUND($AK$2/12*(12-MONTH(AF64)+1),0),IF(AH64&gt;=$AI$6,$AK$6,IF(AH64&gt;=$AI$5,$AK$5,IF(AH64&gt;=$AI$4,$AK$4,IF(AH64&gt;=$AI$3,$AK$3,IF(AH64&gt;=$AI$2,$AK$2,"Check"))))))))</f>
        <v>Check</v>
      </c>
      <c r="AL64" s="59"/>
      <c r="AM64" s="41">
        <v>43196</v>
      </c>
      <c r="AN64" s="271"/>
      <c r="AO64" s="148"/>
      <c r="AP64" s="148"/>
      <c r="AQ64" s="176"/>
      <c r="AR64" s="176"/>
      <c r="AS64" s="176"/>
      <c r="AT64" s="176"/>
      <c r="AU64" s="176"/>
      <c r="AV64" s="176"/>
      <c r="AW64" s="176"/>
      <c r="AX64" s="176"/>
      <c r="AY64" s="176"/>
      <c r="AZ64" s="176"/>
      <c r="BA64" s="176"/>
      <c r="BB64" s="176"/>
      <c r="BC64" s="181"/>
      <c r="BD64" s="181"/>
      <c r="BE64" s="145"/>
      <c r="BF64" s="145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1"/>
      <c r="BT64" s="95"/>
      <c r="BU64" s="114"/>
      <c r="BV64" s="113"/>
      <c r="BW64" s="113"/>
      <c r="BZ64" s="246"/>
    </row>
    <row r="65" spans="1:78" s="39" customFormat="1" ht="23.25">
      <c r="A65" s="1">
        <v>31</v>
      </c>
      <c r="B65" s="558" t="s">
        <v>2859</v>
      </c>
      <c r="C65" s="210"/>
      <c r="D65" s="49" t="s">
        <v>247</v>
      </c>
      <c r="E65" s="50" t="s">
        <v>1074</v>
      </c>
      <c r="F65" s="109" t="s">
        <v>1075</v>
      </c>
      <c r="G65" s="109" t="s">
        <v>1076</v>
      </c>
      <c r="H65" s="184" t="s">
        <v>1073</v>
      </c>
      <c r="I65" s="184"/>
      <c r="J65" s="109" t="s">
        <v>600</v>
      </c>
      <c r="K65" s="109" t="s">
        <v>1077</v>
      </c>
      <c r="L65" s="101">
        <v>1430501482118</v>
      </c>
      <c r="M65" s="127">
        <v>37437</v>
      </c>
      <c r="N65" s="200"/>
      <c r="O65" s="200"/>
      <c r="P65" s="20" t="s">
        <v>30</v>
      </c>
      <c r="Q65" s="34" t="s">
        <v>86</v>
      </c>
      <c r="R65" s="14" t="s">
        <v>10</v>
      </c>
      <c r="S65" s="14"/>
      <c r="T65" s="14"/>
      <c r="U65" s="14"/>
      <c r="V65" s="9" t="s">
        <v>6</v>
      </c>
      <c r="W65" s="36" t="s">
        <v>17</v>
      </c>
      <c r="X65" s="310"/>
      <c r="Y65" s="310"/>
      <c r="Z65" s="310"/>
      <c r="AA65" s="310"/>
      <c r="AB65" s="310"/>
      <c r="AC65" s="222"/>
      <c r="AD65" s="132">
        <v>43174</v>
      </c>
      <c r="AE65" s="135">
        <f t="shared" si="3"/>
        <v>43294</v>
      </c>
      <c r="AF65" s="32">
        <v>43174</v>
      </c>
      <c r="AG65" s="37">
        <f t="shared" ca="1" si="4"/>
        <v>680</v>
      </c>
      <c r="AH65" s="37"/>
      <c r="AI65" s="37"/>
      <c r="AJ65" s="61">
        <f t="shared" ca="1" si="6"/>
        <v>1.8630136986301369</v>
      </c>
      <c r="AK65" s="46"/>
      <c r="AL65" s="59"/>
      <c r="AM65" s="41">
        <v>43201</v>
      </c>
      <c r="AN65" s="271"/>
      <c r="AO65" s="148"/>
      <c r="AP65" s="148"/>
      <c r="AQ65" s="176"/>
      <c r="AR65" s="176"/>
      <c r="AS65" s="176"/>
      <c r="AT65" s="176"/>
      <c r="AU65" s="176"/>
      <c r="AV65" s="176"/>
      <c r="AW65" s="176"/>
      <c r="AX65" s="176"/>
      <c r="AY65" s="176"/>
      <c r="AZ65" s="176"/>
      <c r="BA65" s="176"/>
      <c r="BB65" s="176"/>
      <c r="BC65" s="181"/>
      <c r="BD65" s="181"/>
      <c r="BE65" s="145"/>
      <c r="BF65" s="145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1"/>
      <c r="BT65" s="95"/>
      <c r="BU65" s="114"/>
      <c r="BV65" s="113"/>
      <c r="BW65" s="113"/>
      <c r="BZ65" s="246"/>
    </row>
    <row r="66" spans="1:78" s="39" customFormat="1" ht="23.25">
      <c r="A66" s="1">
        <v>32</v>
      </c>
      <c r="B66" s="545" t="s">
        <v>2860</v>
      </c>
      <c r="C66" s="303" t="s">
        <v>1167</v>
      </c>
      <c r="D66" s="49" t="s">
        <v>247</v>
      </c>
      <c r="E66" s="50" t="s">
        <v>1168</v>
      </c>
      <c r="F66" s="109" t="s">
        <v>1169</v>
      </c>
      <c r="G66" s="109" t="s">
        <v>1170</v>
      </c>
      <c r="H66" s="184" t="s">
        <v>1171</v>
      </c>
      <c r="I66" s="184"/>
      <c r="J66" s="109" t="s">
        <v>438</v>
      </c>
      <c r="K66" s="109" t="s">
        <v>1172</v>
      </c>
      <c r="L66" s="101">
        <v>1329900824364</v>
      </c>
      <c r="M66" s="127">
        <v>35940</v>
      </c>
      <c r="N66" s="200"/>
      <c r="O66" s="200">
        <v>4068075344</v>
      </c>
      <c r="P66" s="20" t="s">
        <v>30</v>
      </c>
      <c r="Q66" s="34" t="s">
        <v>86</v>
      </c>
      <c r="R66" s="14" t="s">
        <v>10</v>
      </c>
      <c r="S66" s="14"/>
      <c r="T66" s="14"/>
      <c r="U66" s="14"/>
      <c r="V66" s="9" t="s">
        <v>6</v>
      </c>
      <c r="W66" s="36" t="s">
        <v>17</v>
      </c>
      <c r="X66" s="310"/>
      <c r="Y66" s="310"/>
      <c r="Z66" s="310"/>
      <c r="AA66" s="310"/>
      <c r="AB66" s="310"/>
      <c r="AC66" s="222"/>
      <c r="AD66" s="132">
        <v>43185</v>
      </c>
      <c r="AE66" s="135">
        <f t="shared" si="3"/>
        <v>43305</v>
      </c>
      <c r="AF66" s="32">
        <v>43185</v>
      </c>
      <c r="AG66" s="37">
        <f t="shared" ca="1" si="4"/>
        <v>669</v>
      </c>
      <c r="AH66" s="37"/>
      <c r="AI66" s="37"/>
      <c r="AJ66" s="61">
        <f t="shared" ca="1" si="6"/>
        <v>1.832876712328767</v>
      </c>
      <c r="AK66" s="46" t="str">
        <f ca="1">IF(AF66="","",IF(AJ66&lt;$AI$2,0,IF(YEAR(AF66)=$AI$1-1,ROUND($AK$2/12*(12-MONTH(AF66)+1),0),IF(AH66&gt;=$AI$6,$AK$6,IF(AH66&gt;=$AI$5,$AK$5,IF(AH66&gt;=$AI$4,$AK$4,IF(AH66&gt;=$AI$3,$AK$3,IF(AH66&gt;=$AI$2,$AK$2,"Check"))))))))</f>
        <v>Check</v>
      </c>
      <c r="AL66" s="59"/>
      <c r="AM66" s="41">
        <v>43196</v>
      </c>
      <c r="AN66" s="271"/>
      <c r="AO66" s="148"/>
      <c r="AP66" s="148"/>
      <c r="AQ66" s="176"/>
      <c r="AR66" s="176"/>
      <c r="AS66" s="176"/>
      <c r="AT66" s="176"/>
      <c r="AU66" s="176"/>
      <c r="AV66" s="176"/>
      <c r="AW66" s="176"/>
      <c r="AX66" s="176"/>
      <c r="AY66" s="176"/>
      <c r="AZ66" s="176"/>
      <c r="BA66" s="176"/>
      <c r="BB66" s="176"/>
      <c r="BC66" s="181"/>
      <c r="BD66" s="181"/>
      <c r="BE66" s="145"/>
      <c r="BF66" s="145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1"/>
      <c r="BT66" s="95"/>
      <c r="BU66" s="114"/>
      <c r="BV66" s="113"/>
      <c r="BW66" s="113"/>
      <c r="BZ66" s="246"/>
    </row>
    <row r="67" spans="1:78" s="39" customFormat="1" ht="23.25">
      <c r="A67" s="1">
        <v>33</v>
      </c>
      <c r="B67" s="545" t="s">
        <v>2861</v>
      </c>
      <c r="C67" s="210"/>
      <c r="D67" s="49" t="s">
        <v>247</v>
      </c>
      <c r="E67" s="50" t="s">
        <v>1184</v>
      </c>
      <c r="F67" s="109" t="s">
        <v>1185</v>
      </c>
      <c r="G67" s="109" t="s">
        <v>1183</v>
      </c>
      <c r="H67" s="184" t="s">
        <v>710</v>
      </c>
      <c r="I67" s="184"/>
      <c r="J67" s="109" t="s">
        <v>438</v>
      </c>
      <c r="K67" s="109" t="s">
        <v>1182</v>
      </c>
      <c r="L67" s="101">
        <v>1129700241677</v>
      </c>
      <c r="M67" s="127">
        <v>37197</v>
      </c>
      <c r="N67" s="200"/>
      <c r="O67" s="200"/>
      <c r="P67" s="20" t="s">
        <v>30</v>
      </c>
      <c r="Q67" s="34" t="s">
        <v>86</v>
      </c>
      <c r="R67" s="14" t="s">
        <v>10</v>
      </c>
      <c r="S67" s="14"/>
      <c r="T67" s="14"/>
      <c r="U67" s="14"/>
      <c r="V67" s="36" t="s">
        <v>7</v>
      </c>
      <c r="W67" s="36" t="s">
        <v>17</v>
      </c>
      <c r="X67" s="310"/>
      <c r="Y67" s="310"/>
      <c r="Z67" s="310"/>
      <c r="AA67" s="310"/>
      <c r="AB67" s="310"/>
      <c r="AC67" s="222"/>
      <c r="AD67" s="132">
        <v>43185</v>
      </c>
      <c r="AE67" s="135">
        <f t="shared" ref="AE67:AE98" si="8">AD67+120</f>
        <v>43305</v>
      </c>
      <c r="AF67" s="32">
        <v>43185</v>
      </c>
      <c r="AG67" s="37">
        <f t="shared" ref="AG67:AG98" ca="1" si="9">IF(AD67="","",TODAY()-AF67)</f>
        <v>669</v>
      </c>
      <c r="AH67" s="37"/>
      <c r="AI67" s="37"/>
      <c r="AJ67" s="61">
        <f t="shared" ref="AJ67:AJ98" ca="1" si="10">IF(AG67="","",AG67/365)</f>
        <v>1.832876712328767</v>
      </c>
      <c r="AK67" s="46" t="str">
        <f ca="1">IF(AF67="","",IF(AJ67&lt;$AI$2,0,IF(YEAR(AF67)=$AI$1-1,ROUND($AK$2/12*(12-MONTH(AF67)+1),0),IF(AH67&gt;=$AI$6,$AK$6,IF(AH67&gt;=$AI$5,$AK$5,IF(AH67&gt;=$AI$4,$AK$4,IF(AH67&gt;=$AI$3,$AK$3,IF(AH67&gt;=$AI$2,$AK$2,"Check"))))))))</f>
        <v>Check</v>
      </c>
      <c r="AL67" s="59"/>
      <c r="AM67" s="41">
        <v>43215</v>
      </c>
      <c r="AN67" s="271"/>
      <c r="AO67" s="148"/>
      <c r="AP67" s="148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81"/>
      <c r="BD67" s="181"/>
      <c r="BE67" s="145"/>
      <c r="BF67" s="145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1"/>
      <c r="BT67" s="95"/>
      <c r="BU67" s="114"/>
      <c r="BV67" s="113"/>
      <c r="BW67" s="113"/>
      <c r="BZ67" s="246"/>
    </row>
    <row r="68" spans="1:78" s="39" customFormat="1" ht="23.25">
      <c r="A68" s="1">
        <v>34</v>
      </c>
      <c r="B68" s="545" t="s">
        <v>2862</v>
      </c>
      <c r="C68" s="210"/>
      <c r="D68" s="49" t="s">
        <v>247</v>
      </c>
      <c r="E68" s="50" t="s">
        <v>1189</v>
      </c>
      <c r="F68" s="109" t="s">
        <v>1188</v>
      </c>
      <c r="G68" s="109" t="s">
        <v>1187</v>
      </c>
      <c r="H68" s="184" t="s">
        <v>1186</v>
      </c>
      <c r="I68" s="184"/>
      <c r="J68" s="109" t="s">
        <v>438</v>
      </c>
      <c r="K68" s="109" t="s">
        <v>1190</v>
      </c>
      <c r="L68" s="101">
        <v>1160101756230</v>
      </c>
      <c r="M68" s="127">
        <v>37188</v>
      </c>
      <c r="N68" s="200"/>
      <c r="O68" s="200"/>
      <c r="P68" s="20" t="s">
        <v>30</v>
      </c>
      <c r="Q68" s="34" t="s">
        <v>86</v>
      </c>
      <c r="R68" s="14" t="s">
        <v>10</v>
      </c>
      <c r="S68" s="14"/>
      <c r="T68" s="14"/>
      <c r="U68" s="14"/>
      <c r="V68" s="36" t="s">
        <v>7</v>
      </c>
      <c r="W68" s="36" t="s">
        <v>17</v>
      </c>
      <c r="X68" s="310"/>
      <c r="Y68" s="310"/>
      <c r="Z68" s="310"/>
      <c r="AA68" s="310"/>
      <c r="AB68" s="310"/>
      <c r="AC68" s="222"/>
      <c r="AD68" s="132">
        <v>43185</v>
      </c>
      <c r="AE68" s="135">
        <f t="shared" si="8"/>
        <v>43305</v>
      </c>
      <c r="AF68" s="32">
        <v>43185</v>
      </c>
      <c r="AG68" s="37">
        <f t="shared" ca="1" si="9"/>
        <v>669</v>
      </c>
      <c r="AH68" s="37"/>
      <c r="AI68" s="37"/>
      <c r="AJ68" s="61">
        <f t="shared" ca="1" si="10"/>
        <v>1.832876712328767</v>
      </c>
      <c r="AK68" s="46" t="str">
        <f ca="1">IF(AF68="","",IF(AJ68&lt;$AI$2,0,IF(YEAR(AF68)=$AI$1-1,ROUND($AK$2/12*(12-MONTH(AF68)+1),0),IF(AH68&gt;=$AI$6,$AK$6,IF(AH68&gt;=$AI$5,$AK$5,IF(AH68&gt;=$AI$4,$AK$4,IF(AH68&gt;=$AI$3,$AK$3,IF(AH68&gt;=$AI$2,$AK$2,"Check"))))))))</f>
        <v>Check</v>
      </c>
      <c r="AL68" s="59"/>
      <c r="AM68" s="41">
        <v>43215</v>
      </c>
      <c r="AN68" s="271"/>
      <c r="AO68" s="148"/>
      <c r="AP68" s="148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81"/>
      <c r="BD68" s="181"/>
      <c r="BE68" s="145"/>
      <c r="BF68" s="145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1"/>
      <c r="BT68" s="95"/>
      <c r="BU68" s="114"/>
      <c r="BV68" s="113"/>
      <c r="BW68" s="113"/>
      <c r="BZ68" s="246"/>
    </row>
    <row r="69" spans="1:78" s="39" customFormat="1" ht="23.25">
      <c r="A69" s="1">
        <v>35</v>
      </c>
      <c r="B69" s="545" t="s">
        <v>2863</v>
      </c>
      <c r="C69" s="210"/>
      <c r="D69" s="49" t="s">
        <v>247</v>
      </c>
      <c r="E69" s="50" t="s">
        <v>1193</v>
      </c>
      <c r="F69" s="109" t="s">
        <v>419</v>
      </c>
      <c r="G69" s="109" t="s">
        <v>1192</v>
      </c>
      <c r="H69" s="184" t="s">
        <v>787</v>
      </c>
      <c r="I69" s="184"/>
      <c r="J69" s="109" t="s">
        <v>438</v>
      </c>
      <c r="K69" s="109" t="s">
        <v>1191</v>
      </c>
      <c r="L69" s="101">
        <v>1139900362303</v>
      </c>
      <c r="M69" s="127">
        <v>37211</v>
      </c>
      <c r="N69" s="200"/>
      <c r="O69" s="200"/>
      <c r="P69" s="20" t="s">
        <v>30</v>
      </c>
      <c r="Q69" s="34" t="s">
        <v>86</v>
      </c>
      <c r="R69" s="14" t="s">
        <v>10</v>
      </c>
      <c r="S69" s="14"/>
      <c r="T69" s="14"/>
      <c r="U69" s="14"/>
      <c r="V69" s="36" t="s">
        <v>7</v>
      </c>
      <c r="W69" s="36" t="s">
        <v>17</v>
      </c>
      <c r="X69" s="310"/>
      <c r="Y69" s="310"/>
      <c r="Z69" s="310"/>
      <c r="AA69" s="310"/>
      <c r="AB69" s="310"/>
      <c r="AC69" s="222"/>
      <c r="AD69" s="132">
        <v>43185</v>
      </c>
      <c r="AE69" s="135">
        <f t="shared" si="8"/>
        <v>43305</v>
      </c>
      <c r="AF69" s="32">
        <v>43185</v>
      </c>
      <c r="AG69" s="37">
        <f t="shared" ca="1" si="9"/>
        <v>669</v>
      </c>
      <c r="AH69" s="37"/>
      <c r="AI69" s="37"/>
      <c r="AJ69" s="61">
        <f t="shared" ca="1" si="10"/>
        <v>1.832876712328767</v>
      </c>
      <c r="AK69" s="46" t="str">
        <f ca="1">IF(AF69="","",IF(AJ69&lt;$AI$2,0,IF(YEAR(AF69)=$AI$1-1,ROUND($AK$2/12*(12-MONTH(AF69)+1),0),IF(AH69&gt;=$AI$6,$AK$6,IF(AH69&gt;=$AI$5,$AK$5,IF(AH69&gt;=$AI$4,$AK$4,IF(AH69&gt;=$AI$3,$AK$3,IF(AH69&gt;=$AI$2,$AK$2,"Check"))))))))</f>
        <v>Check</v>
      </c>
      <c r="AL69" s="59"/>
      <c r="AM69" s="41">
        <v>43215</v>
      </c>
      <c r="AN69" s="271"/>
      <c r="AO69" s="148"/>
      <c r="AP69" s="148"/>
      <c r="AQ69" s="176"/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81"/>
      <c r="BD69" s="181"/>
      <c r="BE69" s="145"/>
      <c r="BF69" s="145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1"/>
      <c r="BT69" s="95"/>
      <c r="BU69" s="114"/>
      <c r="BV69" s="113"/>
      <c r="BW69" s="113"/>
      <c r="BZ69" s="246"/>
    </row>
    <row r="70" spans="1:78" s="39" customFormat="1" ht="23.25">
      <c r="A70" s="1">
        <v>36</v>
      </c>
      <c r="B70" s="558" t="s">
        <v>2864</v>
      </c>
      <c r="C70" s="210"/>
      <c r="D70" s="49" t="s">
        <v>247</v>
      </c>
      <c r="E70" s="50" t="s">
        <v>1136</v>
      </c>
      <c r="F70" s="109" t="s">
        <v>1140</v>
      </c>
      <c r="G70" s="109" t="s">
        <v>1141</v>
      </c>
      <c r="H70" s="184" t="s">
        <v>1142</v>
      </c>
      <c r="I70" s="184"/>
      <c r="J70" s="109" t="s">
        <v>438</v>
      </c>
      <c r="K70" s="109" t="s">
        <v>1143</v>
      </c>
      <c r="L70" s="101">
        <v>1349901102168</v>
      </c>
      <c r="M70" s="127">
        <v>37070</v>
      </c>
      <c r="N70" s="200"/>
      <c r="O70" s="200"/>
      <c r="P70" s="20" t="s">
        <v>30</v>
      </c>
      <c r="Q70" s="34" t="s">
        <v>86</v>
      </c>
      <c r="R70" s="14" t="s">
        <v>10</v>
      </c>
      <c r="S70" s="14"/>
      <c r="T70" s="14"/>
      <c r="U70" s="14"/>
      <c r="V70" s="36" t="s">
        <v>7</v>
      </c>
      <c r="W70" s="36" t="s">
        <v>17</v>
      </c>
      <c r="X70" s="310"/>
      <c r="Y70" s="310"/>
      <c r="Z70" s="310"/>
      <c r="AA70" s="310"/>
      <c r="AB70" s="310"/>
      <c r="AC70" s="222"/>
      <c r="AD70" s="132">
        <v>43179</v>
      </c>
      <c r="AE70" s="135">
        <f t="shared" si="8"/>
        <v>43299</v>
      </c>
      <c r="AF70" s="32">
        <v>43179</v>
      </c>
      <c r="AG70" s="37">
        <f t="shared" ca="1" si="9"/>
        <v>675</v>
      </c>
      <c r="AH70" s="37"/>
      <c r="AI70" s="37"/>
      <c r="AJ70" s="61">
        <f t="shared" ca="1" si="10"/>
        <v>1.8493150684931507</v>
      </c>
      <c r="AK70" s="46" t="str">
        <f ca="1">IF(AF70="","",IF(AJ70&lt;$AI$2,0,IF(YEAR(AF70)=$AI$1-1,ROUND($AK$2/12*(12-MONTH(AF70)+1),0),IF(AH70&gt;=$AI$6,$AK$6,IF(AH70&gt;=$AI$5,$AK$5,IF(AH70&gt;=$AI$4,$AK$4,IF(AH70&gt;=$AI$3,$AK$3,IF(AH70&gt;=$AI$2,$AK$2,"Check"))))))))</f>
        <v>Check</v>
      </c>
      <c r="AL70" s="59"/>
      <c r="AM70" s="41">
        <v>43220</v>
      </c>
      <c r="AN70" s="271"/>
      <c r="AO70" s="148">
        <v>39</v>
      </c>
      <c r="AP70" s="148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81"/>
      <c r="BD70" s="181"/>
      <c r="BE70" s="145"/>
      <c r="BF70" s="145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1"/>
      <c r="BT70" s="95"/>
      <c r="BU70" s="114"/>
      <c r="BV70" s="113"/>
      <c r="BW70" s="113"/>
      <c r="BZ70" s="246"/>
    </row>
    <row r="71" spans="1:78" s="39" customFormat="1" ht="23.25">
      <c r="A71" s="1">
        <v>37</v>
      </c>
      <c r="B71" s="558" t="s">
        <v>2865</v>
      </c>
      <c r="C71" s="210"/>
      <c r="D71" s="49" t="s">
        <v>247</v>
      </c>
      <c r="E71" s="50" t="s">
        <v>1078</v>
      </c>
      <c r="F71" s="109" t="s">
        <v>1080</v>
      </c>
      <c r="G71" s="109" t="s">
        <v>1081</v>
      </c>
      <c r="H71" s="184" t="s">
        <v>1079</v>
      </c>
      <c r="I71" s="184"/>
      <c r="J71" s="109" t="s">
        <v>600</v>
      </c>
      <c r="K71" s="109" t="s">
        <v>1082</v>
      </c>
      <c r="L71" s="101">
        <v>1129700228140</v>
      </c>
      <c r="M71" s="127">
        <v>37016</v>
      </c>
      <c r="N71" s="200"/>
      <c r="O71" s="200">
        <v>5692529698</v>
      </c>
      <c r="P71" s="20" t="s">
        <v>30</v>
      </c>
      <c r="Q71" s="34" t="s">
        <v>86</v>
      </c>
      <c r="R71" s="14" t="s">
        <v>10</v>
      </c>
      <c r="S71" s="14"/>
      <c r="T71" s="14"/>
      <c r="U71" s="14"/>
      <c r="V71" s="36" t="s">
        <v>7</v>
      </c>
      <c r="W71" s="36" t="s">
        <v>17</v>
      </c>
      <c r="X71" s="310"/>
      <c r="Y71" s="310"/>
      <c r="Z71" s="310"/>
      <c r="AA71" s="310"/>
      <c r="AB71" s="310"/>
      <c r="AC71" s="222"/>
      <c r="AD71" s="132">
        <v>43174</v>
      </c>
      <c r="AE71" s="135">
        <f t="shared" si="8"/>
        <v>43294</v>
      </c>
      <c r="AF71" s="32">
        <v>43174</v>
      </c>
      <c r="AG71" s="37">
        <f t="shared" ca="1" si="9"/>
        <v>680</v>
      </c>
      <c r="AH71" s="37"/>
      <c r="AI71" s="37"/>
      <c r="AJ71" s="61">
        <f t="shared" ca="1" si="10"/>
        <v>1.8630136986301369</v>
      </c>
      <c r="AK71" s="46"/>
      <c r="AL71" s="59"/>
      <c r="AM71" s="41">
        <v>43215</v>
      </c>
      <c r="AN71" s="271"/>
      <c r="AO71" s="148"/>
      <c r="AP71" s="148"/>
      <c r="AQ71" s="176"/>
      <c r="AR71" s="176"/>
      <c r="AS71" s="176"/>
      <c r="AT71" s="176"/>
      <c r="AU71" s="176"/>
      <c r="AV71" s="176"/>
      <c r="AW71" s="176"/>
      <c r="AX71" s="176"/>
      <c r="AY71" s="176"/>
      <c r="AZ71" s="176"/>
      <c r="BA71" s="176"/>
      <c r="BB71" s="176"/>
      <c r="BC71" s="181"/>
      <c r="BD71" s="181"/>
      <c r="BE71" s="145"/>
      <c r="BF71" s="145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1"/>
      <c r="BT71" s="95"/>
      <c r="BU71" s="114"/>
      <c r="BV71" s="113"/>
      <c r="BW71" s="113"/>
      <c r="BZ71" s="246"/>
    </row>
    <row r="72" spans="1:78" s="39" customFormat="1" ht="23.25">
      <c r="A72" s="1">
        <v>38</v>
      </c>
      <c r="B72" s="558" t="s">
        <v>2866</v>
      </c>
      <c r="C72" s="210"/>
      <c r="D72" s="49" t="s">
        <v>247</v>
      </c>
      <c r="E72" s="50" t="s">
        <v>1084</v>
      </c>
      <c r="F72" s="109" t="s">
        <v>1083</v>
      </c>
      <c r="G72" s="109" t="s">
        <v>1085</v>
      </c>
      <c r="H72" s="184" t="s">
        <v>518</v>
      </c>
      <c r="I72" s="184"/>
      <c r="J72" s="109" t="s">
        <v>600</v>
      </c>
      <c r="K72" s="109" t="s">
        <v>1086</v>
      </c>
      <c r="L72" s="101">
        <v>1104200246829</v>
      </c>
      <c r="M72" s="127">
        <v>37229</v>
      </c>
      <c r="N72" s="200"/>
      <c r="O72" s="200"/>
      <c r="P72" s="20" t="s">
        <v>30</v>
      </c>
      <c r="Q72" s="34" t="s">
        <v>86</v>
      </c>
      <c r="R72" s="14" t="s">
        <v>10</v>
      </c>
      <c r="S72" s="14"/>
      <c r="T72" s="14"/>
      <c r="U72" s="14"/>
      <c r="V72" s="36" t="s">
        <v>7</v>
      </c>
      <c r="W72" s="36" t="s">
        <v>17</v>
      </c>
      <c r="X72" s="310"/>
      <c r="Y72" s="310"/>
      <c r="Z72" s="310"/>
      <c r="AA72" s="310"/>
      <c r="AB72" s="310"/>
      <c r="AC72" s="222"/>
      <c r="AD72" s="132">
        <v>43174</v>
      </c>
      <c r="AE72" s="135">
        <f t="shared" si="8"/>
        <v>43294</v>
      </c>
      <c r="AF72" s="32">
        <v>43174</v>
      </c>
      <c r="AG72" s="37">
        <f t="shared" ca="1" si="9"/>
        <v>680</v>
      </c>
      <c r="AH72" s="37"/>
      <c r="AI72" s="37"/>
      <c r="AJ72" s="61">
        <f t="shared" ca="1" si="10"/>
        <v>1.8630136986301369</v>
      </c>
      <c r="AK72" s="46"/>
      <c r="AL72" s="59"/>
      <c r="AM72" s="41">
        <v>43215</v>
      </c>
      <c r="AN72" s="271"/>
      <c r="AO72" s="148"/>
      <c r="AP72" s="148"/>
      <c r="AQ72" s="176"/>
      <c r="AR72" s="176"/>
      <c r="AS72" s="176"/>
      <c r="AT72" s="176"/>
      <c r="AU72" s="176"/>
      <c r="AV72" s="176"/>
      <c r="AW72" s="176"/>
      <c r="AX72" s="176"/>
      <c r="AY72" s="176"/>
      <c r="AZ72" s="176"/>
      <c r="BA72" s="176"/>
      <c r="BB72" s="176"/>
      <c r="BC72" s="181"/>
      <c r="BD72" s="181"/>
      <c r="BE72" s="145"/>
      <c r="BF72" s="145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1"/>
      <c r="BT72" s="95"/>
      <c r="BU72" s="114"/>
      <c r="BV72" s="113"/>
      <c r="BW72" s="113"/>
      <c r="BZ72" s="246"/>
    </row>
    <row r="73" spans="1:78" s="39" customFormat="1" ht="23.25">
      <c r="A73" s="1">
        <v>39</v>
      </c>
      <c r="B73" s="545" t="s">
        <v>2867</v>
      </c>
      <c r="C73" s="210"/>
      <c r="D73" s="49" t="s">
        <v>247</v>
      </c>
      <c r="E73" s="50" t="s">
        <v>1173</v>
      </c>
      <c r="F73" s="109" t="s">
        <v>1174</v>
      </c>
      <c r="G73" s="109" t="s">
        <v>1175</v>
      </c>
      <c r="H73" s="184" t="s">
        <v>1177</v>
      </c>
      <c r="I73" s="184"/>
      <c r="J73" s="109" t="s">
        <v>438</v>
      </c>
      <c r="K73" s="109" t="s">
        <v>1176</v>
      </c>
      <c r="L73" s="101">
        <v>1129901664150</v>
      </c>
      <c r="M73" s="127">
        <v>37062</v>
      </c>
      <c r="N73" s="200"/>
      <c r="O73" s="200"/>
      <c r="P73" s="20" t="s">
        <v>30</v>
      </c>
      <c r="Q73" s="34" t="s">
        <v>86</v>
      </c>
      <c r="R73" s="14" t="s">
        <v>10</v>
      </c>
      <c r="S73" s="14"/>
      <c r="T73" s="14"/>
      <c r="U73" s="14"/>
      <c r="V73" s="36" t="s">
        <v>7</v>
      </c>
      <c r="W73" s="36" t="s">
        <v>17</v>
      </c>
      <c r="X73" s="310"/>
      <c r="Y73" s="310"/>
      <c r="Z73" s="310"/>
      <c r="AA73" s="310"/>
      <c r="AB73" s="310"/>
      <c r="AC73" s="222"/>
      <c r="AD73" s="132">
        <v>43185</v>
      </c>
      <c r="AE73" s="135">
        <f t="shared" si="8"/>
        <v>43305</v>
      </c>
      <c r="AF73" s="32">
        <v>43185</v>
      </c>
      <c r="AG73" s="37">
        <f t="shared" ca="1" si="9"/>
        <v>669</v>
      </c>
      <c r="AH73" s="37"/>
      <c r="AI73" s="37"/>
      <c r="AJ73" s="61">
        <f t="shared" ca="1" si="10"/>
        <v>1.832876712328767</v>
      </c>
      <c r="AK73" s="46" t="str">
        <f ca="1">IF(AF73="","",IF(AJ73&lt;$AI$2,0,IF(YEAR(AF73)=$AI$1-1,ROUND($AK$2/12*(12-MONTH(AF73)+1),0),IF(AH73&gt;=$AI$6,$AK$6,IF(AH73&gt;=$AI$5,$AK$5,IF(AH73&gt;=$AI$4,$AK$4,IF(AH73&gt;=$AI$3,$AK$3,IF(AH73&gt;=$AI$2,$AK$2,"Check"))))))))</f>
        <v>Check</v>
      </c>
      <c r="AL73" s="59"/>
      <c r="AM73" s="41">
        <v>43211</v>
      </c>
      <c r="AN73" s="271"/>
      <c r="AO73" s="148"/>
      <c r="AP73" s="148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  <c r="BC73" s="181"/>
      <c r="BD73" s="181"/>
      <c r="BE73" s="145"/>
      <c r="BF73" s="145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1"/>
      <c r="BT73" s="95"/>
      <c r="BU73" s="114"/>
      <c r="BV73" s="113"/>
      <c r="BW73" s="113"/>
      <c r="BZ73" s="246"/>
    </row>
    <row r="74" spans="1:78" s="39" customFormat="1" ht="23.25">
      <c r="A74" s="1">
        <v>40</v>
      </c>
      <c r="B74" s="545" t="s">
        <v>2868</v>
      </c>
      <c r="C74" s="210"/>
      <c r="D74" s="49" t="s">
        <v>247</v>
      </c>
      <c r="E74" s="50" t="s">
        <v>1178</v>
      </c>
      <c r="F74" s="109" t="s">
        <v>1128</v>
      </c>
      <c r="G74" s="109" t="s">
        <v>1179</v>
      </c>
      <c r="H74" s="184" t="s">
        <v>1180</v>
      </c>
      <c r="I74" s="184"/>
      <c r="J74" s="109" t="s">
        <v>438</v>
      </c>
      <c r="K74" s="109" t="s">
        <v>1181</v>
      </c>
      <c r="L74" s="101">
        <v>1729900549483</v>
      </c>
      <c r="M74" s="127">
        <v>36968</v>
      </c>
      <c r="N74" s="200"/>
      <c r="O74" s="200"/>
      <c r="P74" s="20" t="s">
        <v>30</v>
      </c>
      <c r="Q74" s="34" t="s">
        <v>86</v>
      </c>
      <c r="R74" s="14" t="s">
        <v>10</v>
      </c>
      <c r="S74" s="14"/>
      <c r="T74" s="14"/>
      <c r="U74" s="14"/>
      <c r="V74" s="36" t="s">
        <v>7</v>
      </c>
      <c r="W74" s="36" t="s">
        <v>17</v>
      </c>
      <c r="X74" s="310"/>
      <c r="Y74" s="310"/>
      <c r="Z74" s="310"/>
      <c r="AA74" s="310"/>
      <c r="AB74" s="310"/>
      <c r="AC74" s="222"/>
      <c r="AD74" s="132">
        <v>43185</v>
      </c>
      <c r="AE74" s="135">
        <f t="shared" si="8"/>
        <v>43305</v>
      </c>
      <c r="AF74" s="32">
        <v>43185</v>
      </c>
      <c r="AG74" s="37">
        <f t="shared" ca="1" si="9"/>
        <v>669</v>
      </c>
      <c r="AH74" s="37"/>
      <c r="AI74" s="37"/>
      <c r="AJ74" s="61">
        <f t="shared" ca="1" si="10"/>
        <v>1.832876712328767</v>
      </c>
      <c r="AK74" s="46" t="str">
        <f ca="1">IF(AF74="","",IF(AJ74&lt;$AI$2,0,IF(YEAR(AF74)=$AI$1-1,ROUND($AK$2/12*(12-MONTH(AF74)+1),0),IF(AH74&gt;=$AI$6,$AK$6,IF(AH74&gt;=$AI$5,$AK$5,IF(AH74&gt;=$AI$4,$AK$4,IF(AH74&gt;=$AI$3,$AK$3,IF(AH74&gt;=$AI$2,$AK$2,"Check"))))))))</f>
        <v>Check</v>
      </c>
      <c r="AL74" s="59"/>
      <c r="AM74" s="41">
        <v>43215</v>
      </c>
      <c r="AN74" s="271"/>
      <c r="AO74" s="148"/>
      <c r="AP74" s="148"/>
      <c r="AQ74" s="176"/>
      <c r="AR74" s="176"/>
      <c r="AS74" s="176"/>
      <c r="AT74" s="176"/>
      <c r="AU74" s="176"/>
      <c r="AV74" s="176"/>
      <c r="AW74" s="176"/>
      <c r="AX74" s="176"/>
      <c r="AY74" s="176"/>
      <c r="AZ74" s="176"/>
      <c r="BA74" s="176"/>
      <c r="BB74" s="176"/>
      <c r="BC74" s="181"/>
      <c r="BD74" s="181"/>
      <c r="BE74" s="145"/>
      <c r="BF74" s="145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1"/>
      <c r="BT74" s="95"/>
      <c r="BU74" s="114"/>
      <c r="BV74" s="113"/>
      <c r="BW74" s="113"/>
      <c r="BZ74" s="246"/>
    </row>
    <row r="75" spans="1:78" s="39" customFormat="1" ht="23.25">
      <c r="A75" s="1">
        <v>41</v>
      </c>
      <c r="B75" s="558" t="s">
        <v>2869</v>
      </c>
      <c r="C75" s="210"/>
      <c r="D75" s="49" t="s">
        <v>247</v>
      </c>
      <c r="E75" s="50" t="s">
        <v>1136</v>
      </c>
      <c r="F75" s="109" t="s">
        <v>1137</v>
      </c>
      <c r="G75" s="109" t="s">
        <v>1138</v>
      </c>
      <c r="H75" s="184" t="s">
        <v>1032</v>
      </c>
      <c r="I75" s="184"/>
      <c r="J75" s="109" t="s">
        <v>438</v>
      </c>
      <c r="K75" s="109" t="s">
        <v>1139</v>
      </c>
      <c r="L75" s="101">
        <v>1104200281608</v>
      </c>
      <c r="M75" s="127">
        <v>37460</v>
      </c>
      <c r="N75" s="200"/>
      <c r="O75" s="200"/>
      <c r="P75" s="20" t="s">
        <v>30</v>
      </c>
      <c r="Q75" s="34" t="s">
        <v>86</v>
      </c>
      <c r="R75" s="14" t="s">
        <v>10</v>
      </c>
      <c r="S75" s="14"/>
      <c r="T75" s="14"/>
      <c r="U75" s="14"/>
      <c r="V75" s="36" t="s">
        <v>7</v>
      </c>
      <c r="W75" s="36" t="s">
        <v>17</v>
      </c>
      <c r="X75" s="310"/>
      <c r="Y75" s="310"/>
      <c r="Z75" s="310"/>
      <c r="AA75" s="310"/>
      <c r="AB75" s="310"/>
      <c r="AC75" s="222"/>
      <c r="AD75" s="132">
        <v>43179</v>
      </c>
      <c r="AE75" s="135">
        <f t="shared" si="8"/>
        <v>43299</v>
      </c>
      <c r="AF75" s="32">
        <v>43179</v>
      </c>
      <c r="AG75" s="37">
        <f t="shared" ca="1" si="9"/>
        <v>675</v>
      </c>
      <c r="AH75" s="37"/>
      <c r="AI75" s="37"/>
      <c r="AJ75" s="61">
        <f t="shared" ca="1" si="10"/>
        <v>1.8493150684931507</v>
      </c>
      <c r="AK75" s="46" t="str">
        <f ca="1">IF(AF75="","",IF(AJ75&lt;$AI$2,0,IF(YEAR(AF75)=$AI$1-1,ROUND($AK$2/12*(12-MONTH(AF75)+1),0),IF(AH75&gt;=$AI$6,$AK$6,IF(AH75&gt;=$AI$5,$AK$5,IF(AH75&gt;=$AI$4,$AK$4,IF(AH75&gt;=$AI$3,$AK$3,IF(AH75&gt;=$AI$2,$AK$2,"Check"))))))))</f>
        <v>Check</v>
      </c>
      <c r="AL75" s="59"/>
      <c r="AM75" s="41">
        <v>43211</v>
      </c>
      <c r="AN75" s="271"/>
      <c r="AO75" s="148">
        <v>42</v>
      </c>
      <c r="AP75" s="148"/>
      <c r="AQ75" s="176"/>
      <c r="AR75" s="176"/>
      <c r="AS75" s="176"/>
      <c r="AT75" s="176"/>
      <c r="AU75" s="176"/>
      <c r="AV75" s="176"/>
      <c r="AW75" s="176"/>
      <c r="AX75" s="176"/>
      <c r="AY75" s="176"/>
      <c r="AZ75" s="176"/>
      <c r="BA75" s="176"/>
      <c r="BB75" s="176"/>
      <c r="BC75" s="181"/>
      <c r="BD75" s="181"/>
      <c r="BE75" s="145"/>
      <c r="BF75" s="145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1"/>
      <c r="BT75" s="95"/>
      <c r="BU75" s="114"/>
      <c r="BV75" s="113"/>
      <c r="BW75" s="113"/>
      <c r="BZ75" s="246"/>
    </row>
    <row r="76" spans="1:78" s="39" customFormat="1" ht="23.25">
      <c r="A76" s="1">
        <v>42</v>
      </c>
      <c r="B76" s="558" t="s">
        <v>2870</v>
      </c>
      <c r="C76" s="210"/>
      <c r="D76" s="49" t="s">
        <v>247</v>
      </c>
      <c r="E76" s="50" t="s">
        <v>1091</v>
      </c>
      <c r="F76" s="109" t="s">
        <v>1092</v>
      </c>
      <c r="G76" s="109" t="s">
        <v>1093</v>
      </c>
      <c r="H76" s="184" t="s">
        <v>1094</v>
      </c>
      <c r="I76" s="184"/>
      <c r="J76" s="109" t="s">
        <v>600</v>
      </c>
      <c r="K76" s="109" t="s">
        <v>1095</v>
      </c>
      <c r="L76" s="101">
        <v>1340701722849</v>
      </c>
      <c r="M76" s="127">
        <v>36626</v>
      </c>
      <c r="N76" s="200"/>
      <c r="O76" s="200"/>
      <c r="P76" s="20" t="s">
        <v>30</v>
      </c>
      <c r="Q76" s="34" t="s">
        <v>86</v>
      </c>
      <c r="R76" s="14" t="s">
        <v>10</v>
      </c>
      <c r="S76" s="14"/>
      <c r="T76" s="14"/>
      <c r="U76" s="14"/>
      <c r="V76" s="36" t="s">
        <v>7</v>
      </c>
      <c r="W76" s="36" t="s">
        <v>17</v>
      </c>
      <c r="X76" s="310"/>
      <c r="Y76" s="310"/>
      <c r="Z76" s="310"/>
      <c r="AA76" s="310"/>
      <c r="AB76" s="310"/>
      <c r="AC76" s="222"/>
      <c r="AD76" s="132">
        <v>43174</v>
      </c>
      <c r="AE76" s="135">
        <f t="shared" si="8"/>
        <v>43294</v>
      </c>
      <c r="AF76" s="32">
        <v>43174</v>
      </c>
      <c r="AG76" s="37">
        <f t="shared" ca="1" si="9"/>
        <v>680</v>
      </c>
      <c r="AH76" s="37"/>
      <c r="AI76" s="37"/>
      <c r="AJ76" s="61">
        <f t="shared" ca="1" si="10"/>
        <v>1.8630136986301369</v>
      </c>
      <c r="AK76" s="46"/>
      <c r="AL76" s="59"/>
      <c r="AM76" s="41">
        <v>43215</v>
      </c>
      <c r="AN76" s="271"/>
      <c r="AO76" s="148"/>
      <c r="AP76" s="148"/>
      <c r="AQ76" s="176"/>
      <c r="AR76" s="176"/>
      <c r="AS76" s="176"/>
      <c r="AT76" s="176"/>
      <c r="AU76" s="176"/>
      <c r="AV76" s="176"/>
      <c r="AW76" s="176"/>
      <c r="AX76" s="176"/>
      <c r="AY76" s="176"/>
      <c r="AZ76" s="176"/>
      <c r="BA76" s="176"/>
      <c r="BB76" s="176"/>
      <c r="BC76" s="181"/>
      <c r="BD76" s="181"/>
      <c r="BE76" s="145"/>
      <c r="BF76" s="145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1"/>
      <c r="BT76" s="95"/>
      <c r="BU76" s="114"/>
      <c r="BV76" s="113"/>
      <c r="BW76" s="113"/>
      <c r="BZ76" s="246"/>
    </row>
    <row r="77" spans="1:78" s="39" customFormat="1" ht="23.25">
      <c r="A77" s="1">
        <v>43</v>
      </c>
      <c r="B77" s="558" t="s">
        <v>2871</v>
      </c>
      <c r="C77" s="210"/>
      <c r="D77" s="49" t="s">
        <v>247</v>
      </c>
      <c r="E77" s="50" t="s">
        <v>1034</v>
      </c>
      <c r="F77" s="109" t="s">
        <v>308</v>
      </c>
      <c r="G77" s="109" t="s">
        <v>1023</v>
      </c>
      <c r="H77" s="184" t="s">
        <v>1028</v>
      </c>
      <c r="I77" s="184"/>
      <c r="J77" s="109"/>
      <c r="K77" s="109"/>
      <c r="L77" s="101"/>
      <c r="M77" s="127"/>
      <c r="N77" s="200"/>
      <c r="O77" s="200"/>
      <c r="P77" s="20" t="s">
        <v>30</v>
      </c>
      <c r="Q77" s="34" t="s">
        <v>86</v>
      </c>
      <c r="R77" s="14" t="s">
        <v>10</v>
      </c>
      <c r="S77" s="14"/>
      <c r="T77" s="14"/>
      <c r="U77" s="14"/>
      <c r="V77" s="36" t="s">
        <v>7</v>
      </c>
      <c r="W77" s="36" t="s">
        <v>17</v>
      </c>
      <c r="X77" s="310"/>
      <c r="Y77" s="310"/>
      <c r="Z77" s="310"/>
      <c r="AA77" s="310"/>
      <c r="AB77" s="310"/>
      <c r="AC77" s="222"/>
      <c r="AD77" s="132">
        <v>43165</v>
      </c>
      <c r="AE77" s="135">
        <f t="shared" si="8"/>
        <v>43285</v>
      </c>
      <c r="AF77" s="32">
        <v>43165</v>
      </c>
      <c r="AG77" s="37">
        <f t="shared" ca="1" si="9"/>
        <v>689</v>
      </c>
      <c r="AH77" s="37"/>
      <c r="AI77" s="37"/>
      <c r="AJ77" s="61">
        <f t="shared" ca="1" si="10"/>
        <v>1.8876712328767122</v>
      </c>
      <c r="AK77" s="46" t="str">
        <f ca="1">IF(AF77="","",IF(AJ77&lt;$AI$2,0,IF(YEAR(AF77)=$AI$1-1,ROUND($AK$2/12*(12-MONTH(AF77)+1),0),IF(AH77&gt;=$AI$6,$AK$6,IF(AH77&gt;=$AI$5,$AK$5,IF(AH77&gt;=$AI$4,$AK$4,IF(AH77&gt;=$AI$3,$AK$3,IF(AH77&gt;=$AI$2,$AK$2,"Check"))))))))</f>
        <v>Check</v>
      </c>
      <c r="AL77" s="59"/>
      <c r="AM77" s="41"/>
      <c r="AN77" s="271"/>
      <c r="AO77" s="148"/>
      <c r="AP77" s="148"/>
      <c r="AQ77" s="176"/>
      <c r="AR77" s="176"/>
      <c r="AS77" s="176"/>
      <c r="AT77" s="176"/>
      <c r="AU77" s="176"/>
      <c r="AV77" s="176"/>
      <c r="AW77" s="176"/>
      <c r="AX77" s="176"/>
      <c r="AY77" s="176"/>
      <c r="AZ77" s="176"/>
      <c r="BA77" s="176"/>
      <c r="BB77" s="176"/>
      <c r="BC77" s="181"/>
      <c r="BD77" s="181"/>
      <c r="BE77" s="145"/>
      <c r="BF77" s="145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1"/>
      <c r="BT77" s="95"/>
      <c r="BU77" s="114"/>
      <c r="BV77" s="113"/>
      <c r="BW77" s="113"/>
      <c r="BZ77" s="246"/>
    </row>
    <row r="78" spans="1:78" s="39" customFormat="1" ht="23.25">
      <c r="A78" s="1">
        <v>44</v>
      </c>
      <c r="B78" s="544" t="s">
        <v>2459</v>
      </c>
      <c r="C78" s="209"/>
      <c r="D78" s="49" t="s">
        <v>249</v>
      </c>
      <c r="E78" s="14" t="s">
        <v>763</v>
      </c>
      <c r="F78" s="34" t="s">
        <v>764</v>
      </c>
      <c r="G78" s="34" t="s">
        <v>776</v>
      </c>
      <c r="H78" s="33" t="s">
        <v>784</v>
      </c>
      <c r="I78" s="33"/>
      <c r="J78" s="34" t="s">
        <v>435</v>
      </c>
      <c r="K78" s="34" t="s">
        <v>809</v>
      </c>
      <c r="L78" s="100">
        <v>1120600063733</v>
      </c>
      <c r="M78" s="127"/>
      <c r="N78" s="175"/>
      <c r="O78" s="175"/>
      <c r="P78" s="20" t="s">
        <v>31</v>
      </c>
      <c r="Q78" s="14" t="s">
        <v>343</v>
      </c>
      <c r="R78" s="53" t="s">
        <v>789</v>
      </c>
      <c r="S78" s="14"/>
      <c r="T78" s="14"/>
      <c r="U78" s="14"/>
      <c r="V78" s="36" t="s">
        <v>7</v>
      </c>
      <c r="W78" s="36" t="s">
        <v>17</v>
      </c>
      <c r="X78" s="36"/>
      <c r="Y78" s="36"/>
      <c r="Z78" s="36"/>
      <c r="AA78" s="36"/>
      <c r="AB78" s="36"/>
      <c r="AC78" s="136"/>
      <c r="AD78" s="132">
        <v>43054</v>
      </c>
      <c r="AE78" s="299">
        <f t="shared" si="8"/>
        <v>43174</v>
      </c>
      <c r="AF78" s="32">
        <v>43054</v>
      </c>
      <c r="AG78" s="37">
        <f t="shared" ca="1" si="9"/>
        <v>800</v>
      </c>
      <c r="AH78" s="37">
        <f ca="1">YEAR(TODAY())-YEAR(AF78)</f>
        <v>3</v>
      </c>
      <c r="AI78" s="37"/>
      <c r="AJ78" s="61">
        <f t="shared" ca="1" si="10"/>
        <v>2.1917808219178081</v>
      </c>
      <c r="AK78" s="46"/>
      <c r="AL78" s="59"/>
      <c r="AM78" s="41"/>
      <c r="AN78" s="271"/>
      <c r="AO78" s="148"/>
      <c r="AP78" s="148">
        <v>41</v>
      </c>
      <c r="AQ78" s="176"/>
      <c r="AR78" s="176"/>
      <c r="AS78" s="176"/>
      <c r="AT78" s="176"/>
      <c r="AU78" s="176"/>
      <c r="AV78" s="176"/>
      <c r="AW78" s="176"/>
      <c r="AX78" s="176"/>
      <c r="AY78" s="176"/>
      <c r="AZ78" s="176"/>
      <c r="BA78" s="176"/>
      <c r="BB78" s="176"/>
      <c r="BC78" s="181"/>
      <c r="BD78" s="232"/>
      <c r="BE78" s="145"/>
      <c r="BF78" s="145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1"/>
      <c r="BT78" s="95"/>
      <c r="BU78" s="114"/>
      <c r="BV78" s="113"/>
      <c r="BW78" s="113">
        <v>1</v>
      </c>
      <c r="BY78" s="248" t="s">
        <v>803</v>
      </c>
      <c r="BZ78" s="246"/>
    </row>
    <row r="79" spans="1:78" s="39" customFormat="1" ht="21.75" customHeight="1">
      <c r="A79" s="1">
        <v>45</v>
      </c>
      <c r="B79" s="544" t="s">
        <v>2460</v>
      </c>
      <c r="C79" s="209"/>
      <c r="D79" s="49" t="s">
        <v>249</v>
      </c>
      <c r="E79" s="14" t="s">
        <v>790</v>
      </c>
      <c r="F79" s="34" t="s">
        <v>791</v>
      </c>
      <c r="G79" s="34" t="s">
        <v>793</v>
      </c>
      <c r="H79" s="33" t="s">
        <v>792</v>
      </c>
      <c r="I79" s="33"/>
      <c r="J79" s="34" t="s">
        <v>435</v>
      </c>
      <c r="K79" s="34" t="s">
        <v>794</v>
      </c>
      <c r="L79" s="100">
        <v>2120600020369</v>
      </c>
      <c r="M79" s="127">
        <v>32113</v>
      </c>
      <c r="N79" s="175">
        <v>30</v>
      </c>
      <c r="O79" s="175"/>
      <c r="P79" s="20" t="s">
        <v>31</v>
      </c>
      <c r="Q79" s="14" t="s">
        <v>343</v>
      </c>
      <c r="R79" s="53" t="s">
        <v>789</v>
      </c>
      <c r="S79" s="14"/>
      <c r="T79" s="14"/>
      <c r="U79" s="14"/>
      <c r="V79" s="36" t="s">
        <v>7</v>
      </c>
      <c r="W79" s="36" t="s">
        <v>17</v>
      </c>
      <c r="X79" s="36"/>
      <c r="Y79" s="36"/>
      <c r="Z79" s="36"/>
      <c r="AA79" s="36"/>
      <c r="AB79" s="36"/>
      <c r="AC79" s="136"/>
      <c r="AD79" s="132">
        <v>43062</v>
      </c>
      <c r="AE79" s="299">
        <f t="shared" si="8"/>
        <v>43182</v>
      </c>
      <c r="AF79" s="32">
        <v>43062</v>
      </c>
      <c r="AG79" s="37">
        <f t="shared" ca="1" si="9"/>
        <v>792</v>
      </c>
      <c r="AH79" s="37">
        <f ca="1">YEAR(TODAY())-YEAR(AF79)</f>
        <v>3</v>
      </c>
      <c r="AI79" s="37"/>
      <c r="AJ79" s="61">
        <f t="shared" ca="1" si="10"/>
        <v>2.1698630136986301</v>
      </c>
      <c r="AK79" s="46"/>
      <c r="AL79" s="59"/>
      <c r="AM79" s="41"/>
      <c r="AN79" s="271"/>
      <c r="AO79" s="148"/>
      <c r="AP79" s="186">
        <v>38</v>
      </c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81"/>
      <c r="BD79" s="232"/>
      <c r="BE79" s="145"/>
      <c r="BF79" s="145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1"/>
      <c r="BT79" s="95"/>
      <c r="BU79" s="114"/>
      <c r="BV79" s="113"/>
      <c r="BW79" s="113">
        <v>1</v>
      </c>
      <c r="BY79" s="248" t="s">
        <v>803</v>
      </c>
      <c r="BZ79" s="246"/>
    </row>
    <row r="80" spans="1:78" s="39" customFormat="1" ht="23.25">
      <c r="A80" s="1">
        <v>46</v>
      </c>
      <c r="B80" s="544" t="s">
        <v>2588</v>
      </c>
      <c r="C80" s="209"/>
      <c r="D80" s="49" t="s">
        <v>249</v>
      </c>
      <c r="E80" s="14" t="s">
        <v>876</v>
      </c>
      <c r="F80" s="34" t="s">
        <v>877</v>
      </c>
      <c r="G80" s="34" t="s">
        <v>879</v>
      </c>
      <c r="H80" s="33" t="s">
        <v>878</v>
      </c>
      <c r="I80" s="33"/>
      <c r="J80" s="34" t="s">
        <v>435</v>
      </c>
      <c r="K80" s="34" t="s">
        <v>880</v>
      </c>
      <c r="L80" s="100">
        <v>3411100153757</v>
      </c>
      <c r="M80" s="127">
        <v>29725</v>
      </c>
      <c r="N80" s="175"/>
      <c r="O80" s="175"/>
      <c r="P80" s="20" t="s">
        <v>31</v>
      </c>
      <c r="Q80" s="14" t="s">
        <v>343</v>
      </c>
      <c r="R80" s="53" t="s">
        <v>789</v>
      </c>
      <c r="S80" s="14"/>
      <c r="T80" s="14"/>
      <c r="U80" s="14"/>
      <c r="V80" s="36" t="s">
        <v>7</v>
      </c>
      <c r="W80" s="36" t="s">
        <v>17</v>
      </c>
      <c r="X80" s="36"/>
      <c r="Y80" s="36"/>
      <c r="Z80" s="36"/>
      <c r="AA80" s="36"/>
      <c r="AB80" s="36"/>
      <c r="AC80" s="136"/>
      <c r="AD80" s="132">
        <v>43147</v>
      </c>
      <c r="AE80" s="135">
        <f t="shared" si="8"/>
        <v>43267</v>
      </c>
      <c r="AF80" s="32">
        <v>43147</v>
      </c>
      <c r="AG80" s="37">
        <f t="shared" ca="1" si="9"/>
        <v>707</v>
      </c>
      <c r="AH80" s="37"/>
      <c r="AI80" s="37"/>
      <c r="AJ80" s="61">
        <f t="shared" ca="1" si="10"/>
        <v>1.9369863013698629</v>
      </c>
      <c r="AK80" s="46"/>
      <c r="AL80" s="59"/>
      <c r="AM80" s="41"/>
      <c r="AN80" s="271"/>
      <c r="AO80" s="148"/>
      <c r="AP80" s="148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81"/>
      <c r="BD80" s="232"/>
      <c r="BE80" s="145"/>
      <c r="BF80" s="145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1"/>
      <c r="BT80" s="95"/>
      <c r="BU80" s="114"/>
      <c r="BV80" s="113"/>
      <c r="BW80" s="113"/>
      <c r="BZ80" s="246"/>
    </row>
    <row r="81" spans="1:78" s="39" customFormat="1" ht="23.25">
      <c r="A81" s="1">
        <v>47</v>
      </c>
      <c r="B81" s="559" t="s">
        <v>2872</v>
      </c>
      <c r="C81" s="209"/>
      <c r="D81" s="49" t="s">
        <v>247</v>
      </c>
      <c r="E81" s="14" t="s">
        <v>424</v>
      </c>
      <c r="F81" s="34" t="s">
        <v>894</v>
      </c>
      <c r="G81" s="34" t="s">
        <v>896</v>
      </c>
      <c r="H81" s="33" t="s">
        <v>895</v>
      </c>
      <c r="I81" s="33"/>
      <c r="J81" s="34" t="s">
        <v>600</v>
      </c>
      <c r="K81" s="34" t="s">
        <v>897</v>
      </c>
      <c r="L81" s="100">
        <v>1129700203295</v>
      </c>
      <c r="M81" s="127">
        <v>36683</v>
      </c>
      <c r="N81" s="175"/>
      <c r="O81" s="175"/>
      <c r="P81" s="20" t="s">
        <v>30</v>
      </c>
      <c r="Q81" s="34" t="s">
        <v>86</v>
      </c>
      <c r="R81" s="14" t="s">
        <v>10</v>
      </c>
      <c r="S81" s="14"/>
      <c r="T81" s="14"/>
      <c r="U81" s="14"/>
      <c r="V81" s="36" t="s">
        <v>7</v>
      </c>
      <c r="W81" s="36" t="s">
        <v>17</v>
      </c>
      <c r="X81" s="36"/>
      <c r="Y81" s="36"/>
      <c r="Z81" s="36"/>
      <c r="AA81" s="36"/>
      <c r="AB81" s="36"/>
      <c r="AC81" s="136"/>
      <c r="AD81" s="132">
        <v>43150</v>
      </c>
      <c r="AE81" s="135">
        <f t="shared" si="8"/>
        <v>43270</v>
      </c>
      <c r="AF81" s="32">
        <v>43150</v>
      </c>
      <c r="AG81" s="37">
        <f t="shared" ca="1" si="9"/>
        <v>704</v>
      </c>
      <c r="AH81" s="37"/>
      <c r="AI81" s="37"/>
      <c r="AJ81" s="61">
        <f t="shared" ca="1" si="10"/>
        <v>1.9287671232876713</v>
      </c>
      <c r="AK81" s="46"/>
      <c r="AL81" s="59"/>
      <c r="AM81" s="41"/>
      <c r="AN81" s="271"/>
      <c r="AO81" s="234">
        <v>38</v>
      </c>
      <c r="AP81" s="148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81"/>
      <c r="BD81" s="232"/>
      <c r="BE81" s="145"/>
      <c r="BF81" s="145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1"/>
      <c r="BT81" s="95"/>
      <c r="BU81" s="114"/>
      <c r="BV81" s="113"/>
      <c r="BW81" s="113"/>
      <c r="BZ81" s="246"/>
    </row>
    <row r="82" spans="1:78" s="39" customFormat="1" ht="23.25">
      <c r="A82" s="1">
        <v>48</v>
      </c>
      <c r="B82" s="559" t="s">
        <v>2873</v>
      </c>
      <c r="C82" s="209"/>
      <c r="D82" s="20" t="s">
        <v>247</v>
      </c>
      <c r="E82" s="14" t="s">
        <v>898</v>
      </c>
      <c r="F82" s="34" t="s">
        <v>894</v>
      </c>
      <c r="G82" s="34" t="s">
        <v>901</v>
      </c>
      <c r="H82" s="33" t="s">
        <v>899</v>
      </c>
      <c r="I82" s="33"/>
      <c r="J82" s="34" t="s">
        <v>600</v>
      </c>
      <c r="K82" s="34" t="s">
        <v>900</v>
      </c>
      <c r="L82" s="100">
        <v>1129700203287</v>
      </c>
      <c r="M82" s="127">
        <v>36683</v>
      </c>
      <c r="N82" s="175"/>
      <c r="O82" s="175"/>
      <c r="P82" s="20" t="s">
        <v>30</v>
      </c>
      <c r="Q82" s="34" t="s">
        <v>86</v>
      </c>
      <c r="R82" s="14" t="s">
        <v>10</v>
      </c>
      <c r="S82" s="14"/>
      <c r="T82" s="14"/>
      <c r="U82" s="14"/>
      <c r="V82" s="36" t="s">
        <v>7</v>
      </c>
      <c r="W82" s="36" t="s">
        <v>17</v>
      </c>
      <c r="X82" s="36"/>
      <c r="Y82" s="36"/>
      <c r="Z82" s="36"/>
      <c r="AA82" s="36"/>
      <c r="AB82" s="36"/>
      <c r="AC82" s="136"/>
      <c r="AD82" s="132">
        <v>43150</v>
      </c>
      <c r="AE82" s="135">
        <f t="shared" si="8"/>
        <v>43270</v>
      </c>
      <c r="AF82" s="32">
        <v>43150</v>
      </c>
      <c r="AG82" s="37">
        <f t="shared" ca="1" si="9"/>
        <v>704</v>
      </c>
      <c r="AH82" s="37"/>
      <c r="AI82" s="37"/>
      <c r="AJ82" s="61">
        <f t="shared" ca="1" si="10"/>
        <v>1.9287671232876713</v>
      </c>
      <c r="AK82" s="46"/>
      <c r="AL82" s="59"/>
      <c r="AM82" s="41"/>
      <c r="AN82" s="271"/>
      <c r="AO82" s="234">
        <v>39</v>
      </c>
      <c r="AP82" s="148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81"/>
      <c r="BD82" s="232"/>
      <c r="BE82" s="145"/>
      <c r="BF82" s="145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1"/>
      <c r="BT82" s="95"/>
      <c r="BU82" s="114"/>
      <c r="BV82" s="113"/>
      <c r="BW82" s="113"/>
      <c r="BZ82" s="246"/>
    </row>
    <row r="83" spans="1:78" s="39" customFormat="1" ht="23.25">
      <c r="A83" s="1">
        <v>49</v>
      </c>
      <c r="B83" s="559" t="s">
        <v>2874</v>
      </c>
      <c r="C83" s="210"/>
      <c r="D83" s="49" t="s">
        <v>247</v>
      </c>
      <c r="E83" s="50" t="s">
        <v>937</v>
      </c>
      <c r="F83" s="109" t="s">
        <v>938</v>
      </c>
      <c r="G83" s="109" t="s">
        <v>939</v>
      </c>
      <c r="H83" s="184" t="s">
        <v>576</v>
      </c>
      <c r="I83" s="184"/>
      <c r="J83" s="34" t="s">
        <v>438</v>
      </c>
      <c r="K83" s="109" t="s">
        <v>940</v>
      </c>
      <c r="L83" s="101">
        <v>1600401211544</v>
      </c>
      <c r="M83" s="127">
        <v>36711</v>
      </c>
      <c r="N83" s="200"/>
      <c r="O83" s="200"/>
      <c r="P83" s="20" t="s">
        <v>30</v>
      </c>
      <c r="Q83" s="34" t="s">
        <v>86</v>
      </c>
      <c r="R83" s="14" t="s">
        <v>10</v>
      </c>
      <c r="S83" s="14"/>
      <c r="T83" s="14"/>
      <c r="U83" s="14"/>
      <c r="V83" s="36" t="s">
        <v>7</v>
      </c>
      <c r="W83" s="36" t="s">
        <v>17</v>
      </c>
      <c r="X83" s="310"/>
      <c r="Y83" s="310"/>
      <c r="Z83" s="310"/>
      <c r="AA83" s="310"/>
      <c r="AB83" s="310"/>
      <c r="AC83" s="222"/>
      <c r="AD83" s="132">
        <v>43157</v>
      </c>
      <c r="AE83" s="135">
        <f t="shared" si="8"/>
        <v>43277</v>
      </c>
      <c r="AF83" s="32">
        <v>43157</v>
      </c>
      <c r="AG83" s="37">
        <f t="shared" ca="1" si="9"/>
        <v>697</v>
      </c>
      <c r="AH83" s="37"/>
      <c r="AI83" s="37"/>
      <c r="AJ83" s="61">
        <f t="shared" ca="1" si="10"/>
        <v>1.9095890410958904</v>
      </c>
      <c r="AK83" s="46" t="str">
        <f ca="1">IF(AF83="","",IF(AJ83&lt;$AI$2,0,IF(YEAR(AF83)=$AI$1-1,ROUND($AK$2/12*(12-MONTH(AF83)+1),0),IF(AH83&gt;=$AI$6,$AK$6,IF(AH83&gt;=$AI$5,$AK$5,IF(AH83&gt;=$AI$4,$AK$4,IF(AH83&gt;=$AI$3,$AK$3,IF(AH83&gt;=$AI$2,$AK$2,"Check"))))))))</f>
        <v>Check</v>
      </c>
      <c r="AL83" s="59"/>
      <c r="AM83" s="41"/>
      <c r="AN83" s="271"/>
      <c r="AO83" s="234">
        <v>43</v>
      </c>
      <c r="AP83" s="148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81"/>
      <c r="BD83" s="181"/>
      <c r="BE83" s="145"/>
      <c r="BF83" s="145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1"/>
      <c r="BT83" s="95"/>
      <c r="BU83" s="114"/>
      <c r="BV83" s="113"/>
      <c r="BW83" s="113"/>
      <c r="BZ83" s="246"/>
    </row>
    <row r="84" spans="1:78" s="39" customFormat="1" ht="23.25">
      <c r="A84" s="1">
        <v>50</v>
      </c>
      <c r="B84" s="559" t="s">
        <v>2875</v>
      </c>
      <c r="C84" s="209"/>
      <c r="D84" s="20" t="s">
        <v>247</v>
      </c>
      <c r="E84" s="14" t="s">
        <v>944</v>
      </c>
      <c r="F84" s="34" t="s">
        <v>945</v>
      </c>
      <c r="G84" s="34" t="s">
        <v>943</v>
      </c>
      <c r="H84" s="33" t="s">
        <v>942</v>
      </c>
      <c r="I84" s="33"/>
      <c r="J84" s="34" t="s">
        <v>438</v>
      </c>
      <c r="K84" s="34" t="s">
        <v>941</v>
      </c>
      <c r="L84" s="100">
        <v>1129901647280</v>
      </c>
      <c r="M84" s="127">
        <v>36946</v>
      </c>
      <c r="N84" s="175"/>
      <c r="O84" s="175"/>
      <c r="P84" s="20" t="s">
        <v>30</v>
      </c>
      <c r="Q84" s="34" t="s">
        <v>86</v>
      </c>
      <c r="R84" s="14" t="s">
        <v>10</v>
      </c>
      <c r="S84" s="14"/>
      <c r="T84" s="14"/>
      <c r="U84" s="14"/>
      <c r="V84" s="36" t="s">
        <v>7</v>
      </c>
      <c r="W84" s="36" t="s">
        <v>17</v>
      </c>
      <c r="X84" s="36"/>
      <c r="Y84" s="36"/>
      <c r="Z84" s="36"/>
      <c r="AA84" s="36"/>
      <c r="AB84" s="36"/>
      <c r="AC84" s="136"/>
      <c r="AD84" s="132">
        <v>43157</v>
      </c>
      <c r="AE84" s="135">
        <f t="shared" si="8"/>
        <v>43277</v>
      </c>
      <c r="AF84" s="32">
        <v>43157</v>
      </c>
      <c r="AG84" s="37">
        <f t="shared" ca="1" si="9"/>
        <v>697</v>
      </c>
      <c r="AH84" s="37"/>
      <c r="AI84" s="37"/>
      <c r="AJ84" s="61">
        <f t="shared" ca="1" si="10"/>
        <v>1.9095890410958904</v>
      </c>
      <c r="AK84" s="46"/>
      <c r="AL84" s="59"/>
      <c r="AM84" s="41"/>
      <c r="AN84" s="271"/>
      <c r="AO84" s="148">
        <v>39</v>
      </c>
      <c r="AP84" s="148"/>
      <c r="AQ84" s="176"/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81"/>
      <c r="BD84" s="232"/>
      <c r="BE84" s="145"/>
      <c r="BF84" s="145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1"/>
      <c r="BT84" s="95"/>
      <c r="BU84" s="114"/>
      <c r="BV84" s="113"/>
      <c r="BW84" s="113"/>
      <c r="BZ84" s="246"/>
    </row>
    <row r="85" spans="1:78" s="39" customFormat="1" ht="23.25">
      <c r="A85" s="1">
        <v>51</v>
      </c>
      <c r="B85" s="559" t="s">
        <v>2876</v>
      </c>
      <c r="C85" s="209"/>
      <c r="D85" s="20" t="s">
        <v>247</v>
      </c>
      <c r="E85" s="14" t="s">
        <v>955</v>
      </c>
      <c r="F85" s="34" t="s">
        <v>954</v>
      </c>
      <c r="G85" s="34" t="s">
        <v>953</v>
      </c>
      <c r="H85" s="33" t="s">
        <v>951</v>
      </c>
      <c r="I85" s="33"/>
      <c r="J85" s="34" t="s">
        <v>438</v>
      </c>
      <c r="K85" s="34" t="s">
        <v>952</v>
      </c>
      <c r="L85" s="100">
        <v>1100201549783</v>
      </c>
      <c r="M85" s="127">
        <v>36772</v>
      </c>
      <c r="N85" s="175"/>
      <c r="O85" s="175"/>
      <c r="P85" s="20" t="s">
        <v>30</v>
      </c>
      <c r="Q85" s="34" t="s">
        <v>86</v>
      </c>
      <c r="R85" s="14" t="s">
        <v>10</v>
      </c>
      <c r="S85" s="14"/>
      <c r="T85" s="14"/>
      <c r="U85" s="14"/>
      <c r="V85" s="36" t="s">
        <v>7</v>
      </c>
      <c r="W85" s="36" t="s">
        <v>17</v>
      </c>
      <c r="X85" s="36"/>
      <c r="Y85" s="36"/>
      <c r="Z85" s="36"/>
      <c r="AA85" s="36"/>
      <c r="AB85" s="36"/>
      <c r="AC85" s="136"/>
      <c r="AD85" s="132">
        <v>43157</v>
      </c>
      <c r="AE85" s="135">
        <f t="shared" si="8"/>
        <v>43277</v>
      </c>
      <c r="AF85" s="32">
        <v>43157</v>
      </c>
      <c r="AG85" s="37">
        <f t="shared" ca="1" si="9"/>
        <v>697</v>
      </c>
      <c r="AH85" s="37"/>
      <c r="AI85" s="37"/>
      <c r="AJ85" s="61">
        <f t="shared" ca="1" si="10"/>
        <v>1.9095890410958904</v>
      </c>
      <c r="AK85" s="46"/>
      <c r="AL85" s="59"/>
      <c r="AM85" s="41"/>
      <c r="AN85" s="271"/>
      <c r="AO85" s="148">
        <v>43</v>
      </c>
      <c r="AP85" s="148"/>
      <c r="AQ85" s="176"/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81"/>
      <c r="BD85" s="232"/>
      <c r="BE85" s="145"/>
      <c r="BF85" s="145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1"/>
      <c r="BT85" s="95"/>
      <c r="BU85" s="114"/>
      <c r="BV85" s="113"/>
      <c r="BW85" s="113"/>
      <c r="BZ85" s="246"/>
    </row>
    <row r="86" spans="1:78" s="39" customFormat="1" ht="23.25">
      <c r="A86" s="1">
        <v>52</v>
      </c>
      <c r="B86" s="558" t="s">
        <v>2877</v>
      </c>
      <c r="C86" s="210"/>
      <c r="D86" s="20" t="s">
        <v>247</v>
      </c>
      <c r="E86" s="50" t="s">
        <v>968</v>
      </c>
      <c r="F86" s="109" t="s">
        <v>967</v>
      </c>
      <c r="G86" s="109" t="s">
        <v>966</v>
      </c>
      <c r="H86" s="184" t="s">
        <v>1008</v>
      </c>
      <c r="I86" s="184"/>
      <c r="J86" s="109" t="s">
        <v>438</v>
      </c>
      <c r="K86" s="109" t="s">
        <v>969</v>
      </c>
      <c r="L86" s="101">
        <v>1159900346227</v>
      </c>
      <c r="M86" s="127">
        <v>36868</v>
      </c>
      <c r="N86" s="200"/>
      <c r="O86" s="200"/>
      <c r="P86" s="20" t="s">
        <v>30</v>
      </c>
      <c r="Q86" s="34" t="s">
        <v>86</v>
      </c>
      <c r="R86" s="14" t="s">
        <v>10</v>
      </c>
      <c r="S86" s="14"/>
      <c r="T86" s="14"/>
      <c r="U86" s="14"/>
      <c r="V86" s="36" t="s">
        <v>7</v>
      </c>
      <c r="W86" s="36" t="s">
        <v>17</v>
      </c>
      <c r="X86" s="310"/>
      <c r="Y86" s="310"/>
      <c r="Z86" s="310"/>
      <c r="AA86" s="310"/>
      <c r="AB86" s="310"/>
      <c r="AC86" s="222"/>
      <c r="AD86" s="132">
        <v>43157</v>
      </c>
      <c r="AE86" s="135">
        <f t="shared" si="8"/>
        <v>43277</v>
      </c>
      <c r="AF86" s="32">
        <v>43157</v>
      </c>
      <c r="AG86" s="37">
        <f t="shared" ca="1" si="9"/>
        <v>697</v>
      </c>
      <c r="AH86" s="37"/>
      <c r="AI86" s="37"/>
      <c r="AJ86" s="61">
        <f t="shared" ca="1" si="10"/>
        <v>1.9095890410958904</v>
      </c>
      <c r="AK86" s="46" t="str">
        <f t="shared" ref="AK86:AK98" ca="1" si="11">IF(AF86="","",IF(AJ86&lt;$AI$2,0,IF(YEAR(AF86)=$AI$1-1,ROUND($AK$2/12*(12-MONTH(AF86)+1),0),IF(AH86&gt;=$AI$6,$AK$6,IF(AH86&gt;=$AI$5,$AK$5,IF(AH86&gt;=$AI$4,$AK$4,IF(AH86&gt;=$AI$3,$AK$3,IF(AH86&gt;=$AI$2,$AK$2,"Check"))))))))</f>
        <v>Check</v>
      </c>
      <c r="AL86" s="59"/>
      <c r="AM86" s="41"/>
      <c r="AN86" s="271"/>
      <c r="AO86" s="148">
        <v>43</v>
      </c>
      <c r="AP86" s="148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81"/>
      <c r="BD86" s="181"/>
      <c r="BE86" s="145"/>
      <c r="BF86" s="145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1"/>
      <c r="BT86" s="95"/>
      <c r="BU86" s="114"/>
      <c r="BV86" s="113"/>
      <c r="BW86" s="113"/>
      <c r="BZ86" s="246"/>
    </row>
    <row r="87" spans="1:78" s="39" customFormat="1" ht="23.25">
      <c r="A87" s="1">
        <v>53</v>
      </c>
      <c r="B87" s="558" t="s">
        <v>2878</v>
      </c>
      <c r="C87" s="210"/>
      <c r="D87" s="20" t="s">
        <v>247</v>
      </c>
      <c r="E87" s="50" t="s">
        <v>1010</v>
      </c>
      <c r="F87" s="109" t="s">
        <v>1009</v>
      </c>
      <c r="G87" s="109" t="s">
        <v>1011</v>
      </c>
      <c r="H87" s="184" t="s">
        <v>996</v>
      </c>
      <c r="I87" s="184"/>
      <c r="J87" s="109" t="s">
        <v>438</v>
      </c>
      <c r="K87" s="109" t="s">
        <v>997</v>
      </c>
      <c r="L87" s="101">
        <v>1103703069578</v>
      </c>
      <c r="M87" s="127">
        <v>36734</v>
      </c>
      <c r="N87" s="200"/>
      <c r="O87" s="200"/>
      <c r="P87" s="20" t="s">
        <v>30</v>
      </c>
      <c r="Q87" s="34" t="s">
        <v>86</v>
      </c>
      <c r="R87" s="14" t="s">
        <v>10</v>
      </c>
      <c r="S87" s="14"/>
      <c r="T87" s="14"/>
      <c r="U87" s="14"/>
      <c r="V87" s="36" t="s">
        <v>7</v>
      </c>
      <c r="W87" s="36" t="s">
        <v>17</v>
      </c>
      <c r="X87" s="310"/>
      <c r="Y87" s="310"/>
      <c r="Z87" s="310"/>
      <c r="AA87" s="310"/>
      <c r="AB87" s="310"/>
      <c r="AC87" s="222"/>
      <c r="AD87" s="132">
        <v>43161</v>
      </c>
      <c r="AE87" s="135">
        <f t="shared" si="8"/>
        <v>43281</v>
      </c>
      <c r="AF87" s="32">
        <v>43161</v>
      </c>
      <c r="AG87" s="37">
        <f t="shared" ca="1" si="9"/>
        <v>693</v>
      </c>
      <c r="AH87" s="37"/>
      <c r="AI87" s="37"/>
      <c r="AJ87" s="61">
        <f t="shared" ca="1" si="10"/>
        <v>1.8986301369863015</v>
      </c>
      <c r="AK87" s="46" t="str">
        <f t="shared" ca="1" si="11"/>
        <v>Check</v>
      </c>
      <c r="AL87" s="59"/>
      <c r="AM87" s="41"/>
      <c r="AN87" s="271"/>
      <c r="AO87" s="148">
        <v>42</v>
      </c>
      <c r="AP87" s="148"/>
      <c r="AQ87" s="176"/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81"/>
      <c r="BD87" s="181"/>
      <c r="BE87" s="145"/>
      <c r="BF87" s="145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1"/>
      <c r="BT87" s="95"/>
      <c r="BU87" s="114"/>
      <c r="BV87" s="113"/>
      <c r="BW87" s="113"/>
      <c r="BZ87" s="246"/>
    </row>
    <row r="88" spans="1:78" s="39" customFormat="1" ht="23.25">
      <c r="A88" s="1">
        <v>54</v>
      </c>
      <c r="B88" s="554" t="s">
        <v>2879</v>
      </c>
      <c r="C88" s="210"/>
      <c r="D88" s="20" t="s">
        <v>249</v>
      </c>
      <c r="E88" s="50" t="s">
        <v>973</v>
      </c>
      <c r="F88" s="109" t="s">
        <v>974</v>
      </c>
      <c r="G88" s="109" t="s">
        <v>972</v>
      </c>
      <c r="H88" s="184" t="s">
        <v>971</v>
      </c>
      <c r="I88" s="184"/>
      <c r="J88" s="109" t="s">
        <v>435</v>
      </c>
      <c r="K88" s="109" t="s">
        <v>970</v>
      </c>
      <c r="L88" s="101">
        <v>1310800170658</v>
      </c>
      <c r="M88" s="127">
        <v>34485</v>
      </c>
      <c r="N88" s="200"/>
      <c r="O88" s="200"/>
      <c r="P88" s="20" t="s">
        <v>31</v>
      </c>
      <c r="Q88" s="236" t="s">
        <v>789</v>
      </c>
      <c r="R88" s="14" t="s">
        <v>10</v>
      </c>
      <c r="S88" s="14"/>
      <c r="T88" s="14"/>
      <c r="U88" s="14"/>
      <c r="V88" s="36" t="s">
        <v>7</v>
      </c>
      <c r="W88" s="36" t="s">
        <v>17</v>
      </c>
      <c r="X88" s="310"/>
      <c r="Y88" s="310"/>
      <c r="Z88" s="310"/>
      <c r="AA88" s="310"/>
      <c r="AB88" s="310"/>
      <c r="AC88" s="222"/>
      <c r="AD88" s="132">
        <v>43157</v>
      </c>
      <c r="AE88" s="135">
        <f t="shared" si="8"/>
        <v>43277</v>
      </c>
      <c r="AF88" s="32">
        <v>43157</v>
      </c>
      <c r="AG88" s="37">
        <f t="shared" ca="1" si="9"/>
        <v>697</v>
      </c>
      <c r="AH88" s="37"/>
      <c r="AI88" s="37"/>
      <c r="AJ88" s="61">
        <f t="shared" ca="1" si="10"/>
        <v>1.9095890410958904</v>
      </c>
      <c r="AK88" s="46" t="str">
        <f t="shared" ca="1" si="11"/>
        <v>Check</v>
      </c>
      <c r="AL88" s="59"/>
      <c r="AM88" s="41"/>
      <c r="AN88" s="271"/>
      <c r="AO88" s="148">
        <v>36</v>
      </c>
      <c r="AP88" s="148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  <c r="BC88" s="181"/>
      <c r="BD88" s="181"/>
      <c r="BE88" s="145"/>
      <c r="BF88" s="145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1"/>
      <c r="BT88" s="95"/>
      <c r="BU88" s="114"/>
      <c r="BV88" s="113"/>
      <c r="BW88" s="113"/>
      <c r="BZ88" s="246"/>
    </row>
    <row r="89" spans="1:78" s="39" customFormat="1" ht="23.25">
      <c r="A89" s="1">
        <v>55</v>
      </c>
      <c r="B89" s="558" t="s">
        <v>2880</v>
      </c>
      <c r="C89" s="210"/>
      <c r="D89" s="20" t="s">
        <v>247</v>
      </c>
      <c r="E89" s="50" t="s">
        <v>1002</v>
      </c>
      <c r="F89" s="109" t="s">
        <v>1001</v>
      </c>
      <c r="G89" s="109" t="s">
        <v>1000</v>
      </c>
      <c r="H89" s="184" t="s">
        <v>999</v>
      </c>
      <c r="I89" s="184"/>
      <c r="J89" s="109" t="s">
        <v>435</v>
      </c>
      <c r="K89" s="109" t="s">
        <v>998</v>
      </c>
      <c r="L89" s="101">
        <v>1103703101480</v>
      </c>
      <c r="M89" s="127">
        <v>36783</v>
      </c>
      <c r="N89" s="200"/>
      <c r="O89" s="200"/>
      <c r="P89" s="20" t="s">
        <v>30</v>
      </c>
      <c r="Q89" s="34" t="s">
        <v>86</v>
      </c>
      <c r="R89" s="14" t="s">
        <v>10</v>
      </c>
      <c r="S89" s="14"/>
      <c r="T89" s="14"/>
      <c r="U89" s="14"/>
      <c r="V89" s="36" t="s">
        <v>7</v>
      </c>
      <c r="W89" s="36" t="s">
        <v>17</v>
      </c>
      <c r="X89" s="310"/>
      <c r="Y89" s="310"/>
      <c r="Z89" s="310"/>
      <c r="AA89" s="310"/>
      <c r="AB89" s="310"/>
      <c r="AC89" s="222"/>
      <c r="AD89" s="132">
        <v>43161</v>
      </c>
      <c r="AE89" s="135">
        <f t="shared" si="8"/>
        <v>43281</v>
      </c>
      <c r="AF89" s="32">
        <v>43161</v>
      </c>
      <c r="AG89" s="37">
        <f t="shared" ca="1" si="9"/>
        <v>693</v>
      </c>
      <c r="AH89" s="37"/>
      <c r="AI89" s="37"/>
      <c r="AJ89" s="61">
        <f t="shared" ca="1" si="10"/>
        <v>1.8986301369863015</v>
      </c>
      <c r="AK89" s="46" t="str">
        <f t="shared" ca="1" si="11"/>
        <v>Check</v>
      </c>
      <c r="AL89" s="59"/>
      <c r="AM89" s="41"/>
      <c r="AN89" s="271"/>
      <c r="AO89" s="148">
        <v>44</v>
      </c>
      <c r="AP89" s="148"/>
      <c r="AQ89" s="176"/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  <c r="BC89" s="181"/>
      <c r="BD89" s="181"/>
      <c r="BE89" s="145"/>
      <c r="BF89" s="145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1"/>
      <c r="BT89" s="95"/>
      <c r="BU89" s="114"/>
      <c r="BV89" s="113"/>
      <c r="BW89" s="113"/>
      <c r="BZ89" s="246"/>
    </row>
    <row r="90" spans="1:78" s="39" customFormat="1" ht="23.25">
      <c r="A90" s="1">
        <v>56</v>
      </c>
      <c r="B90" s="554" t="s">
        <v>2461</v>
      </c>
      <c r="C90" s="210"/>
      <c r="D90" s="20" t="s">
        <v>249</v>
      </c>
      <c r="E90" s="50" t="s">
        <v>978</v>
      </c>
      <c r="F90" s="109" t="s">
        <v>977</v>
      </c>
      <c r="G90" s="109" t="s">
        <v>976</v>
      </c>
      <c r="H90" s="184" t="s">
        <v>975</v>
      </c>
      <c r="I90" s="184"/>
      <c r="J90" s="109" t="s">
        <v>435</v>
      </c>
      <c r="K90" s="109" t="s">
        <v>979</v>
      </c>
      <c r="L90" s="101">
        <v>3100200976811</v>
      </c>
      <c r="M90" s="127">
        <v>30294</v>
      </c>
      <c r="N90" s="200"/>
      <c r="O90" s="200"/>
      <c r="P90" s="20" t="s">
        <v>31</v>
      </c>
      <c r="Q90" s="236" t="s">
        <v>789</v>
      </c>
      <c r="R90" s="53" t="s">
        <v>10</v>
      </c>
      <c r="S90" s="14"/>
      <c r="T90" s="14"/>
      <c r="U90" s="14"/>
      <c r="V90" s="36" t="s">
        <v>7</v>
      </c>
      <c r="W90" s="36" t="s">
        <v>17</v>
      </c>
      <c r="X90" s="310"/>
      <c r="Y90" s="310"/>
      <c r="Z90" s="310"/>
      <c r="AA90" s="310"/>
      <c r="AB90" s="310"/>
      <c r="AC90" s="222"/>
      <c r="AD90" s="132">
        <v>43157</v>
      </c>
      <c r="AE90" s="135">
        <f t="shared" si="8"/>
        <v>43277</v>
      </c>
      <c r="AF90" s="32">
        <v>43157</v>
      </c>
      <c r="AG90" s="37">
        <f t="shared" ca="1" si="9"/>
        <v>697</v>
      </c>
      <c r="AH90" s="37"/>
      <c r="AI90" s="37"/>
      <c r="AJ90" s="61">
        <f t="shared" ca="1" si="10"/>
        <v>1.9095890410958904</v>
      </c>
      <c r="AK90" s="46" t="str">
        <f t="shared" ca="1" si="11"/>
        <v>Check</v>
      </c>
      <c r="AL90" s="59"/>
      <c r="AM90" s="41"/>
      <c r="AN90" s="271"/>
      <c r="AO90" s="148">
        <v>40</v>
      </c>
      <c r="AP90" s="148"/>
      <c r="AQ90" s="176"/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81"/>
      <c r="BD90" s="181"/>
      <c r="BE90" s="145"/>
      <c r="BF90" s="145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1"/>
      <c r="BT90" s="95"/>
      <c r="BU90" s="114"/>
      <c r="BV90" s="113"/>
      <c r="BW90" s="113"/>
      <c r="BZ90" s="246"/>
    </row>
    <row r="91" spans="1:78" s="39" customFormat="1" ht="23.25">
      <c r="A91" s="1">
        <v>57</v>
      </c>
      <c r="B91" s="558" t="s">
        <v>2881</v>
      </c>
      <c r="C91" s="210"/>
      <c r="D91" s="49" t="s">
        <v>247</v>
      </c>
      <c r="E91" s="50" t="s">
        <v>988</v>
      </c>
      <c r="F91" s="109" t="s">
        <v>989</v>
      </c>
      <c r="G91" s="109" t="s">
        <v>987</v>
      </c>
      <c r="H91" s="184" t="s">
        <v>981</v>
      </c>
      <c r="I91" s="184"/>
      <c r="J91" s="109" t="s">
        <v>438</v>
      </c>
      <c r="K91" s="109" t="s">
        <v>986</v>
      </c>
      <c r="L91" s="101">
        <v>1129901710631</v>
      </c>
      <c r="M91" s="127">
        <v>37343</v>
      </c>
      <c r="N91" s="200"/>
      <c r="O91" s="200"/>
      <c r="P91" s="20" t="s">
        <v>30</v>
      </c>
      <c r="Q91" s="34" t="s">
        <v>86</v>
      </c>
      <c r="R91" s="14" t="s">
        <v>10</v>
      </c>
      <c r="S91" s="14"/>
      <c r="T91" s="14"/>
      <c r="U91" s="14"/>
      <c r="V91" s="36" t="s">
        <v>7</v>
      </c>
      <c r="W91" s="36" t="s">
        <v>17</v>
      </c>
      <c r="X91" s="310"/>
      <c r="Y91" s="310"/>
      <c r="Z91" s="310"/>
      <c r="AA91" s="310"/>
      <c r="AB91" s="310"/>
      <c r="AC91" s="222"/>
      <c r="AD91" s="132">
        <v>43157</v>
      </c>
      <c r="AE91" s="135">
        <f t="shared" si="8"/>
        <v>43277</v>
      </c>
      <c r="AF91" s="32">
        <v>43157</v>
      </c>
      <c r="AG91" s="37">
        <f t="shared" ca="1" si="9"/>
        <v>697</v>
      </c>
      <c r="AH91" s="37"/>
      <c r="AI91" s="37"/>
      <c r="AJ91" s="61">
        <f t="shared" ca="1" si="10"/>
        <v>1.9095890410958904</v>
      </c>
      <c r="AK91" s="46" t="str">
        <f t="shared" ca="1" si="11"/>
        <v>Check</v>
      </c>
      <c r="AL91" s="59"/>
      <c r="AM91" s="41"/>
      <c r="AN91" s="271"/>
      <c r="AO91" s="234">
        <v>38</v>
      </c>
      <c r="AP91" s="148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81"/>
      <c r="BD91" s="181"/>
      <c r="BE91" s="145"/>
      <c r="BF91" s="145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1"/>
      <c r="BT91" s="95"/>
      <c r="BU91" s="114"/>
      <c r="BV91" s="113"/>
      <c r="BW91" s="113"/>
      <c r="BZ91" s="246"/>
    </row>
    <row r="92" spans="1:78" s="39" customFormat="1" ht="23.25">
      <c r="A92" s="1">
        <v>58</v>
      </c>
      <c r="B92" s="558" t="s">
        <v>2882</v>
      </c>
      <c r="C92" s="210"/>
      <c r="D92" s="20" t="s">
        <v>249</v>
      </c>
      <c r="E92" s="50" t="s">
        <v>697</v>
      </c>
      <c r="F92" s="109" t="s">
        <v>701</v>
      </c>
      <c r="G92" s="109" t="s">
        <v>703</v>
      </c>
      <c r="H92" s="184" t="s">
        <v>702</v>
      </c>
      <c r="I92" s="184"/>
      <c r="J92" s="109" t="s">
        <v>435</v>
      </c>
      <c r="K92" s="109" t="s">
        <v>704</v>
      </c>
      <c r="L92" s="101">
        <v>1129700236983</v>
      </c>
      <c r="M92" s="127">
        <v>37139</v>
      </c>
      <c r="N92" s="200"/>
      <c r="O92" s="200">
        <v>4401283742</v>
      </c>
      <c r="P92" s="20" t="s">
        <v>31</v>
      </c>
      <c r="Q92" s="34" t="s">
        <v>86</v>
      </c>
      <c r="R92" s="14" t="s">
        <v>10</v>
      </c>
      <c r="S92" s="14"/>
      <c r="T92" s="14"/>
      <c r="U92" s="14"/>
      <c r="V92" s="36" t="s">
        <v>7</v>
      </c>
      <c r="W92" s="36" t="s">
        <v>17</v>
      </c>
      <c r="X92" s="310"/>
      <c r="Y92" s="310"/>
      <c r="Z92" s="310"/>
      <c r="AA92" s="310"/>
      <c r="AB92" s="310"/>
      <c r="AC92" s="222"/>
      <c r="AD92" s="132">
        <v>43161</v>
      </c>
      <c r="AE92" s="135">
        <f t="shared" si="8"/>
        <v>43281</v>
      </c>
      <c r="AF92" s="32">
        <v>43161</v>
      </c>
      <c r="AG92" s="37">
        <f t="shared" ca="1" si="9"/>
        <v>693</v>
      </c>
      <c r="AH92" s="37"/>
      <c r="AI92" s="37"/>
      <c r="AJ92" s="61">
        <f t="shared" ca="1" si="10"/>
        <v>1.8986301369863015</v>
      </c>
      <c r="AK92" s="46" t="str">
        <f t="shared" ca="1" si="11"/>
        <v>Check</v>
      </c>
      <c r="AL92" s="59"/>
      <c r="AM92" s="41"/>
      <c r="AN92" s="271"/>
      <c r="AO92" s="186">
        <v>36</v>
      </c>
      <c r="AP92" s="148"/>
      <c r="AQ92" s="176"/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81"/>
      <c r="BD92" s="181"/>
      <c r="BE92" s="145"/>
      <c r="BF92" s="145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1"/>
      <c r="BT92" s="95"/>
      <c r="BU92" s="114"/>
      <c r="BV92" s="113"/>
      <c r="BW92" s="113"/>
      <c r="BZ92" s="246"/>
    </row>
    <row r="93" spans="1:78" s="39" customFormat="1" ht="23.25">
      <c r="A93" s="1">
        <v>59</v>
      </c>
      <c r="B93" s="558" t="s">
        <v>2883</v>
      </c>
      <c r="C93" s="301" t="s">
        <v>1055</v>
      </c>
      <c r="D93" s="138" t="s">
        <v>249</v>
      </c>
      <c r="E93" s="50" t="s">
        <v>991</v>
      </c>
      <c r="F93" s="109" t="s">
        <v>992</v>
      </c>
      <c r="G93" s="109" t="s">
        <v>995</v>
      </c>
      <c r="H93" s="184" t="s">
        <v>994</v>
      </c>
      <c r="I93" s="184"/>
      <c r="J93" s="109" t="s">
        <v>435</v>
      </c>
      <c r="K93" s="109" t="s">
        <v>993</v>
      </c>
      <c r="L93" s="101">
        <v>1129700230331</v>
      </c>
      <c r="M93" s="127">
        <v>37045</v>
      </c>
      <c r="N93" s="200"/>
      <c r="O93" s="200"/>
      <c r="P93" s="20" t="s">
        <v>31</v>
      </c>
      <c r="Q93" s="34" t="s">
        <v>86</v>
      </c>
      <c r="R93" s="14" t="s">
        <v>10</v>
      </c>
      <c r="S93" s="14"/>
      <c r="T93" s="14"/>
      <c r="U93" s="14"/>
      <c r="V93" s="36" t="s">
        <v>7</v>
      </c>
      <c r="W93" s="36" t="s">
        <v>17</v>
      </c>
      <c r="X93" s="310"/>
      <c r="Y93" s="310"/>
      <c r="Z93" s="310"/>
      <c r="AA93" s="310"/>
      <c r="AB93" s="310"/>
      <c r="AC93" s="222"/>
      <c r="AD93" s="132">
        <v>43161</v>
      </c>
      <c r="AE93" s="135">
        <f t="shared" si="8"/>
        <v>43281</v>
      </c>
      <c r="AF93" s="32">
        <v>43161</v>
      </c>
      <c r="AG93" s="37">
        <f t="shared" ca="1" si="9"/>
        <v>693</v>
      </c>
      <c r="AH93" s="37"/>
      <c r="AI93" s="37"/>
      <c r="AJ93" s="61">
        <f t="shared" ca="1" si="10"/>
        <v>1.8986301369863015</v>
      </c>
      <c r="AK93" s="46" t="str">
        <f t="shared" ca="1" si="11"/>
        <v>Check</v>
      </c>
      <c r="AL93" s="59"/>
      <c r="AM93" s="41"/>
      <c r="AN93" s="271"/>
      <c r="AO93" s="148">
        <v>36</v>
      </c>
      <c r="AP93" s="148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81"/>
      <c r="BD93" s="181"/>
      <c r="BE93" s="145"/>
      <c r="BF93" s="145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1"/>
      <c r="BT93" s="95"/>
      <c r="BU93" s="114"/>
      <c r="BV93" s="113"/>
      <c r="BW93" s="113"/>
      <c r="BZ93" s="246"/>
    </row>
    <row r="94" spans="1:78" s="39" customFormat="1" ht="23.25">
      <c r="A94" s="1">
        <v>60</v>
      </c>
      <c r="B94" s="558" t="s">
        <v>2884</v>
      </c>
      <c r="C94" s="210"/>
      <c r="D94" s="49" t="s">
        <v>247</v>
      </c>
      <c r="E94" s="50" t="s">
        <v>1033</v>
      </c>
      <c r="F94" s="109" t="s">
        <v>294</v>
      </c>
      <c r="G94" s="109" t="s">
        <v>1022</v>
      </c>
      <c r="H94" s="184" t="s">
        <v>1027</v>
      </c>
      <c r="I94" s="184"/>
      <c r="J94" s="109"/>
      <c r="K94" s="109"/>
      <c r="L94" s="101"/>
      <c r="M94" s="127"/>
      <c r="N94" s="200"/>
      <c r="O94" s="200"/>
      <c r="P94" s="20" t="s">
        <v>30</v>
      </c>
      <c r="Q94" s="34" t="s">
        <v>86</v>
      </c>
      <c r="R94" s="14" t="s">
        <v>10</v>
      </c>
      <c r="S94" s="14"/>
      <c r="T94" s="14"/>
      <c r="U94" s="14"/>
      <c r="V94" s="36" t="s">
        <v>7</v>
      </c>
      <c r="W94" s="36" t="s">
        <v>17</v>
      </c>
      <c r="X94" s="310"/>
      <c r="Y94" s="310"/>
      <c r="Z94" s="310"/>
      <c r="AA94" s="310"/>
      <c r="AB94" s="310"/>
      <c r="AC94" s="222"/>
      <c r="AD94" s="132">
        <v>43165</v>
      </c>
      <c r="AE94" s="135">
        <f t="shared" si="8"/>
        <v>43285</v>
      </c>
      <c r="AF94" s="32">
        <v>43165</v>
      </c>
      <c r="AG94" s="37">
        <f t="shared" ca="1" si="9"/>
        <v>689</v>
      </c>
      <c r="AH94" s="37"/>
      <c r="AI94" s="37"/>
      <c r="AJ94" s="61">
        <f t="shared" ca="1" si="10"/>
        <v>1.8876712328767122</v>
      </c>
      <c r="AK94" s="46" t="str">
        <f t="shared" ca="1" si="11"/>
        <v>Check</v>
      </c>
      <c r="AL94" s="59"/>
      <c r="AM94" s="41"/>
      <c r="AN94" s="271"/>
      <c r="AO94" s="148"/>
      <c r="AP94" s="148"/>
      <c r="AQ94" s="176"/>
      <c r="AR94" s="176"/>
      <c r="AS94" s="176"/>
      <c r="AT94" s="176"/>
      <c r="AU94" s="176"/>
      <c r="AV94" s="176"/>
      <c r="AW94" s="176"/>
      <c r="AX94" s="176"/>
      <c r="AY94" s="176"/>
      <c r="AZ94" s="176"/>
      <c r="BA94" s="176"/>
      <c r="BB94" s="176"/>
      <c r="BC94" s="181"/>
      <c r="BD94" s="181"/>
      <c r="BE94" s="145"/>
      <c r="BF94" s="145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1"/>
      <c r="BT94" s="95"/>
      <c r="BU94" s="114"/>
      <c r="BV94" s="113"/>
      <c r="BW94" s="113"/>
      <c r="BZ94" s="246"/>
    </row>
    <row r="95" spans="1:78" s="39" customFormat="1" ht="23.25">
      <c r="A95" s="1">
        <v>61</v>
      </c>
      <c r="B95" s="558" t="s">
        <v>2885</v>
      </c>
      <c r="C95" s="210"/>
      <c r="D95" s="49" t="s">
        <v>247</v>
      </c>
      <c r="E95" s="50" t="s">
        <v>1035</v>
      </c>
      <c r="F95" s="109" t="s">
        <v>992</v>
      </c>
      <c r="G95" s="109" t="s">
        <v>1024</v>
      </c>
      <c r="H95" s="184" t="s">
        <v>1029</v>
      </c>
      <c r="I95" s="184"/>
      <c r="J95" s="109"/>
      <c r="K95" s="109"/>
      <c r="L95" s="101"/>
      <c r="M95" s="127"/>
      <c r="N95" s="200"/>
      <c r="O95" s="200"/>
      <c r="P95" s="20" t="s">
        <v>30</v>
      </c>
      <c r="Q95" s="34" t="s">
        <v>86</v>
      </c>
      <c r="R95" s="14" t="s">
        <v>10</v>
      </c>
      <c r="S95" s="14"/>
      <c r="T95" s="14"/>
      <c r="U95" s="14"/>
      <c r="V95" s="36" t="s">
        <v>7</v>
      </c>
      <c r="W95" s="36" t="s">
        <v>17</v>
      </c>
      <c r="X95" s="310"/>
      <c r="Y95" s="310"/>
      <c r="Z95" s="310"/>
      <c r="AA95" s="310"/>
      <c r="AB95" s="310"/>
      <c r="AC95" s="222"/>
      <c r="AD95" s="132">
        <v>43165</v>
      </c>
      <c r="AE95" s="135">
        <f t="shared" si="8"/>
        <v>43285</v>
      </c>
      <c r="AF95" s="32">
        <v>43165</v>
      </c>
      <c r="AG95" s="37">
        <f t="shared" ca="1" si="9"/>
        <v>689</v>
      </c>
      <c r="AH95" s="37"/>
      <c r="AI95" s="37"/>
      <c r="AJ95" s="61">
        <f t="shared" ca="1" si="10"/>
        <v>1.8876712328767122</v>
      </c>
      <c r="AK95" s="46" t="str">
        <f t="shared" ca="1" si="11"/>
        <v>Check</v>
      </c>
      <c r="AL95" s="59"/>
      <c r="AM95" s="41"/>
      <c r="AN95" s="271"/>
      <c r="AO95" s="148"/>
      <c r="AP95" s="148"/>
      <c r="AQ95" s="176"/>
      <c r="AR95" s="176"/>
      <c r="AS95" s="176"/>
      <c r="AT95" s="176"/>
      <c r="AU95" s="176"/>
      <c r="AV95" s="176"/>
      <c r="AW95" s="176"/>
      <c r="AX95" s="176"/>
      <c r="AY95" s="176"/>
      <c r="AZ95" s="176"/>
      <c r="BA95" s="176"/>
      <c r="BB95" s="176"/>
      <c r="BC95" s="181"/>
      <c r="BD95" s="181"/>
      <c r="BE95" s="145"/>
      <c r="BF95" s="145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1"/>
      <c r="BT95" s="95"/>
      <c r="BU95" s="114"/>
      <c r="BV95" s="113"/>
      <c r="BW95" s="113"/>
      <c r="BZ95" s="246"/>
    </row>
    <row r="96" spans="1:78" s="39" customFormat="1" ht="23.25">
      <c r="A96" s="1">
        <v>62</v>
      </c>
      <c r="B96" s="558" t="s">
        <v>2886</v>
      </c>
      <c r="C96" s="210"/>
      <c r="D96" s="49" t="s">
        <v>249</v>
      </c>
      <c r="E96" s="50" t="s">
        <v>1053</v>
      </c>
      <c r="F96" s="109" t="s">
        <v>1054</v>
      </c>
      <c r="G96" s="109" t="s">
        <v>1052</v>
      </c>
      <c r="H96" s="184" t="s">
        <v>754</v>
      </c>
      <c r="I96" s="184"/>
      <c r="J96" s="109" t="s">
        <v>435</v>
      </c>
      <c r="K96" s="109" t="s">
        <v>1051</v>
      </c>
      <c r="L96" s="101">
        <v>1101501123227</v>
      </c>
      <c r="M96" s="127">
        <v>37219</v>
      </c>
      <c r="N96" s="200"/>
      <c r="O96" s="200"/>
      <c r="P96" s="20" t="s">
        <v>31</v>
      </c>
      <c r="Q96" s="34" t="s">
        <v>86</v>
      </c>
      <c r="R96" s="14" t="s">
        <v>10</v>
      </c>
      <c r="S96" s="14"/>
      <c r="T96" s="14"/>
      <c r="U96" s="14"/>
      <c r="V96" s="36" t="s">
        <v>7</v>
      </c>
      <c r="W96" s="36" t="s">
        <v>17</v>
      </c>
      <c r="X96" s="310"/>
      <c r="Y96" s="310"/>
      <c r="Z96" s="310"/>
      <c r="AA96" s="310"/>
      <c r="AB96" s="310"/>
      <c r="AC96" s="222"/>
      <c r="AD96" s="132">
        <v>43168</v>
      </c>
      <c r="AE96" s="135">
        <f t="shared" si="8"/>
        <v>43288</v>
      </c>
      <c r="AF96" s="32">
        <v>43168</v>
      </c>
      <c r="AG96" s="37">
        <f t="shared" ca="1" si="9"/>
        <v>686</v>
      </c>
      <c r="AH96" s="37"/>
      <c r="AI96" s="37"/>
      <c r="AJ96" s="61">
        <f t="shared" ca="1" si="10"/>
        <v>1.8794520547945206</v>
      </c>
      <c r="AK96" s="46" t="str">
        <f t="shared" ca="1" si="11"/>
        <v>Check</v>
      </c>
      <c r="AL96" s="59"/>
      <c r="AM96" s="41"/>
      <c r="AN96" s="271"/>
      <c r="AO96" s="148"/>
      <c r="AP96" s="148"/>
      <c r="AQ96" s="176"/>
      <c r="AR96" s="176"/>
      <c r="AS96" s="176"/>
      <c r="AT96" s="176"/>
      <c r="AU96" s="176"/>
      <c r="AV96" s="176"/>
      <c r="AW96" s="176"/>
      <c r="AX96" s="176"/>
      <c r="AY96" s="176"/>
      <c r="AZ96" s="176"/>
      <c r="BA96" s="176"/>
      <c r="BB96" s="176"/>
      <c r="BC96" s="181"/>
      <c r="BD96" s="181"/>
      <c r="BE96" s="145"/>
      <c r="BF96" s="145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1"/>
      <c r="BT96" s="95"/>
      <c r="BU96" s="114"/>
      <c r="BV96" s="113"/>
      <c r="BW96" s="113"/>
      <c r="BZ96" s="246"/>
    </row>
    <row r="97" spans="1:78" s="39" customFormat="1" ht="23.25">
      <c r="A97" s="1">
        <v>63</v>
      </c>
      <c r="B97" s="558" t="s">
        <v>2887</v>
      </c>
      <c r="C97" s="210"/>
      <c r="D97" s="49" t="s">
        <v>247</v>
      </c>
      <c r="E97" s="50" t="s">
        <v>177</v>
      </c>
      <c r="F97" s="109" t="s">
        <v>1059</v>
      </c>
      <c r="G97" s="109" t="s">
        <v>1061</v>
      </c>
      <c r="H97" s="184" t="s">
        <v>1029</v>
      </c>
      <c r="I97" s="184"/>
      <c r="J97" s="109" t="s">
        <v>600</v>
      </c>
      <c r="K97" s="109" t="s">
        <v>1062</v>
      </c>
      <c r="L97" s="101">
        <v>1129700227950</v>
      </c>
      <c r="M97" s="127">
        <v>37024</v>
      </c>
      <c r="N97" s="200"/>
      <c r="O97" s="200"/>
      <c r="P97" s="20" t="s">
        <v>30</v>
      </c>
      <c r="Q97" s="34" t="s">
        <v>86</v>
      </c>
      <c r="R97" s="14" t="s">
        <v>10</v>
      </c>
      <c r="S97" s="14"/>
      <c r="T97" s="14"/>
      <c r="U97" s="14"/>
      <c r="V97" s="36" t="s">
        <v>7</v>
      </c>
      <c r="W97" s="36" t="s">
        <v>17</v>
      </c>
      <c r="X97" s="310"/>
      <c r="Y97" s="310"/>
      <c r="Z97" s="310"/>
      <c r="AA97" s="310"/>
      <c r="AB97" s="310"/>
      <c r="AC97" s="222"/>
      <c r="AD97" s="132">
        <v>43174</v>
      </c>
      <c r="AE97" s="135">
        <f t="shared" si="8"/>
        <v>43294</v>
      </c>
      <c r="AF97" s="32">
        <v>43174</v>
      </c>
      <c r="AG97" s="37">
        <f t="shared" ca="1" si="9"/>
        <v>680</v>
      </c>
      <c r="AH97" s="37"/>
      <c r="AI97" s="37"/>
      <c r="AJ97" s="61">
        <f t="shared" ca="1" si="10"/>
        <v>1.8630136986301369</v>
      </c>
      <c r="AK97" s="46" t="str">
        <f t="shared" ca="1" si="11"/>
        <v>Check</v>
      </c>
      <c r="AL97" s="59"/>
      <c r="AM97" s="41"/>
      <c r="AN97" s="271"/>
      <c r="AO97" s="148"/>
      <c r="AP97" s="148"/>
      <c r="AQ97" s="176"/>
      <c r="AR97" s="176"/>
      <c r="AS97" s="176"/>
      <c r="AT97" s="176"/>
      <c r="AU97" s="176"/>
      <c r="AV97" s="176"/>
      <c r="AW97" s="176"/>
      <c r="AX97" s="176"/>
      <c r="AY97" s="176"/>
      <c r="AZ97" s="176"/>
      <c r="BA97" s="176"/>
      <c r="BB97" s="176"/>
      <c r="BC97" s="181"/>
      <c r="BD97" s="181"/>
      <c r="BE97" s="145"/>
      <c r="BF97" s="145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1"/>
      <c r="BT97" s="95"/>
      <c r="BU97" s="114"/>
      <c r="BV97" s="113"/>
      <c r="BW97" s="113"/>
      <c r="BZ97" s="246"/>
    </row>
    <row r="98" spans="1:78" s="39" customFormat="1" ht="23.25">
      <c r="A98" s="1">
        <v>64</v>
      </c>
      <c r="B98" s="558" t="s">
        <v>2888</v>
      </c>
      <c r="C98" s="210"/>
      <c r="D98" s="49" t="s">
        <v>247</v>
      </c>
      <c r="E98" s="50" t="s">
        <v>1063</v>
      </c>
      <c r="F98" s="109" t="s">
        <v>1064</v>
      </c>
      <c r="G98" s="109" t="s">
        <v>1065</v>
      </c>
      <c r="H98" s="184" t="s">
        <v>1066</v>
      </c>
      <c r="I98" s="184"/>
      <c r="J98" s="109" t="s">
        <v>600</v>
      </c>
      <c r="K98" s="109" t="s">
        <v>1067</v>
      </c>
      <c r="L98" s="101">
        <v>1139900387446</v>
      </c>
      <c r="M98" s="127">
        <v>37558</v>
      </c>
      <c r="N98" s="200"/>
      <c r="O98" s="200"/>
      <c r="P98" s="20" t="s">
        <v>30</v>
      </c>
      <c r="Q98" s="34" t="s">
        <v>86</v>
      </c>
      <c r="R98" s="14" t="s">
        <v>10</v>
      </c>
      <c r="S98" s="14"/>
      <c r="T98" s="14"/>
      <c r="U98" s="14"/>
      <c r="V98" s="36" t="s">
        <v>7</v>
      </c>
      <c r="W98" s="36" t="s">
        <v>17</v>
      </c>
      <c r="X98" s="310"/>
      <c r="Y98" s="310"/>
      <c r="Z98" s="310"/>
      <c r="AA98" s="310"/>
      <c r="AB98" s="310"/>
      <c r="AC98" s="222"/>
      <c r="AD98" s="132">
        <v>43174</v>
      </c>
      <c r="AE98" s="135">
        <f t="shared" si="8"/>
        <v>43294</v>
      </c>
      <c r="AF98" s="32">
        <v>43174</v>
      </c>
      <c r="AG98" s="37">
        <f t="shared" ca="1" si="9"/>
        <v>680</v>
      </c>
      <c r="AH98" s="37"/>
      <c r="AI98" s="37"/>
      <c r="AJ98" s="61">
        <f t="shared" ca="1" si="10"/>
        <v>1.8630136986301369</v>
      </c>
      <c r="AK98" s="46" t="str">
        <f t="shared" ca="1" si="11"/>
        <v>Check</v>
      </c>
      <c r="AL98" s="59"/>
      <c r="AM98" s="41"/>
      <c r="AN98" s="271"/>
      <c r="AO98" s="148"/>
      <c r="AP98" s="148"/>
      <c r="AQ98" s="176"/>
      <c r="AR98" s="176"/>
      <c r="AS98" s="176"/>
      <c r="AT98" s="176"/>
      <c r="AU98" s="176"/>
      <c r="AV98" s="176"/>
      <c r="AW98" s="176"/>
      <c r="AX98" s="176"/>
      <c r="AY98" s="176"/>
      <c r="AZ98" s="176"/>
      <c r="BA98" s="176"/>
      <c r="BB98" s="176"/>
      <c r="BC98" s="181"/>
      <c r="BD98" s="181"/>
      <c r="BE98" s="145"/>
      <c r="BF98" s="145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1"/>
      <c r="BT98" s="95"/>
      <c r="BU98" s="114"/>
      <c r="BV98" s="113"/>
      <c r="BW98" s="113"/>
      <c r="BZ98" s="246"/>
    </row>
    <row r="99" spans="1:78" s="39" customFormat="1" ht="23.25">
      <c r="A99" s="1">
        <v>65</v>
      </c>
      <c r="B99" s="558" t="s">
        <v>2889</v>
      </c>
      <c r="C99" s="210"/>
      <c r="D99" s="49" t="s">
        <v>247</v>
      </c>
      <c r="E99" s="50" t="s">
        <v>1068</v>
      </c>
      <c r="F99" s="109" t="s">
        <v>1070</v>
      </c>
      <c r="G99" s="109" t="s">
        <v>1071</v>
      </c>
      <c r="H99" s="184" t="s">
        <v>1069</v>
      </c>
      <c r="I99" s="184"/>
      <c r="J99" s="109" t="s">
        <v>600</v>
      </c>
      <c r="K99" s="109" t="s">
        <v>1072</v>
      </c>
      <c r="L99" s="101">
        <v>1170601217451</v>
      </c>
      <c r="M99" s="127">
        <v>37509</v>
      </c>
      <c r="N99" s="200"/>
      <c r="O99" s="200"/>
      <c r="P99" s="20" t="s">
        <v>30</v>
      </c>
      <c r="Q99" s="34" t="s">
        <v>86</v>
      </c>
      <c r="R99" s="14" t="s">
        <v>10</v>
      </c>
      <c r="S99" s="14"/>
      <c r="T99" s="14"/>
      <c r="U99" s="14"/>
      <c r="V99" s="36" t="s">
        <v>7</v>
      </c>
      <c r="W99" s="36" t="s">
        <v>17</v>
      </c>
      <c r="X99" s="310"/>
      <c r="Y99" s="310"/>
      <c r="Z99" s="310"/>
      <c r="AA99" s="310"/>
      <c r="AB99" s="310"/>
      <c r="AC99" s="222"/>
      <c r="AD99" s="132">
        <v>43174</v>
      </c>
      <c r="AE99" s="135">
        <f t="shared" ref="AE99:AE113" si="12">AD99+120</f>
        <v>43294</v>
      </c>
      <c r="AF99" s="32">
        <v>43174</v>
      </c>
      <c r="AG99" s="37">
        <f t="shared" ref="AG99:AG130" ca="1" si="13">IF(AD99="","",TODAY()-AF99)</f>
        <v>680</v>
      </c>
      <c r="AH99" s="37"/>
      <c r="AI99" s="37"/>
      <c r="AJ99" s="61">
        <f t="shared" ref="AJ99:AJ109" ca="1" si="14">IF(AG99="","",AG99/365)</f>
        <v>1.8630136986301369</v>
      </c>
      <c r="AK99" s="46"/>
      <c r="AL99" s="59"/>
      <c r="AM99" s="41"/>
      <c r="AN99" s="271"/>
      <c r="AO99" s="148"/>
      <c r="AP99" s="148"/>
      <c r="AQ99" s="176"/>
      <c r="AR99" s="176"/>
      <c r="AS99" s="176"/>
      <c r="AT99" s="176"/>
      <c r="AU99" s="176"/>
      <c r="AV99" s="176"/>
      <c r="AW99" s="176"/>
      <c r="AX99" s="176"/>
      <c r="AY99" s="176"/>
      <c r="AZ99" s="176"/>
      <c r="BA99" s="176"/>
      <c r="BB99" s="176"/>
      <c r="BC99" s="181"/>
      <c r="BD99" s="181"/>
      <c r="BE99" s="145"/>
      <c r="BF99" s="145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1"/>
      <c r="BT99" s="95"/>
      <c r="BU99" s="114"/>
      <c r="BV99" s="113"/>
      <c r="BW99" s="113"/>
      <c r="BZ99" s="246"/>
    </row>
    <row r="100" spans="1:78" s="39" customFormat="1" ht="23.25">
      <c r="A100" s="1">
        <v>66</v>
      </c>
      <c r="B100" s="558" t="s">
        <v>2890</v>
      </c>
      <c r="C100" s="210"/>
      <c r="D100" s="49" t="s">
        <v>249</v>
      </c>
      <c r="E100" s="50" t="s">
        <v>1096</v>
      </c>
      <c r="F100" s="109" t="s">
        <v>431</v>
      </c>
      <c r="G100" s="109" t="s">
        <v>1097</v>
      </c>
      <c r="H100" s="184" t="s">
        <v>908</v>
      </c>
      <c r="I100" s="184"/>
      <c r="J100" s="109" t="s">
        <v>435</v>
      </c>
      <c r="K100" s="109" t="s">
        <v>1098</v>
      </c>
      <c r="L100" s="101">
        <v>1340701721923</v>
      </c>
      <c r="M100" s="127">
        <v>36615</v>
      </c>
      <c r="N100" s="200"/>
      <c r="O100" s="200"/>
      <c r="P100" s="20" t="s">
        <v>31</v>
      </c>
      <c r="Q100" s="34" t="s">
        <v>86</v>
      </c>
      <c r="R100" s="14" t="s">
        <v>10</v>
      </c>
      <c r="S100" s="14"/>
      <c r="T100" s="14"/>
      <c r="U100" s="14"/>
      <c r="V100" s="36" t="s">
        <v>7</v>
      </c>
      <c r="W100" s="36" t="s">
        <v>17</v>
      </c>
      <c r="X100" s="310"/>
      <c r="Y100" s="310"/>
      <c r="Z100" s="310"/>
      <c r="AA100" s="310"/>
      <c r="AB100" s="310"/>
      <c r="AC100" s="222"/>
      <c r="AD100" s="132">
        <v>43174</v>
      </c>
      <c r="AE100" s="135">
        <f t="shared" si="12"/>
        <v>43294</v>
      </c>
      <c r="AF100" s="32">
        <v>43174</v>
      </c>
      <c r="AG100" s="37">
        <f t="shared" ca="1" si="13"/>
        <v>680</v>
      </c>
      <c r="AH100" s="37"/>
      <c r="AI100" s="37"/>
      <c r="AJ100" s="61">
        <f t="shared" ca="1" si="14"/>
        <v>1.8630136986301369</v>
      </c>
      <c r="AK100" s="46"/>
      <c r="AL100" s="59"/>
      <c r="AM100" s="41"/>
      <c r="AN100" s="271"/>
      <c r="AO100" s="148"/>
      <c r="AP100" s="148"/>
      <c r="AQ100" s="176"/>
      <c r="AR100" s="176"/>
      <c r="AS100" s="176"/>
      <c r="AT100" s="176"/>
      <c r="AU100" s="176"/>
      <c r="AV100" s="176"/>
      <c r="AW100" s="176"/>
      <c r="AX100" s="176"/>
      <c r="AY100" s="176"/>
      <c r="AZ100" s="176"/>
      <c r="BA100" s="176"/>
      <c r="BB100" s="176"/>
      <c r="BC100" s="181"/>
      <c r="BD100" s="181"/>
      <c r="BE100" s="145"/>
      <c r="BF100" s="145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1"/>
      <c r="BT100" s="95"/>
      <c r="BU100" s="114"/>
      <c r="BV100" s="113"/>
      <c r="BW100" s="113"/>
      <c r="BZ100" s="246"/>
    </row>
    <row r="101" spans="1:78" s="39" customFormat="1" ht="23.25">
      <c r="A101" s="1">
        <v>67</v>
      </c>
      <c r="B101" s="558" t="s">
        <v>2891</v>
      </c>
      <c r="C101" s="210"/>
      <c r="D101" s="49" t="s">
        <v>249</v>
      </c>
      <c r="E101" s="50" t="s">
        <v>1100</v>
      </c>
      <c r="F101" s="109" t="s">
        <v>1101</v>
      </c>
      <c r="G101" s="109" t="s">
        <v>1102</v>
      </c>
      <c r="H101" s="184" t="s">
        <v>1099</v>
      </c>
      <c r="I101" s="184"/>
      <c r="J101" s="109" t="s">
        <v>435</v>
      </c>
      <c r="K101" s="109" t="s">
        <v>1103</v>
      </c>
      <c r="L101" s="101">
        <v>1101801099801</v>
      </c>
      <c r="M101" s="127">
        <v>36687</v>
      </c>
      <c r="N101" s="200"/>
      <c r="O101" s="200"/>
      <c r="P101" s="20" t="s">
        <v>31</v>
      </c>
      <c r="Q101" s="34" t="s">
        <v>86</v>
      </c>
      <c r="R101" s="14" t="s">
        <v>10</v>
      </c>
      <c r="S101" s="14"/>
      <c r="T101" s="14"/>
      <c r="U101" s="14"/>
      <c r="V101" s="36" t="s">
        <v>7</v>
      </c>
      <c r="W101" s="36" t="s">
        <v>17</v>
      </c>
      <c r="X101" s="310"/>
      <c r="Y101" s="310"/>
      <c r="Z101" s="310"/>
      <c r="AA101" s="310"/>
      <c r="AB101" s="310"/>
      <c r="AC101" s="222"/>
      <c r="AD101" s="132">
        <v>43174</v>
      </c>
      <c r="AE101" s="135">
        <f t="shared" si="12"/>
        <v>43294</v>
      </c>
      <c r="AF101" s="32">
        <v>43174</v>
      </c>
      <c r="AG101" s="37">
        <f t="shared" ca="1" si="13"/>
        <v>680</v>
      </c>
      <c r="AH101" s="37"/>
      <c r="AI101" s="37"/>
      <c r="AJ101" s="61">
        <f t="shared" ca="1" si="14"/>
        <v>1.8630136986301369</v>
      </c>
      <c r="AK101" s="46"/>
      <c r="AL101" s="59"/>
      <c r="AM101" s="41"/>
      <c r="AN101" s="271"/>
      <c r="AO101" s="148"/>
      <c r="AP101" s="148"/>
      <c r="AQ101" s="176"/>
      <c r="AR101" s="176"/>
      <c r="AS101" s="176"/>
      <c r="AT101" s="176"/>
      <c r="AU101" s="176"/>
      <c r="AV101" s="176"/>
      <c r="AW101" s="176"/>
      <c r="AX101" s="176"/>
      <c r="AY101" s="176"/>
      <c r="AZ101" s="176"/>
      <c r="BA101" s="176"/>
      <c r="BB101" s="176"/>
      <c r="BC101" s="181"/>
      <c r="BD101" s="181"/>
      <c r="BE101" s="145"/>
      <c r="BF101" s="145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1"/>
      <c r="BT101" s="95"/>
      <c r="BU101" s="114"/>
      <c r="BV101" s="113"/>
      <c r="BW101" s="113"/>
      <c r="BZ101" s="246"/>
    </row>
    <row r="102" spans="1:78" s="39" customFormat="1" ht="23.25">
      <c r="A102" s="1">
        <v>68</v>
      </c>
      <c r="B102" s="558" t="s">
        <v>2892</v>
      </c>
      <c r="C102" s="210"/>
      <c r="D102" s="49" t="s">
        <v>249</v>
      </c>
      <c r="E102" s="50" t="s">
        <v>1104</v>
      </c>
      <c r="F102" s="109" t="s">
        <v>1105</v>
      </c>
      <c r="G102" s="109" t="s">
        <v>1106</v>
      </c>
      <c r="H102" s="184" t="s">
        <v>555</v>
      </c>
      <c r="I102" s="184"/>
      <c r="J102" s="109" t="s">
        <v>435</v>
      </c>
      <c r="K102" s="109" t="s">
        <v>1107</v>
      </c>
      <c r="L102" s="101">
        <v>1340701745041</v>
      </c>
      <c r="M102" s="127">
        <v>36898</v>
      </c>
      <c r="N102" s="200"/>
      <c r="O102" s="200"/>
      <c r="P102" s="20" t="s">
        <v>31</v>
      </c>
      <c r="Q102" s="34" t="s">
        <v>86</v>
      </c>
      <c r="R102" s="14" t="s">
        <v>10</v>
      </c>
      <c r="S102" s="14"/>
      <c r="T102" s="14"/>
      <c r="U102" s="14"/>
      <c r="V102" s="36" t="s">
        <v>7</v>
      </c>
      <c r="W102" s="36" t="s">
        <v>17</v>
      </c>
      <c r="X102" s="310"/>
      <c r="Y102" s="310"/>
      <c r="Z102" s="310"/>
      <c r="AA102" s="310"/>
      <c r="AB102" s="310"/>
      <c r="AC102" s="222"/>
      <c r="AD102" s="132">
        <v>43174</v>
      </c>
      <c r="AE102" s="135">
        <f t="shared" si="12"/>
        <v>43294</v>
      </c>
      <c r="AF102" s="32">
        <v>43174</v>
      </c>
      <c r="AG102" s="37">
        <f t="shared" ca="1" si="13"/>
        <v>680</v>
      </c>
      <c r="AH102" s="37"/>
      <c r="AI102" s="37"/>
      <c r="AJ102" s="61">
        <f t="shared" ca="1" si="14"/>
        <v>1.8630136986301369</v>
      </c>
      <c r="AK102" s="46"/>
      <c r="AL102" s="59"/>
      <c r="AM102" s="41"/>
      <c r="AN102" s="271"/>
      <c r="AO102" s="148"/>
      <c r="AP102" s="148"/>
      <c r="AQ102" s="176"/>
      <c r="AR102" s="176"/>
      <c r="AS102" s="176"/>
      <c r="AT102" s="176"/>
      <c r="AU102" s="176"/>
      <c r="AV102" s="176"/>
      <c r="AW102" s="176"/>
      <c r="AX102" s="176"/>
      <c r="AY102" s="176"/>
      <c r="AZ102" s="176"/>
      <c r="BA102" s="176"/>
      <c r="BB102" s="176"/>
      <c r="BC102" s="181"/>
      <c r="BD102" s="181"/>
      <c r="BE102" s="145"/>
      <c r="BF102" s="145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1"/>
      <c r="BT102" s="95"/>
      <c r="BU102" s="114"/>
      <c r="BV102" s="113"/>
      <c r="BW102" s="113"/>
      <c r="BZ102" s="246"/>
    </row>
    <row r="103" spans="1:78" s="39" customFormat="1" ht="23.25">
      <c r="A103" s="1">
        <v>69</v>
      </c>
      <c r="B103" s="558" t="s">
        <v>2893</v>
      </c>
      <c r="C103" s="210"/>
      <c r="D103" s="49" t="s">
        <v>247</v>
      </c>
      <c r="E103" s="50" t="s">
        <v>1108</v>
      </c>
      <c r="F103" s="109" t="s">
        <v>293</v>
      </c>
      <c r="G103" s="109" t="s">
        <v>1109</v>
      </c>
      <c r="H103" s="184" t="s">
        <v>1110</v>
      </c>
      <c r="I103" s="184"/>
      <c r="J103" s="109" t="s">
        <v>600</v>
      </c>
      <c r="K103" s="109" t="s">
        <v>1111</v>
      </c>
      <c r="L103" s="101">
        <v>1129701274056</v>
      </c>
      <c r="M103" s="127">
        <v>37550</v>
      </c>
      <c r="N103" s="200"/>
      <c r="O103" s="200"/>
      <c r="P103" s="20" t="s">
        <v>30</v>
      </c>
      <c r="Q103" s="34" t="s">
        <v>86</v>
      </c>
      <c r="R103" s="14" t="s">
        <v>10</v>
      </c>
      <c r="S103" s="14"/>
      <c r="T103" s="14"/>
      <c r="U103" s="14"/>
      <c r="V103" s="36" t="s">
        <v>7</v>
      </c>
      <c r="W103" s="36" t="s">
        <v>17</v>
      </c>
      <c r="X103" s="310"/>
      <c r="Y103" s="310"/>
      <c r="Z103" s="310"/>
      <c r="AA103" s="310"/>
      <c r="AB103" s="310"/>
      <c r="AC103" s="222"/>
      <c r="AD103" s="132">
        <v>43174</v>
      </c>
      <c r="AE103" s="135">
        <f t="shared" si="12"/>
        <v>43294</v>
      </c>
      <c r="AF103" s="32">
        <v>43174</v>
      </c>
      <c r="AG103" s="37">
        <f t="shared" ca="1" si="13"/>
        <v>680</v>
      </c>
      <c r="AH103" s="37"/>
      <c r="AI103" s="37"/>
      <c r="AJ103" s="61">
        <f t="shared" ca="1" si="14"/>
        <v>1.8630136986301369</v>
      </c>
      <c r="AK103" s="46"/>
      <c r="AL103" s="59"/>
      <c r="AM103" s="41"/>
      <c r="AN103" s="271"/>
      <c r="AO103" s="148"/>
      <c r="AP103" s="148"/>
      <c r="AQ103" s="176"/>
      <c r="AR103" s="176"/>
      <c r="AS103" s="176"/>
      <c r="AT103" s="176"/>
      <c r="AU103" s="176"/>
      <c r="AV103" s="176"/>
      <c r="AW103" s="176"/>
      <c r="AX103" s="176"/>
      <c r="AY103" s="176"/>
      <c r="AZ103" s="176"/>
      <c r="BA103" s="176"/>
      <c r="BB103" s="176"/>
      <c r="BC103" s="181"/>
      <c r="BD103" s="181"/>
      <c r="BE103" s="145"/>
      <c r="BF103" s="145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1"/>
      <c r="BT103" s="95"/>
      <c r="BU103" s="114"/>
      <c r="BV103" s="113"/>
      <c r="BW103" s="113"/>
      <c r="BZ103" s="246"/>
    </row>
    <row r="104" spans="1:78" s="39" customFormat="1" ht="23.25">
      <c r="A104" s="1">
        <v>70</v>
      </c>
      <c r="B104" s="558" t="s">
        <v>2894</v>
      </c>
      <c r="C104" s="210"/>
      <c r="D104" s="49" t="s">
        <v>249</v>
      </c>
      <c r="E104" s="50" t="s">
        <v>345</v>
      </c>
      <c r="F104" s="109" t="s">
        <v>1112</v>
      </c>
      <c r="G104" s="109" t="s">
        <v>1113</v>
      </c>
      <c r="H104" s="184" t="s">
        <v>1114</v>
      </c>
      <c r="I104" s="184"/>
      <c r="J104" s="109" t="s">
        <v>435</v>
      </c>
      <c r="K104" s="109" t="s">
        <v>1115</v>
      </c>
      <c r="L104" s="101">
        <v>1129701266428</v>
      </c>
      <c r="M104" s="127">
        <v>37474</v>
      </c>
      <c r="N104" s="200"/>
      <c r="O104" s="200"/>
      <c r="P104" s="20" t="s">
        <v>31</v>
      </c>
      <c r="Q104" s="34" t="s">
        <v>86</v>
      </c>
      <c r="R104" s="14" t="s">
        <v>10</v>
      </c>
      <c r="S104" s="14"/>
      <c r="T104" s="14"/>
      <c r="U104" s="14"/>
      <c r="V104" s="36" t="s">
        <v>7</v>
      </c>
      <c r="W104" s="36" t="s">
        <v>17</v>
      </c>
      <c r="X104" s="310"/>
      <c r="Y104" s="310"/>
      <c r="Z104" s="310"/>
      <c r="AA104" s="310"/>
      <c r="AB104" s="310"/>
      <c r="AC104" s="222"/>
      <c r="AD104" s="132">
        <v>43174</v>
      </c>
      <c r="AE104" s="135">
        <f t="shared" si="12"/>
        <v>43294</v>
      </c>
      <c r="AF104" s="32">
        <v>43174</v>
      </c>
      <c r="AG104" s="37">
        <f t="shared" ca="1" si="13"/>
        <v>680</v>
      </c>
      <c r="AH104" s="37"/>
      <c r="AI104" s="37"/>
      <c r="AJ104" s="61">
        <f t="shared" ca="1" si="14"/>
        <v>1.8630136986301369</v>
      </c>
      <c r="AK104" s="46" t="str">
        <f t="shared" ref="AK104:AK109" ca="1" si="15">IF(AF104="","",IF(AJ104&lt;$AI$2,0,IF(YEAR(AF104)=$AI$1-1,ROUND($AK$2/12*(12-MONTH(AF104)+1),0),IF(AH104&gt;=$AI$6,$AK$6,IF(AH104&gt;=$AI$5,$AK$5,IF(AH104&gt;=$AI$4,$AK$4,IF(AH104&gt;=$AI$3,$AK$3,IF(AH104&gt;=$AI$2,$AK$2,"Check"))))))))</f>
        <v>Check</v>
      </c>
      <c r="AL104" s="59"/>
      <c r="AM104" s="41"/>
      <c r="AN104" s="271"/>
      <c r="AO104" s="148"/>
      <c r="AP104" s="148"/>
      <c r="AQ104" s="176"/>
      <c r="AR104" s="176"/>
      <c r="AS104" s="176"/>
      <c r="AT104" s="176"/>
      <c r="AU104" s="176"/>
      <c r="AV104" s="176"/>
      <c r="AW104" s="176"/>
      <c r="AX104" s="176"/>
      <c r="AY104" s="176"/>
      <c r="AZ104" s="176"/>
      <c r="BA104" s="176"/>
      <c r="BB104" s="176"/>
      <c r="BC104" s="181"/>
      <c r="BD104" s="181"/>
      <c r="BE104" s="145"/>
      <c r="BF104" s="145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1"/>
      <c r="BT104" s="95"/>
      <c r="BU104" s="114"/>
      <c r="BV104" s="113"/>
      <c r="BW104" s="113"/>
      <c r="BZ104" s="246"/>
    </row>
    <row r="105" spans="1:78" s="39" customFormat="1" ht="23.25">
      <c r="A105" s="1">
        <v>71</v>
      </c>
      <c r="B105" s="558" t="s">
        <v>2895</v>
      </c>
      <c r="C105" s="210"/>
      <c r="D105" s="49" t="s">
        <v>247</v>
      </c>
      <c r="E105" s="50" t="s">
        <v>375</v>
      </c>
      <c r="F105" s="109" t="s">
        <v>1118</v>
      </c>
      <c r="G105" s="109" t="s">
        <v>1119</v>
      </c>
      <c r="H105" s="184" t="s">
        <v>996</v>
      </c>
      <c r="I105" s="184"/>
      <c r="J105" s="109" t="s">
        <v>438</v>
      </c>
      <c r="K105" s="109" t="s">
        <v>1120</v>
      </c>
      <c r="L105" s="101">
        <v>1129700230713</v>
      </c>
      <c r="M105" s="127">
        <v>37060</v>
      </c>
      <c r="N105" s="200"/>
      <c r="O105" s="200"/>
      <c r="P105" s="20" t="s">
        <v>30</v>
      </c>
      <c r="Q105" s="34" t="s">
        <v>86</v>
      </c>
      <c r="R105" s="14" t="s">
        <v>10</v>
      </c>
      <c r="S105" s="14"/>
      <c r="T105" s="14"/>
      <c r="U105" s="14"/>
      <c r="V105" s="36" t="s">
        <v>7</v>
      </c>
      <c r="W105" s="36" t="s">
        <v>17</v>
      </c>
      <c r="X105" s="310"/>
      <c r="Y105" s="310"/>
      <c r="Z105" s="310"/>
      <c r="AA105" s="310"/>
      <c r="AB105" s="310"/>
      <c r="AC105" s="222"/>
      <c r="AD105" s="132">
        <v>43178</v>
      </c>
      <c r="AE105" s="135">
        <f t="shared" si="12"/>
        <v>43298</v>
      </c>
      <c r="AF105" s="32">
        <v>43178</v>
      </c>
      <c r="AG105" s="37">
        <f t="shared" ca="1" si="13"/>
        <v>676</v>
      </c>
      <c r="AH105" s="37"/>
      <c r="AI105" s="37"/>
      <c r="AJ105" s="61">
        <f t="shared" ca="1" si="14"/>
        <v>1.8520547945205479</v>
      </c>
      <c r="AK105" s="46" t="str">
        <f t="shared" ca="1" si="15"/>
        <v>Check</v>
      </c>
      <c r="AL105" s="59"/>
      <c r="AM105" s="41"/>
      <c r="AN105" s="271"/>
      <c r="AO105" s="148">
        <v>41</v>
      </c>
      <c r="AP105" s="148"/>
      <c r="AQ105" s="176"/>
      <c r="AR105" s="176"/>
      <c r="AS105" s="176"/>
      <c r="AT105" s="176"/>
      <c r="AU105" s="176"/>
      <c r="AV105" s="176"/>
      <c r="AW105" s="176"/>
      <c r="AX105" s="176"/>
      <c r="AY105" s="176"/>
      <c r="AZ105" s="176"/>
      <c r="BA105" s="176"/>
      <c r="BB105" s="176"/>
      <c r="BC105" s="181"/>
      <c r="BD105" s="181"/>
      <c r="BE105" s="145"/>
      <c r="BF105" s="145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1"/>
      <c r="BT105" s="95"/>
      <c r="BU105" s="114"/>
      <c r="BV105" s="113"/>
      <c r="BW105" s="113"/>
      <c r="BZ105" s="246"/>
    </row>
    <row r="106" spans="1:78" s="39" customFormat="1" ht="23.25">
      <c r="A106" s="1">
        <v>72</v>
      </c>
      <c r="B106" s="558" t="s">
        <v>2896</v>
      </c>
      <c r="C106" s="210"/>
      <c r="D106" s="49" t="s">
        <v>247</v>
      </c>
      <c r="E106" s="50" t="s">
        <v>1201</v>
      </c>
      <c r="F106" s="109" t="s">
        <v>1134</v>
      </c>
      <c r="G106" s="109" t="s">
        <v>1202</v>
      </c>
      <c r="H106" s="184" t="s">
        <v>956</v>
      </c>
      <c r="I106" s="184"/>
      <c r="J106" s="109" t="s">
        <v>438</v>
      </c>
      <c r="K106" s="109" t="s">
        <v>1135</v>
      </c>
      <c r="L106" s="101">
        <v>1139900372724</v>
      </c>
      <c r="M106" s="127">
        <v>37358</v>
      </c>
      <c r="N106" s="200"/>
      <c r="O106" s="200"/>
      <c r="P106" s="20" t="s">
        <v>30</v>
      </c>
      <c r="Q106" s="34" t="s">
        <v>86</v>
      </c>
      <c r="R106" s="14" t="s">
        <v>10</v>
      </c>
      <c r="S106" s="14"/>
      <c r="T106" s="14"/>
      <c r="U106" s="14"/>
      <c r="V106" s="36" t="s">
        <v>7</v>
      </c>
      <c r="W106" s="36" t="s">
        <v>17</v>
      </c>
      <c r="X106" s="310"/>
      <c r="Y106" s="310"/>
      <c r="Z106" s="310"/>
      <c r="AA106" s="310"/>
      <c r="AB106" s="310"/>
      <c r="AC106" s="222"/>
      <c r="AD106" s="132">
        <v>43179</v>
      </c>
      <c r="AE106" s="135">
        <f t="shared" si="12"/>
        <v>43299</v>
      </c>
      <c r="AF106" s="32">
        <v>43179</v>
      </c>
      <c r="AG106" s="37">
        <f t="shared" ca="1" si="13"/>
        <v>675</v>
      </c>
      <c r="AH106" s="37"/>
      <c r="AI106" s="37"/>
      <c r="AJ106" s="61">
        <f t="shared" ca="1" si="14"/>
        <v>1.8493150684931507</v>
      </c>
      <c r="AK106" s="46" t="str">
        <f t="shared" ca="1" si="15"/>
        <v>Check</v>
      </c>
      <c r="AL106" s="59"/>
      <c r="AM106" s="41"/>
      <c r="AN106" s="271"/>
      <c r="AO106" s="148">
        <v>41</v>
      </c>
      <c r="AP106" s="148"/>
      <c r="AQ106" s="176"/>
      <c r="AR106" s="176"/>
      <c r="AS106" s="176"/>
      <c r="AT106" s="176"/>
      <c r="AU106" s="176"/>
      <c r="AV106" s="176"/>
      <c r="AW106" s="176"/>
      <c r="AX106" s="176"/>
      <c r="AY106" s="176"/>
      <c r="AZ106" s="176"/>
      <c r="BA106" s="176"/>
      <c r="BB106" s="176"/>
      <c r="BC106" s="181"/>
      <c r="BD106" s="181"/>
      <c r="BE106" s="145"/>
      <c r="BF106" s="145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1"/>
      <c r="BT106" s="95"/>
      <c r="BU106" s="114"/>
      <c r="BV106" s="113"/>
      <c r="BW106" s="113"/>
      <c r="BZ106" s="246"/>
    </row>
    <row r="107" spans="1:78" s="39" customFormat="1" ht="23.25">
      <c r="A107" s="1">
        <v>73</v>
      </c>
      <c r="B107" s="558" t="s">
        <v>2897</v>
      </c>
      <c r="C107" s="301" t="s">
        <v>1055</v>
      </c>
      <c r="D107" s="49" t="s">
        <v>247</v>
      </c>
      <c r="E107" s="50" t="s">
        <v>706</v>
      </c>
      <c r="F107" s="109" t="s">
        <v>707</v>
      </c>
      <c r="G107" s="109" t="s">
        <v>708</v>
      </c>
      <c r="H107" s="184" t="s">
        <v>1144</v>
      </c>
      <c r="I107" s="184"/>
      <c r="J107" s="109" t="s">
        <v>438</v>
      </c>
      <c r="K107" s="109" t="s">
        <v>709</v>
      </c>
      <c r="L107" s="101">
        <v>1129700221978</v>
      </c>
      <c r="M107" s="127">
        <v>36918</v>
      </c>
      <c r="N107" s="200"/>
      <c r="O107" s="200"/>
      <c r="P107" s="20" t="s">
        <v>30</v>
      </c>
      <c r="Q107" s="34" t="s">
        <v>86</v>
      </c>
      <c r="R107" s="14" t="s">
        <v>10</v>
      </c>
      <c r="S107" s="14"/>
      <c r="T107" s="14"/>
      <c r="U107" s="14"/>
      <c r="V107" s="36" t="s">
        <v>7</v>
      </c>
      <c r="W107" s="36" t="s">
        <v>17</v>
      </c>
      <c r="X107" s="310"/>
      <c r="Y107" s="310"/>
      <c r="Z107" s="310"/>
      <c r="AA107" s="310"/>
      <c r="AB107" s="310"/>
      <c r="AC107" s="222"/>
      <c r="AD107" s="132">
        <v>43179</v>
      </c>
      <c r="AE107" s="135">
        <f t="shared" si="12"/>
        <v>43299</v>
      </c>
      <c r="AF107" s="32">
        <v>43179</v>
      </c>
      <c r="AG107" s="37">
        <f t="shared" ca="1" si="13"/>
        <v>675</v>
      </c>
      <c r="AH107" s="37"/>
      <c r="AI107" s="37"/>
      <c r="AJ107" s="61">
        <f t="shared" ca="1" si="14"/>
        <v>1.8493150684931507</v>
      </c>
      <c r="AK107" s="46" t="str">
        <f t="shared" ca="1" si="15"/>
        <v>Check</v>
      </c>
      <c r="AL107" s="59"/>
      <c r="AM107" s="41"/>
      <c r="AN107" s="271"/>
      <c r="AO107" s="148">
        <v>42</v>
      </c>
      <c r="AP107" s="148"/>
      <c r="AQ107" s="176"/>
      <c r="AR107" s="176"/>
      <c r="AS107" s="176"/>
      <c r="AT107" s="176"/>
      <c r="AU107" s="176"/>
      <c r="AV107" s="176"/>
      <c r="AW107" s="176"/>
      <c r="AX107" s="176"/>
      <c r="AY107" s="176"/>
      <c r="AZ107" s="176"/>
      <c r="BA107" s="176"/>
      <c r="BB107" s="176"/>
      <c r="BC107" s="181"/>
      <c r="BD107" s="181"/>
      <c r="BE107" s="145"/>
      <c r="BF107" s="145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1"/>
      <c r="BT107" s="95"/>
      <c r="BU107" s="114"/>
      <c r="BV107" s="113"/>
      <c r="BW107" s="113"/>
      <c r="BZ107" s="246"/>
    </row>
    <row r="108" spans="1:78" s="39" customFormat="1" ht="23.25">
      <c r="A108" s="1">
        <v>74</v>
      </c>
      <c r="B108" s="545" t="s">
        <v>2898</v>
      </c>
      <c r="C108" s="303" t="s">
        <v>1167</v>
      </c>
      <c r="D108" s="49" t="s">
        <v>249</v>
      </c>
      <c r="E108" s="50" t="s">
        <v>1222</v>
      </c>
      <c r="F108" s="109" t="s">
        <v>1223</v>
      </c>
      <c r="G108" s="109" t="s">
        <v>1224</v>
      </c>
      <c r="H108" s="184" t="s">
        <v>1225</v>
      </c>
      <c r="I108" s="184"/>
      <c r="J108" s="109" t="s">
        <v>435</v>
      </c>
      <c r="K108" s="109" t="s">
        <v>1229</v>
      </c>
      <c r="L108" s="101">
        <v>1100801323573</v>
      </c>
      <c r="M108" s="127">
        <v>36440</v>
      </c>
      <c r="N108" s="200"/>
      <c r="O108" s="200"/>
      <c r="P108" s="20" t="s">
        <v>31</v>
      </c>
      <c r="Q108" s="34" t="s">
        <v>86</v>
      </c>
      <c r="R108" s="14" t="s">
        <v>10</v>
      </c>
      <c r="S108" s="14"/>
      <c r="T108" s="14"/>
      <c r="U108" s="14"/>
      <c r="V108" s="36" t="s">
        <v>7</v>
      </c>
      <c r="W108" s="36" t="s">
        <v>17</v>
      </c>
      <c r="X108" s="310"/>
      <c r="Y108" s="310"/>
      <c r="Z108" s="310"/>
      <c r="AA108" s="310"/>
      <c r="AB108" s="310"/>
      <c r="AC108" s="222"/>
      <c r="AD108" s="132">
        <v>43194</v>
      </c>
      <c r="AE108" s="135">
        <f t="shared" si="12"/>
        <v>43314</v>
      </c>
      <c r="AF108" s="32">
        <v>43194</v>
      </c>
      <c r="AG108" s="37">
        <f t="shared" ca="1" si="13"/>
        <v>660</v>
      </c>
      <c r="AH108" s="37"/>
      <c r="AI108" s="37"/>
      <c r="AJ108" s="61">
        <f t="shared" ca="1" si="14"/>
        <v>1.8082191780821917</v>
      </c>
      <c r="AK108" s="46" t="str">
        <f t="shared" ca="1" si="15"/>
        <v>Check</v>
      </c>
      <c r="AL108" s="59"/>
      <c r="AM108" s="41"/>
      <c r="AN108" s="271"/>
      <c r="AO108" s="271">
        <v>39</v>
      </c>
      <c r="AP108" s="148"/>
      <c r="AQ108" s="176"/>
      <c r="AR108" s="176"/>
      <c r="AS108" s="176"/>
      <c r="AT108" s="176"/>
      <c r="AU108" s="176"/>
      <c r="AV108" s="176"/>
      <c r="AW108" s="176"/>
      <c r="AX108" s="176"/>
      <c r="AY108" s="176"/>
      <c r="AZ108" s="176"/>
      <c r="BA108" s="176"/>
      <c r="BB108" s="176"/>
      <c r="BC108" s="181"/>
      <c r="BD108" s="181"/>
      <c r="BE108" s="145"/>
      <c r="BF108" s="145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1"/>
      <c r="BT108" s="95"/>
      <c r="BU108" s="114"/>
      <c r="BV108" s="113"/>
      <c r="BW108" s="113"/>
      <c r="BZ108" s="246"/>
    </row>
    <row r="109" spans="1:78" s="39" customFormat="1" ht="23.25">
      <c r="A109" s="1">
        <v>75</v>
      </c>
      <c r="B109" s="545" t="s">
        <v>2899</v>
      </c>
      <c r="C109" s="303" t="s">
        <v>1167</v>
      </c>
      <c r="D109" s="49" t="s">
        <v>249</v>
      </c>
      <c r="E109" s="50" t="s">
        <v>1226</v>
      </c>
      <c r="F109" s="109" t="s">
        <v>1223</v>
      </c>
      <c r="G109" s="109" t="s">
        <v>1227</v>
      </c>
      <c r="H109" s="184" t="s">
        <v>1228</v>
      </c>
      <c r="I109" s="184"/>
      <c r="J109" s="109" t="s">
        <v>435</v>
      </c>
      <c r="K109" s="109" t="s">
        <v>1230</v>
      </c>
      <c r="L109" s="101">
        <v>1100801323581</v>
      </c>
      <c r="M109" s="127">
        <v>36440</v>
      </c>
      <c r="N109" s="200"/>
      <c r="O109" s="200"/>
      <c r="P109" s="20" t="s">
        <v>31</v>
      </c>
      <c r="Q109" s="34" t="s">
        <v>86</v>
      </c>
      <c r="R109" s="14" t="s">
        <v>10</v>
      </c>
      <c r="S109" s="14"/>
      <c r="T109" s="14"/>
      <c r="U109" s="14"/>
      <c r="V109" s="36" t="s">
        <v>7</v>
      </c>
      <c r="W109" s="36" t="s">
        <v>17</v>
      </c>
      <c r="X109" s="310"/>
      <c r="Y109" s="310"/>
      <c r="Z109" s="310"/>
      <c r="AA109" s="310"/>
      <c r="AB109" s="310"/>
      <c r="AC109" s="222"/>
      <c r="AD109" s="132">
        <v>43194</v>
      </c>
      <c r="AE109" s="135">
        <f t="shared" si="12"/>
        <v>43314</v>
      </c>
      <c r="AF109" s="32">
        <v>43194</v>
      </c>
      <c r="AG109" s="37">
        <f t="shared" ca="1" si="13"/>
        <v>660</v>
      </c>
      <c r="AH109" s="37"/>
      <c r="AI109" s="37"/>
      <c r="AJ109" s="61">
        <f t="shared" ca="1" si="14"/>
        <v>1.8082191780821917</v>
      </c>
      <c r="AK109" s="46" t="str">
        <f t="shared" ca="1" si="15"/>
        <v>Check</v>
      </c>
      <c r="AL109" s="59"/>
      <c r="AM109" s="41"/>
      <c r="AN109" s="271"/>
      <c r="AO109" s="271">
        <v>38</v>
      </c>
      <c r="AP109" s="148"/>
      <c r="AQ109" s="176"/>
      <c r="AR109" s="176"/>
      <c r="AS109" s="176"/>
      <c r="AT109" s="176"/>
      <c r="AU109" s="176"/>
      <c r="AV109" s="176"/>
      <c r="AW109" s="176"/>
      <c r="AX109" s="176"/>
      <c r="AY109" s="176"/>
      <c r="AZ109" s="176"/>
      <c r="BA109" s="176"/>
      <c r="BB109" s="176"/>
      <c r="BC109" s="181"/>
      <c r="BD109" s="181"/>
      <c r="BE109" s="145"/>
      <c r="BF109" s="145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1"/>
      <c r="BT109" s="95"/>
      <c r="BU109" s="114"/>
      <c r="BV109" s="113"/>
      <c r="BW109" s="113"/>
      <c r="BZ109" s="246"/>
    </row>
    <row r="110" spans="1:78" s="39" customFormat="1" ht="23.25">
      <c r="A110" s="1">
        <v>76</v>
      </c>
      <c r="B110" s="545" t="s">
        <v>2900</v>
      </c>
      <c r="C110" s="303" t="s">
        <v>1167</v>
      </c>
      <c r="D110" s="49" t="s">
        <v>247</v>
      </c>
      <c r="E110" s="50" t="s">
        <v>1245</v>
      </c>
      <c r="F110" s="109" t="s">
        <v>1246</v>
      </c>
      <c r="G110" s="109" t="s">
        <v>1247</v>
      </c>
      <c r="H110" s="184" t="s">
        <v>785</v>
      </c>
      <c r="I110" s="184"/>
      <c r="J110" s="109" t="s">
        <v>438</v>
      </c>
      <c r="K110" s="109" t="s">
        <v>1253</v>
      </c>
      <c r="L110" s="101">
        <v>1640100247540</v>
      </c>
      <c r="M110" s="127">
        <v>35041</v>
      </c>
      <c r="N110" s="200"/>
      <c r="O110" s="200"/>
      <c r="P110" s="20" t="s">
        <v>30</v>
      </c>
      <c r="Q110" s="34" t="s">
        <v>37</v>
      </c>
      <c r="R110" s="14" t="s">
        <v>10</v>
      </c>
      <c r="S110" s="14"/>
      <c r="T110" s="14"/>
      <c r="U110" s="14"/>
      <c r="V110" s="36" t="s">
        <v>7</v>
      </c>
      <c r="W110" s="36" t="s">
        <v>17</v>
      </c>
      <c r="X110" s="310"/>
      <c r="Y110" s="310"/>
      <c r="Z110" s="310"/>
      <c r="AA110" s="310"/>
      <c r="AB110" s="310"/>
      <c r="AC110" s="222"/>
      <c r="AD110" s="132">
        <v>43207</v>
      </c>
      <c r="AE110" s="135">
        <f t="shared" si="12"/>
        <v>43327</v>
      </c>
      <c r="AF110" s="32">
        <v>43207</v>
      </c>
      <c r="AG110" s="37">
        <f t="shared" ca="1" si="13"/>
        <v>647</v>
      </c>
      <c r="AH110" s="37"/>
      <c r="AI110" s="37"/>
      <c r="AJ110" s="61"/>
      <c r="AK110" s="46"/>
      <c r="AL110" s="59"/>
      <c r="AM110" s="41"/>
      <c r="AN110" s="271"/>
      <c r="AO110" s="148">
        <v>42</v>
      </c>
      <c r="AP110" s="148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81"/>
      <c r="BD110" s="181"/>
      <c r="BE110" s="145"/>
      <c r="BF110" s="145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1"/>
      <c r="BT110" s="95"/>
      <c r="BU110" s="114"/>
      <c r="BV110" s="113"/>
      <c r="BW110" s="113"/>
      <c r="BZ110" s="246"/>
    </row>
    <row r="111" spans="1:78" s="39" customFormat="1" ht="23.25">
      <c r="A111" s="1">
        <v>77</v>
      </c>
      <c r="B111" s="545" t="s">
        <v>2901</v>
      </c>
      <c r="C111" s="303" t="s">
        <v>1167</v>
      </c>
      <c r="D111" s="49" t="s">
        <v>247</v>
      </c>
      <c r="E111" s="50" t="s">
        <v>1249</v>
      </c>
      <c r="F111" s="109" t="s">
        <v>1250</v>
      </c>
      <c r="G111" s="109" t="s">
        <v>1251</v>
      </c>
      <c r="H111" s="184" t="s">
        <v>1248</v>
      </c>
      <c r="I111" s="184"/>
      <c r="J111" s="109" t="s">
        <v>438</v>
      </c>
      <c r="K111" s="109" t="s">
        <v>1252</v>
      </c>
      <c r="L111" s="101">
        <v>1620100212631</v>
      </c>
      <c r="M111" s="127">
        <v>34958</v>
      </c>
      <c r="N111" s="200"/>
      <c r="O111" s="200"/>
      <c r="P111" s="20" t="s">
        <v>30</v>
      </c>
      <c r="Q111" s="34" t="s">
        <v>37</v>
      </c>
      <c r="R111" s="14" t="s">
        <v>10</v>
      </c>
      <c r="S111" s="14"/>
      <c r="T111" s="14"/>
      <c r="U111" s="14"/>
      <c r="V111" s="36" t="s">
        <v>7</v>
      </c>
      <c r="W111" s="36" t="s">
        <v>17</v>
      </c>
      <c r="X111" s="310"/>
      <c r="Y111" s="310"/>
      <c r="Z111" s="310"/>
      <c r="AA111" s="310"/>
      <c r="AB111" s="310"/>
      <c r="AC111" s="222"/>
      <c r="AD111" s="132">
        <v>43207</v>
      </c>
      <c r="AE111" s="135">
        <f t="shared" si="12"/>
        <v>43327</v>
      </c>
      <c r="AF111" s="32">
        <v>43207</v>
      </c>
      <c r="AG111" s="37">
        <f t="shared" ca="1" si="13"/>
        <v>647</v>
      </c>
      <c r="AH111" s="37"/>
      <c r="AI111" s="37"/>
      <c r="AJ111" s="61"/>
      <c r="AK111" s="46"/>
      <c r="AL111" s="59"/>
      <c r="AM111" s="41"/>
      <c r="AN111" s="271"/>
      <c r="AO111" s="148">
        <v>43</v>
      </c>
      <c r="AP111" s="148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/>
      <c r="BB111" s="176"/>
      <c r="BC111" s="181"/>
      <c r="BD111" s="181"/>
      <c r="BE111" s="145"/>
      <c r="BF111" s="145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1"/>
      <c r="BT111" s="95"/>
      <c r="BU111" s="114"/>
      <c r="BV111" s="113"/>
      <c r="BW111" s="113"/>
      <c r="BZ111" s="246"/>
    </row>
    <row r="112" spans="1:78" s="39" customFormat="1" ht="23.25">
      <c r="A112" s="1">
        <v>78</v>
      </c>
      <c r="B112" s="545" t="s">
        <v>2902</v>
      </c>
      <c r="C112" s="303" t="s">
        <v>1167</v>
      </c>
      <c r="D112" s="49" t="s">
        <v>247</v>
      </c>
      <c r="E112" s="50" t="s">
        <v>1254</v>
      </c>
      <c r="F112" s="109" t="s">
        <v>1255</v>
      </c>
      <c r="G112" s="109" t="s">
        <v>1256</v>
      </c>
      <c r="H112" s="184" t="s">
        <v>1257</v>
      </c>
      <c r="I112" s="184"/>
      <c r="J112" s="109" t="s">
        <v>438</v>
      </c>
      <c r="K112" s="109" t="s">
        <v>1258</v>
      </c>
      <c r="L112" s="101">
        <v>1620500219225</v>
      </c>
      <c r="M112" s="127">
        <v>34870</v>
      </c>
      <c r="N112" s="200"/>
      <c r="O112" s="200"/>
      <c r="P112" s="20" t="s">
        <v>30</v>
      </c>
      <c r="Q112" s="34" t="s">
        <v>37</v>
      </c>
      <c r="R112" s="14" t="s">
        <v>10</v>
      </c>
      <c r="S112" s="14"/>
      <c r="T112" s="14"/>
      <c r="U112" s="14"/>
      <c r="V112" s="36" t="s">
        <v>7</v>
      </c>
      <c r="W112" s="36" t="s">
        <v>17</v>
      </c>
      <c r="X112" s="310"/>
      <c r="Y112" s="310"/>
      <c r="Z112" s="310"/>
      <c r="AA112" s="310"/>
      <c r="AB112" s="310"/>
      <c r="AC112" s="222"/>
      <c r="AD112" s="132">
        <v>43207</v>
      </c>
      <c r="AE112" s="135">
        <f t="shared" si="12"/>
        <v>43327</v>
      </c>
      <c r="AF112" s="32">
        <v>43207</v>
      </c>
      <c r="AG112" s="37">
        <f t="shared" ca="1" si="13"/>
        <v>647</v>
      </c>
      <c r="AH112" s="37"/>
      <c r="AI112" s="37"/>
      <c r="AJ112" s="61"/>
      <c r="AK112" s="46"/>
      <c r="AL112" s="59"/>
      <c r="AM112" s="41"/>
      <c r="AN112" s="271"/>
      <c r="AO112" s="148">
        <v>42</v>
      </c>
      <c r="AP112" s="148"/>
      <c r="AQ112" s="176"/>
      <c r="AR112" s="176"/>
      <c r="AS112" s="176"/>
      <c r="AT112" s="176"/>
      <c r="AU112" s="176"/>
      <c r="AV112" s="176"/>
      <c r="AW112" s="176"/>
      <c r="AX112" s="176"/>
      <c r="AY112" s="176"/>
      <c r="AZ112" s="176"/>
      <c r="BA112" s="176"/>
      <c r="BB112" s="176"/>
      <c r="BC112" s="181"/>
      <c r="BD112" s="181"/>
      <c r="BE112" s="145"/>
      <c r="BF112" s="145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1"/>
      <c r="BT112" s="95"/>
      <c r="BU112" s="114"/>
      <c r="BV112" s="113"/>
      <c r="BW112" s="113"/>
      <c r="BZ112" s="246"/>
    </row>
    <row r="113" spans="1:78" s="39" customFormat="1" ht="23.25">
      <c r="A113" s="1">
        <v>79</v>
      </c>
      <c r="B113" s="545" t="s">
        <v>2903</v>
      </c>
      <c r="C113" s="303" t="s">
        <v>1167</v>
      </c>
      <c r="D113" s="49" t="s">
        <v>247</v>
      </c>
      <c r="E113" s="50" t="s">
        <v>1259</v>
      </c>
      <c r="F113" s="109" t="s">
        <v>1260</v>
      </c>
      <c r="G113" s="109" t="s">
        <v>1261</v>
      </c>
      <c r="H113" s="184" t="s">
        <v>1262</v>
      </c>
      <c r="I113" s="184"/>
      <c r="J113" s="109" t="s">
        <v>438</v>
      </c>
      <c r="K113" s="109" t="s">
        <v>1263</v>
      </c>
      <c r="L113" s="101">
        <v>1102002509716</v>
      </c>
      <c r="M113" s="127">
        <v>35116</v>
      </c>
      <c r="N113" s="200"/>
      <c r="O113" s="200"/>
      <c r="P113" s="20" t="s">
        <v>30</v>
      </c>
      <c r="Q113" s="34" t="s">
        <v>37</v>
      </c>
      <c r="R113" s="14" t="s">
        <v>10</v>
      </c>
      <c r="S113" s="14"/>
      <c r="T113" s="14"/>
      <c r="U113" s="14"/>
      <c r="V113" s="36" t="s">
        <v>7</v>
      </c>
      <c r="W113" s="36" t="s">
        <v>17</v>
      </c>
      <c r="X113" s="310"/>
      <c r="Y113" s="310"/>
      <c r="Z113" s="310"/>
      <c r="AA113" s="310"/>
      <c r="AB113" s="310"/>
      <c r="AC113" s="222"/>
      <c r="AD113" s="132">
        <v>43207</v>
      </c>
      <c r="AE113" s="135">
        <f t="shared" si="12"/>
        <v>43327</v>
      </c>
      <c r="AF113" s="32">
        <v>43207</v>
      </c>
      <c r="AG113" s="37">
        <f t="shared" ca="1" si="13"/>
        <v>647</v>
      </c>
      <c r="AH113" s="37"/>
      <c r="AI113" s="37"/>
      <c r="AJ113" s="61"/>
      <c r="AK113" s="46"/>
      <c r="AL113" s="59"/>
      <c r="AM113" s="41"/>
      <c r="AN113" s="271"/>
      <c r="AO113" s="148">
        <v>44</v>
      </c>
      <c r="AP113" s="148"/>
      <c r="AQ113" s="176"/>
      <c r="AR113" s="176"/>
      <c r="AS113" s="176"/>
      <c r="AT113" s="176"/>
      <c r="AU113" s="176"/>
      <c r="AV113" s="176"/>
      <c r="AW113" s="176"/>
      <c r="AX113" s="176"/>
      <c r="AY113" s="176"/>
      <c r="AZ113" s="176"/>
      <c r="BA113" s="176"/>
      <c r="BB113" s="176"/>
      <c r="BC113" s="181"/>
      <c r="BD113" s="181"/>
      <c r="BE113" s="145"/>
      <c r="BF113" s="145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1"/>
      <c r="BT113" s="95"/>
      <c r="BU113" s="114"/>
      <c r="BV113" s="113"/>
      <c r="BW113" s="113"/>
      <c r="BZ113" s="246"/>
    </row>
    <row r="114" spans="1:78" s="39" customFormat="1" ht="23.25">
      <c r="A114" s="1">
        <v>80</v>
      </c>
      <c r="B114" s="545" t="s">
        <v>2904</v>
      </c>
      <c r="C114" s="210"/>
      <c r="D114" s="49" t="s">
        <v>249</v>
      </c>
      <c r="E114" s="50" t="s">
        <v>1954</v>
      </c>
      <c r="F114" s="109" t="s">
        <v>1955</v>
      </c>
      <c r="G114" s="109" t="s">
        <v>1956</v>
      </c>
      <c r="H114" s="184" t="s">
        <v>1957</v>
      </c>
      <c r="I114" s="184"/>
      <c r="J114" s="109" t="s">
        <v>435</v>
      </c>
      <c r="K114" s="109" t="s">
        <v>1958</v>
      </c>
      <c r="L114" s="101">
        <v>1669800253851</v>
      </c>
      <c r="M114" s="129">
        <v>36215</v>
      </c>
      <c r="N114" s="175">
        <f t="shared" ref="N114:N155" ca="1" si="16">(YEAR(NOW())-YEAR(M114))</f>
        <v>21</v>
      </c>
      <c r="O114" s="200"/>
      <c r="P114" s="49" t="s">
        <v>31</v>
      </c>
      <c r="Q114" s="34" t="s">
        <v>86</v>
      </c>
      <c r="R114" s="14" t="s">
        <v>10</v>
      </c>
      <c r="S114" s="308"/>
      <c r="T114" s="309"/>
      <c r="U114" s="309"/>
      <c r="V114" s="36" t="s">
        <v>7</v>
      </c>
      <c r="W114" s="36" t="s">
        <v>691</v>
      </c>
      <c r="X114" s="310"/>
      <c r="Y114" s="310"/>
      <c r="Z114" s="310"/>
      <c r="AA114" s="310"/>
      <c r="AB114" s="310"/>
      <c r="AC114" s="222"/>
      <c r="AD114" s="132">
        <v>43535</v>
      </c>
      <c r="AE114" s="135">
        <v>43535</v>
      </c>
      <c r="AF114" s="32">
        <v>43535</v>
      </c>
      <c r="AG114" s="37">
        <f t="shared" ca="1" si="13"/>
        <v>319</v>
      </c>
      <c r="AH114" s="37">
        <f t="shared" ref="AH114:AH146" ca="1" si="17">YEAR(TODAY())-YEAR(AF114)</f>
        <v>1</v>
      </c>
      <c r="AI114" s="37"/>
      <c r="AJ114" s="61">
        <f t="shared" ref="AJ114:AJ145" ca="1" si="18">IF(AG114="","",AG114/365)</f>
        <v>0.87397260273972599</v>
      </c>
      <c r="AK114" s="46"/>
      <c r="AL114" s="314"/>
      <c r="AM114" s="315"/>
      <c r="AN114" s="271"/>
      <c r="AO114" s="148"/>
      <c r="AP114" s="148"/>
      <c r="AQ114" s="176"/>
      <c r="AR114" s="176"/>
      <c r="AS114" s="176"/>
      <c r="AT114" s="176"/>
      <c r="AU114" s="176"/>
      <c r="AV114" s="176"/>
      <c r="AW114" s="176"/>
      <c r="AX114" s="176"/>
      <c r="AY114" s="176"/>
      <c r="AZ114" s="176"/>
      <c r="BA114" s="176"/>
      <c r="BB114" s="176"/>
      <c r="BC114" s="181"/>
      <c r="BD114" s="181"/>
      <c r="BE114" s="145"/>
      <c r="BF114" s="145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1"/>
      <c r="BT114" s="95"/>
      <c r="BU114" s="114"/>
      <c r="BV114" s="113"/>
      <c r="BW114" s="113"/>
      <c r="BZ114" s="246"/>
    </row>
    <row r="115" spans="1:78" s="39" customFormat="1" ht="23.25">
      <c r="A115" s="1">
        <v>81</v>
      </c>
      <c r="B115" s="545" t="s">
        <v>2905</v>
      </c>
      <c r="C115" s="210"/>
      <c r="D115" s="49" t="s">
        <v>247</v>
      </c>
      <c r="E115" s="50" t="s">
        <v>1249</v>
      </c>
      <c r="F115" s="109" t="s">
        <v>1959</v>
      </c>
      <c r="G115" s="109" t="s">
        <v>1960</v>
      </c>
      <c r="H115" s="184" t="s">
        <v>1867</v>
      </c>
      <c r="I115" s="184"/>
      <c r="J115" s="34" t="s">
        <v>438</v>
      </c>
      <c r="K115" s="109" t="s">
        <v>1961</v>
      </c>
      <c r="L115" s="101">
        <v>1669800272669</v>
      </c>
      <c r="M115" s="129">
        <v>36711</v>
      </c>
      <c r="N115" s="175">
        <f t="shared" ca="1" si="16"/>
        <v>20</v>
      </c>
      <c r="O115" s="200"/>
      <c r="P115" s="20" t="s">
        <v>30</v>
      </c>
      <c r="Q115" s="34" t="s">
        <v>86</v>
      </c>
      <c r="R115" s="14" t="s">
        <v>10</v>
      </c>
      <c r="S115" s="308"/>
      <c r="T115" s="309"/>
      <c r="U115" s="309"/>
      <c r="V115" s="36" t="s">
        <v>7</v>
      </c>
      <c r="W115" s="36" t="s">
        <v>691</v>
      </c>
      <c r="X115" s="310"/>
      <c r="Y115" s="310"/>
      <c r="Z115" s="310"/>
      <c r="AA115" s="310"/>
      <c r="AB115" s="310"/>
      <c r="AC115" s="222"/>
      <c r="AD115" s="132">
        <v>43535</v>
      </c>
      <c r="AE115" s="135">
        <v>43535</v>
      </c>
      <c r="AF115" s="32">
        <v>43535</v>
      </c>
      <c r="AG115" s="37">
        <f t="shared" ca="1" si="13"/>
        <v>319</v>
      </c>
      <c r="AH115" s="37">
        <f t="shared" ca="1" si="17"/>
        <v>1</v>
      </c>
      <c r="AI115" s="37"/>
      <c r="AJ115" s="61">
        <f t="shared" ca="1" si="18"/>
        <v>0.87397260273972599</v>
      </c>
      <c r="AK115" s="46">
        <f t="shared" ref="AK115:AK126" ca="1" si="19">IF(AF115="","",IF(AJ115&lt;$AI$2,0,IF(YEAR(AF115)=$AI$1-1,ROUND($AK$2/12*(12-MONTH(AF115)+1),0),IF(AH115&gt;=$AI$6,$AK$6,IF(AH115&gt;=$AI$5,$AK$5,IF(AH115&gt;=$AI$4,$AK$4,IF(AH115&gt;=$AI$3,$AK$3,IF(AH115&gt;=$AI$2,$AK$2,"Check"))))))))</f>
        <v>0</v>
      </c>
      <c r="AL115" s="314"/>
      <c r="AM115" s="315"/>
      <c r="AN115" s="271"/>
      <c r="AO115" s="148"/>
      <c r="AP115" s="148"/>
      <c r="AQ115" s="176"/>
      <c r="AR115" s="176"/>
      <c r="AS115" s="176"/>
      <c r="AT115" s="176"/>
      <c r="AU115" s="176"/>
      <c r="AV115" s="176"/>
      <c r="AW115" s="176"/>
      <c r="AX115" s="176"/>
      <c r="AY115" s="176"/>
      <c r="AZ115" s="176"/>
      <c r="BA115" s="176"/>
      <c r="BB115" s="176"/>
      <c r="BC115" s="181"/>
      <c r="BD115" s="181"/>
      <c r="BE115" s="145"/>
      <c r="BF115" s="145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1"/>
      <c r="BT115" s="95"/>
      <c r="BU115" s="114"/>
      <c r="BV115" s="113"/>
      <c r="BW115" s="113"/>
      <c r="BZ115" s="246"/>
    </row>
    <row r="116" spans="1:78" s="39" customFormat="1" ht="23.25">
      <c r="A116" s="1">
        <v>82</v>
      </c>
      <c r="B116" s="551" t="s">
        <v>2793</v>
      </c>
      <c r="C116" s="209"/>
      <c r="D116" s="20" t="s">
        <v>247</v>
      </c>
      <c r="E116" s="14" t="s">
        <v>219</v>
      </c>
      <c r="F116" s="34" t="s">
        <v>256</v>
      </c>
      <c r="G116" s="34" t="s">
        <v>694</v>
      </c>
      <c r="H116" s="33" t="s">
        <v>462</v>
      </c>
      <c r="I116" s="184"/>
      <c r="J116" s="109" t="s">
        <v>438</v>
      </c>
      <c r="K116" s="34" t="s">
        <v>695</v>
      </c>
      <c r="L116" s="100">
        <v>1301500235259</v>
      </c>
      <c r="M116" s="127">
        <v>34896</v>
      </c>
      <c r="N116" s="175">
        <f t="shared" ca="1" si="16"/>
        <v>25</v>
      </c>
      <c r="O116" s="175"/>
      <c r="P116" s="20" t="s">
        <v>30</v>
      </c>
      <c r="Q116" s="34" t="s">
        <v>696</v>
      </c>
      <c r="R116" s="297" t="s">
        <v>10</v>
      </c>
      <c r="S116" s="14"/>
      <c r="T116" s="14"/>
      <c r="U116" s="14"/>
      <c r="V116" s="36" t="s">
        <v>7</v>
      </c>
      <c r="W116" s="36" t="s">
        <v>691</v>
      </c>
      <c r="X116" s="36"/>
      <c r="Y116" s="36"/>
      <c r="Z116" s="36"/>
      <c r="AA116" s="36"/>
      <c r="AB116" s="36"/>
      <c r="AC116" s="136"/>
      <c r="AD116" s="132">
        <v>42963</v>
      </c>
      <c r="AE116" s="135">
        <f t="shared" ref="AE116:AE126" si="20">AD116+120</f>
        <v>43083</v>
      </c>
      <c r="AF116" s="32">
        <v>42963</v>
      </c>
      <c r="AG116" s="37">
        <f t="shared" ca="1" si="13"/>
        <v>891</v>
      </c>
      <c r="AH116" s="37">
        <f t="shared" ca="1" si="17"/>
        <v>3</v>
      </c>
      <c r="AI116" s="37"/>
      <c r="AJ116" s="61">
        <f t="shared" ca="1" si="18"/>
        <v>2.441095890410959</v>
      </c>
      <c r="AK116" s="46">
        <f t="shared" ca="1" si="19"/>
        <v>10</v>
      </c>
      <c r="AL116" s="59"/>
      <c r="AM116" s="41"/>
      <c r="AN116" s="271"/>
      <c r="AO116" s="148"/>
      <c r="AP116" s="148"/>
      <c r="AQ116" s="176"/>
      <c r="AR116" s="176"/>
      <c r="AS116" s="176"/>
      <c r="AT116" s="176"/>
      <c r="AU116" s="176"/>
      <c r="AV116" s="176"/>
      <c r="AW116" s="176"/>
      <c r="AX116" s="176"/>
      <c r="AY116" s="176"/>
      <c r="AZ116" s="176"/>
      <c r="BA116" s="176"/>
      <c r="BB116" s="176"/>
      <c r="BC116" s="181"/>
      <c r="BD116" s="181"/>
      <c r="BE116" s="145"/>
      <c r="BF116" s="145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1"/>
      <c r="BT116" s="95"/>
      <c r="BU116" s="114"/>
      <c r="BV116" s="113"/>
      <c r="BW116" s="113">
        <v>3</v>
      </c>
      <c r="BX116" s="259"/>
      <c r="BZ116" s="246">
        <v>0</v>
      </c>
    </row>
    <row r="117" spans="1:78" s="39" customFormat="1" ht="23.25">
      <c r="A117" s="1">
        <v>83</v>
      </c>
      <c r="B117" s="545" t="s">
        <v>2794</v>
      </c>
      <c r="C117" s="210"/>
      <c r="D117" s="49" t="s">
        <v>249</v>
      </c>
      <c r="E117" s="50" t="s">
        <v>1621</v>
      </c>
      <c r="F117" s="109" t="s">
        <v>1622</v>
      </c>
      <c r="G117" s="109" t="s">
        <v>1623</v>
      </c>
      <c r="H117" s="184" t="s">
        <v>1624</v>
      </c>
      <c r="I117" s="184"/>
      <c r="J117" s="109" t="s">
        <v>435</v>
      </c>
      <c r="K117" s="109" t="s">
        <v>1625</v>
      </c>
      <c r="L117" s="101">
        <v>1129700094976</v>
      </c>
      <c r="M117" s="127">
        <v>35084</v>
      </c>
      <c r="N117" s="175">
        <f t="shared" ca="1" si="16"/>
        <v>24</v>
      </c>
      <c r="O117" s="200"/>
      <c r="P117" s="20" t="s">
        <v>31</v>
      </c>
      <c r="Q117" s="34" t="s">
        <v>37</v>
      </c>
      <c r="R117" s="14" t="s">
        <v>10</v>
      </c>
      <c r="S117" s="14"/>
      <c r="T117" s="14"/>
      <c r="U117" s="14"/>
      <c r="V117" s="36" t="s">
        <v>7</v>
      </c>
      <c r="W117" s="36" t="s">
        <v>691</v>
      </c>
      <c r="X117" s="310"/>
      <c r="Y117" s="310"/>
      <c r="Z117" s="310"/>
      <c r="AA117" s="310"/>
      <c r="AB117" s="310"/>
      <c r="AC117" s="222"/>
      <c r="AD117" s="132">
        <v>43313</v>
      </c>
      <c r="AE117" s="135">
        <f t="shared" si="20"/>
        <v>43433</v>
      </c>
      <c r="AF117" s="32">
        <v>43313</v>
      </c>
      <c r="AG117" s="37">
        <f t="shared" ca="1" si="13"/>
        <v>541</v>
      </c>
      <c r="AH117" s="37">
        <f t="shared" ca="1" si="17"/>
        <v>2</v>
      </c>
      <c r="AI117" s="37"/>
      <c r="AJ117" s="61">
        <f t="shared" ca="1" si="18"/>
        <v>1.4821917808219178</v>
      </c>
      <c r="AK117" s="46">
        <f t="shared" ca="1" si="19"/>
        <v>7</v>
      </c>
      <c r="AL117" s="59"/>
      <c r="AM117" s="41"/>
      <c r="AN117" s="271"/>
      <c r="AO117" s="148"/>
      <c r="AP117" s="148"/>
      <c r="AQ117" s="176"/>
      <c r="AR117" s="176"/>
      <c r="AS117" s="176"/>
      <c r="AT117" s="176"/>
      <c r="AU117" s="176"/>
      <c r="AV117" s="176"/>
      <c r="AW117" s="176"/>
      <c r="AX117" s="176"/>
      <c r="AY117" s="176"/>
      <c r="AZ117" s="176"/>
      <c r="BA117" s="176"/>
      <c r="BB117" s="176"/>
      <c r="BC117" s="181"/>
      <c r="BD117" s="181"/>
      <c r="BE117" s="145"/>
      <c r="BF117" s="145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1"/>
      <c r="BT117" s="95"/>
      <c r="BU117" s="114"/>
      <c r="BV117" s="113"/>
      <c r="BW117" s="113"/>
      <c r="BZ117" s="246"/>
    </row>
    <row r="118" spans="1:78" s="39" customFormat="1" ht="23.25">
      <c r="A118" s="1">
        <v>84</v>
      </c>
      <c r="B118" s="545" t="s">
        <v>2795</v>
      </c>
      <c r="C118" s="210"/>
      <c r="D118" s="49" t="s">
        <v>247</v>
      </c>
      <c r="E118" s="50" t="s">
        <v>1757</v>
      </c>
      <c r="F118" s="109" t="s">
        <v>1758</v>
      </c>
      <c r="G118" s="109" t="s">
        <v>1759</v>
      </c>
      <c r="H118" s="184" t="s">
        <v>1760</v>
      </c>
      <c r="I118" s="184"/>
      <c r="J118" s="109" t="s">
        <v>600</v>
      </c>
      <c r="K118" s="109" t="s">
        <v>1761</v>
      </c>
      <c r="L118" s="101">
        <v>1100201264339</v>
      </c>
      <c r="M118" s="127">
        <v>35323</v>
      </c>
      <c r="N118" s="175">
        <f t="shared" ca="1" si="16"/>
        <v>24</v>
      </c>
      <c r="O118" s="200"/>
      <c r="P118" s="20" t="s">
        <v>30</v>
      </c>
      <c r="Q118" s="34" t="s">
        <v>37</v>
      </c>
      <c r="R118" s="14" t="s">
        <v>10</v>
      </c>
      <c r="S118" s="14"/>
      <c r="T118" s="14"/>
      <c r="U118" s="14"/>
      <c r="V118" s="36" t="s">
        <v>7</v>
      </c>
      <c r="W118" s="36" t="s">
        <v>691</v>
      </c>
      <c r="X118" s="310"/>
      <c r="Y118" s="310"/>
      <c r="Z118" s="310"/>
      <c r="AA118" s="310"/>
      <c r="AB118" s="310"/>
      <c r="AC118" s="222"/>
      <c r="AD118" s="132">
        <v>43328</v>
      </c>
      <c r="AE118" s="135">
        <f t="shared" si="20"/>
        <v>43448</v>
      </c>
      <c r="AF118" s="32">
        <v>43328</v>
      </c>
      <c r="AG118" s="37">
        <f t="shared" ca="1" si="13"/>
        <v>526</v>
      </c>
      <c r="AH118" s="37">
        <f t="shared" ca="1" si="17"/>
        <v>2</v>
      </c>
      <c r="AI118" s="37"/>
      <c r="AJ118" s="61">
        <f t="shared" ca="1" si="18"/>
        <v>1.441095890410959</v>
      </c>
      <c r="AK118" s="46">
        <f t="shared" ca="1" si="19"/>
        <v>7</v>
      </c>
      <c r="AL118" s="59"/>
      <c r="AM118" s="41"/>
      <c r="AN118" s="271"/>
      <c r="AO118" s="148"/>
      <c r="AP118" s="148"/>
      <c r="AQ118" s="176"/>
      <c r="AR118" s="176"/>
      <c r="AS118" s="176"/>
      <c r="AT118" s="176"/>
      <c r="AU118" s="176"/>
      <c r="AV118" s="176"/>
      <c r="AW118" s="176"/>
      <c r="AX118" s="176"/>
      <c r="AY118" s="176"/>
      <c r="AZ118" s="176"/>
      <c r="BA118" s="176"/>
      <c r="BB118" s="176"/>
      <c r="BC118" s="181"/>
      <c r="BD118" s="181"/>
      <c r="BE118" s="145"/>
      <c r="BF118" s="145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1"/>
      <c r="BT118" s="95"/>
      <c r="BU118" s="114"/>
      <c r="BV118" s="113"/>
      <c r="BW118" s="113"/>
      <c r="BZ118" s="246"/>
    </row>
    <row r="119" spans="1:78" s="39" customFormat="1" ht="23.25">
      <c r="A119" s="1">
        <v>85</v>
      </c>
      <c r="B119" s="545" t="s">
        <v>2796</v>
      </c>
      <c r="C119" s="210"/>
      <c r="D119" s="49" t="s">
        <v>247</v>
      </c>
      <c r="E119" s="50" t="s">
        <v>1770</v>
      </c>
      <c r="F119" s="109" t="s">
        <v>1771</v>
      </c>
      <c r="G119" s="109" t="s">
        <v>1772</v>
      </c>
      <c r="H119" s="184" t="s">
        <v>1773</v>
      </c>
      <c r="I119" s="184"/>
      <c r="J119" s="109" t="s">
        <v>600</v>
      </c>
      <c r="K119" s="109" t="s">
        <v>1817</v>
      </c>
      <c r="L119" s="101">
        <v>1709800275055</v>
      </c>
      <c r="M119" s="129">
        <v>35494</v>
      </c>
      <c r="N119" s="175">
        <f t="shared" ca="1" si="16"/>
        <v>23</v>
      </c>
      <c r="O119" s="200"/>
      <c r="P119" s="20" t="s">
        <v>30</v>
      </c>
      <c r="Q119" s="34" t="s">
        <v>37</v>
      </c>
      <c r="R119" s="14" t="s">
        <v>10</v>
      </c>
      <c r="S119" s="14"/>
      <c r="T119" s="14"/>
      <c r="U119" s="14"/>
      <c r="V119" s="36" t="s">
        <v>7</v>
      </c>
      <c r="W119" s="36" t="s">
        <v>691</v>
      </c>
      <c r="X119" s="310"/>
      <c r="Y119" s="310"/>
      <c r="Z119" s="310"/>
      <c r="AA119" s="310"/>
      <c r="AB119" s="310"/>
      <c r="AC119" s="222"/>
      <c r="AD119" s="133">
        <v>43346</v>
      </c>
      <c r="AE119" s="135">
        <f t="shared" si="20"/>
        <v>43466</v>
      </c>
      <c r="AF119" s="311">
        <v>43346</v>
      </c>
      <c r="AG119" s="37">
        <f t="shared" ca="1" si="13"/>
        <v>508</v>
      </c>
      <c r="AH119" s="37">
        <f t="shared" ca="1" si="17"/>
        <v>2</v>
      </c>
      <c r="AI119" s="37"/>
      <c r="AJ119" s="61">
        <f t="shared" ca="1" si="18"/>
        <v>1.3917808219178083</v>
      </c>
      <c r="AK119" s="46">
        <f t="shared" ca="1" si="19"/>
        <v>7</v>
      </c>
      <c r="AL119" s="314"/>
      <c r="AM119" s="315"/>
      <c r="AN119" s="271"/>
      <c r="AO119" s="148"/>
      <c r="AP119" s="148"/>
      <c r="AQ119" s="176"/>
      <c r="AR119" s="176"/>
      <c r="AS119" s="176"/>
      <c r="AT119" s="176"/>
      <c r="AU119" s="176"/>
      <c r="AV119" s="176"/>
      <c r="AW119" s="176"/>
      <c r="AX119" s="176"/>
      <c r="AY119" s="176"/>
      <c r="AZ119" s="176"/>
      <c r="BA119" s="176"/>
      <c r="BB119" s="176"/>
      <c r="BC119" s="181"/>
      <c r="BD119" s="181"/>
      <c r="BE119" s="145"/>
      <c r="BF119" s="145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1"/>
      <c r="BT119" s="95"/>
      <c r="BU119" s="114"/>
      <c r="BV119" s="113"/>
      <c r="BW119" s="113"/>
      <c r="BZ119" s="246"/>
    </row>
    <row r="120" spans="1:78" s="39" customFormat="1" ht="23.25">
      <c r="A120" s="1">
        <v>86</v>
      </c>
      <c r="B120" s="545" t="s">
        <v>2797</v>
      </c>
      <c r="C120" s="210"/>
      <c r="D120" s="49" t="s">
        <v>249</v>
      </c>
      <c r="E120" s="50" t="s">
        <v>1838</v>
      </c>
      <c r="F120" s="109" t="s">
        <v>1839</v>
      </c>
      <c r="G120" s="109" t="s">
        <v>1840</v>
      </c>
      <c r="H120" s="184" t="s">
        <v>493</v>
      </c>
      <c r="I120" s="184"/>
      <c r="J120" s="109" t="s">
        <v>435</v>
      </c>
      <c r="K120" s="109" t="s">
        <v>1841</v>
      </c>
      <c r="L120" s="101">
        <v>2129900065617</v>
      </c>
      <c r="M120" s="129">
        <v>35449</v>
      </c>
      <c r="N120" s="175">
        <f t="shared" ca="1" si="16"/>
        <v>23</v>
      </c>
      <c r="O120" s="200"/>
      <c r="P120" s="49" t="s">
        <v>31</v>
      </c>
      <c r="Q120" s="34" t="s">
        <v>37</v>
      </c>
      <c r="R120" s="14" t="s">
        <v>10</v>
      </c>
      <c r="S120" s="14"/>
      <c r="T120" s="14"/>
      <c r="U120" s="14"/>
      <c r="V120" s="36" t="s">
        <v>7</v>
      </c>
      <c r="W120" s="36" t="s">
        <v>691</v>
      </c>
      <c r="X120" s="310"/>
      <c r="Y120" s="310"/>
      <c r="Z120" s="310"/>
      <c r="AA120" s="310"/>
      <c r="AB120" s="310"/>
      <c r="AC120" s="222"/>
      <c r="AD120" s="133">
        <v>43416</v>
      </c>
      <c r="AE120" s="135">
        <f t="shared" si="20"/>
        <v>43536</v>
      </c>
      <c r="AF120" s="311">
        <v>43416</v>
      </c>
      <c r="AG120" s="37">
        <f t="shared" ca="1" si="13"/>
        <v>438</v>
      </c>
      <c r="AH120" s="37">
        <f t="shared" ca="1" si="17"/>
        <v>2</v>
      </c>
      <c r="AI120" s="37"/>
      <c r="AJ120" s="61">
        <f t="shared" ca="1" si="18"/>
        <v>1.2</v>
      </c>
      <c r="AK120" s="46">
        <f t="shared" ca="1" si="19"/>
        <v>7</v>
      </c>
      <c r="AL120" s="314"/>
      <c r="AM120" s="315"/>
      <c r="AN120" s="271"/>
      <c r="AO120" s="148">
        <v>23.5</v>
      </c>
      <c r="AP120" s="148"/>
      <c r="AQ120" s="176"/>
      <c r="AR120" s="176"/>
      <c r="AS120" s="176"/>
      <c r="AT120" s="176"/>
      <c r="AU120" s="176"/>
      <c r="AV120" s="176"/>
      <c r="AW120" s="176"/>
      <c r="AX120" s="176"/>
      <c r="AY120" s="176"/>
      <c r="AZ120" s="176"/>
      <c r="BA120" s="176"/>
      <c r="BB120" s="176"/>
      <c r="BC120" s="181"/>
      <c r="BD120" s="181"/>
      <c r="BE120" s="145"/>
      <c r="BF120" s="145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1"/>
      <c r="BT120" s="95"/>
      <c r="BU120" s="114"/>
      <c r="BV120" s="113"/>
      <c r="BW120" s="113"/>
      <c r="BZ120" s="246"/>
    </row>
    <row r="121" spans="1:78" s="39" customFormat="1" ht="23.25">
      <c r="A121" s="1">
        <v>87</v>
      </c>
      <c r="B121" s="545" t="s">
        <v>2798</v>
      </c>
      <c r="C121" s="210"/>
      <c r="D121" s="49" t="s">
        <v>249</v>
      </c>
      <c r="E121" s="50" t="s">
        <v>1843</v>
      </c>
      <c r="F121" s="109" t="s">
        <v>1844</v>
      </c>
      <c r="G121" s="109" t="s">
        <v>1842</v>
      </c>
      <c r="H121" s="184" t="s">
        <v>1845</v>
      </c>
      <c r="I121" s="184"/>
      <c r="J121" s="109" t="s">
        <v>435</v>
      </c>
      <c r="K121" s="109" t="s">
        <v>1846</v>
      </c>
      <c r="L121" s="101">
        <v>1309901333763</v>
      </c>
      <c r="M121" s="129">
        <v>35360</v>
      </c>
      <c r="N121" s="175">
        <f t="shared" ca="1" si="16"/>
        <v>24</v>
      </c>
      <c r="O121" s="200"/>
      <c r="P121" s="49" t="s">
        <v>31</v>
      </c>
      <c r="Q121" s="34" t="s">
        <v>37</v>
      </c>
      <c r="R121" s="14" t="s">
        <v>10</v>
      </c>
      <c r="S121" s="14"/>
      <c r="T121" s="14"/>
      <c r="U121" s="14"/>
      <c r="V121" s="36" t="s">
        <v>7</v>
      </c>
      <c r="W121" s="36" t="s">
        <v>691</v>
      </c>
      <c r="X121" s="310"/>
      <c r="Y121" s="310"/>
      <c r="Z121" s="310"/>
      <c r="AA121" s="310"/>
      <c r="AB121" s="310"/>
      <c r="AC121" s="222"/>
      <c r="AD121" s="133">
        <v>43416</v>
      </c>
      <c r="AE121" s="135">
        <f t="shared" si="20"/>
        <v>43536</v>
      </c>
      <c r="AF121" s="311">
        <v>43416</v>
      </c>
      <c r="AG121" s="37">
        <f t="shared" ca="1" si="13"/>
        <v>438</v>
      </c>
      <c r="AH121" s="37">
        <f t="shared" ca="1" si="17"/>
        <v>2</v>
      </c>
      <c r="AI121" s="37"/>
      <c r="AJ121" s="61">
        <f t="shared" ca="1" si="18"/>
        <v>1.2</v>
      </c>
      <c r="AK121" s="46">
        <f t="shared" ca="1" si="19"/>
        <v>7</v>
      </c>
      <c r="AL121" s="314"/>
      <c r="AM121" s="315"/>
      <c r="AN121" s="271"/>
      <c r="AO121" s="148">
        <v>24.5</v>
      </c>
      <c r="AP121" s="148"/>
      <c r="AQ121" s="176"/>
      <c r="AR121" s="176"/>
      <c r="AS121" s="176"/>
      <c r="AT121" s="176"/>
      <c r="AU121" s="176"/>
      <c r="AV121" s="176"/>
      <c r="AW121" s="176"/>
      <c r="AX121" s="176"/>
      <c r="AY121" s="176"/>
      <c r="AZ121" s="176"/>
      <c r="BA121" s="176"/>
      <c r="BB121" s="176"/>
      <c r="BC121" s="181"/>
      <c r="BD121" s="181"/>
      <c r="BE121" s="145"/>
      <c r="BF121" s="145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1"/>
      <c r="BT121" s="95"/>
      <c r="BU121" s="114"/>
      <c r="BV121" s="113"/>
      <c r="BW121" s="113"/>
      <c r="BZ121" s="246"/>
    </row>
    <row r="122" spans="1:78" s="39" customFormat="1" ht="23.25">
      <c r="A122" s="1">
        <v>88</v>
      </c>
      <c r="B122" s="545" t="s">
        <v>2799</v>
      </c>
      <c r="C122" s="210"/>
      <c r="D122" s="49" t="s">
        <v>249</v>
      </c>
      <c r="E122" s="50" t="s">
        <v>1847</v>
      </c>
      <c r="F122" s="109" t="s">
        <v>1848</v>
      </c>
      <c r="G122" s="109" t="s">
        <v>1849</v>
      </c>
      <c r="H122" s="184" t="s">
        <v>605</v>
      </c>
      <c r="I122" s="184"/>
      <c r="J122" s="109" t="s">
        <v>435</v>
      </c>
      <c r="K122" s="109" t="s">
        <v>1850</v>
      </c>
      <c r="L122" s="101">
        <v>1309901351281</v>
      </c>
      <c r="M122" s="129">
        <v>35380</v>
      </c>
      <c r="N122" s="175">
        <f t="shared" ca="1" si="16"/>
        <v>24</v>
      </c>
      <c r="O122" s="200"/>
      <c r="P122" s="49" t="s">
        <v>31</v>
      </c>
      <c r="Q122" s="34" t="s">
        <v>37</v>
      </c>
      <c r="R122" s="14" t="s">
        <v>10</v>
      </c>
      <c r="S122" s="14"/>
      <c r="T122" s="14"/>
      <c r="U122" s="14"/>
      <c r="V122" s="36" t="s">
        <v>7</v>
      </c>
      <c r="W122" s="36" t="s">
        <v>691</v>
      </c>
      <c r="X122" s="310"/>
      <c r="Y122" s="310"/>
      <c r="Z122" s="310"/>
      <c r="AA122" s="310"/>
      <c r="AB122" s="310"/>
      <c r="AC122" s="222"/>
      <c r="AD122" s="133">
        <v>43416</v>
      </c>
      <c r="AE122" s="135">
        <f t="shared" si="20"/>
        <v>43536</v>
      </c>
      <c r="AF122" s="311">
        <v>43416</v>
      </c>
      <c r="AG122" s="37">
        <f t="shared" ca="1" si="13"/>
        <v>438</v>
      </c>
      <c r="AH122" s="37">
        <f t="shared" ca="1" si="17"/>
        <v>2</v>
      </c>
      <c r="AI122" s="37"/>
      <c r="AJ122" s="61">
        <f t="shared" ca="1" si="18"/>
        <v>1.2</v>
      </c>
      <c r="AK122" s="46">
        <f t="shared" ca="1" si="19"/>
        <v>7</v>
      </c>
      <c r="AL122" s="314"/>
      <c r="AM122" s="315"/>
      <c r="AN122" s="271"/>
      <c r="AO122" s="148">
        <v>24</v>
      </c>
      <c r="AP122" s="148"/>
      <c r="AQ122" s="176"/>
      <c r="AR122" s="176"/>
      <c r="AS122" s="176"/>
      <c r="AT122" s="176"/>
      <c r="AU122" s="176"/>
      <c r="AV122" s="176"/>
      <c r="AW122" s="176"/>
      <c r="AX122" s="176"/>
      <c r="AY122" s="176"/>
      <c r="AZ122" s="176"/>
      <c r="BA122" s="176"/>
      <c r="BB122" s="176"/>
      <c r="BC122" s="181"/>
      <c r="BD122" s="181"/>
      <c r="BE122" s="145"/>
      <c r="BF122" s="145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1"/>
      <c r="BT122" s="95"/>
      <c r="BU122" s="114"/>
      <c r="BV122" s="113"/>
      <c r="BW122" s="113"/>
      <c r="BZ122" s="246"/>
    </row>
    <row r="123" spans="1:78" s="39" customFormat="1" ht="23.25">
      <c r="A123" s="1">
        <v>89</v>
      </c>
      <c r="B123" s="545" t="s">
        <v>2800</v>
      </c>
      <c r="C123" s="210"/>
      <c r="D123" s="49" t="s">
        <v>249</v>
      </c>
      <c r="E123" s="50" t="s">
        <v>1860</v>
      </c>
      <c r="F123" s="109" t="s">
        <v>1861</v>
      </c>
      <c r="G123" s="109" t="s">
        <v>1862</v>
      </c>
      <c r="H123" s="184" t="s">
        <v>1030</v>
      </c>
      <c r="I123" s="184"/>
      <c r="J123" s="109" t="s">
        <v>435</v>
      </c>
      <c r="K123" s="109" t="s">
        <v>1863</v>
      </c>
      <c r="L123" s="101">
        <v>1309901326571</v>
      </c>
      <c r="M123" s="129">
        <v>35326</v>
      </c>
      <c r="N123" s="175">
        <f t="shared" ca="1" si="16"/>
        <v>24</v>
      </c>
      <c r="O123" s="200"/>
      <c r="P123" s="49" t="s">
        <v>31</v>
      </c>
      <c r="Q123" s="34" t="s">
        <v>37</v>
      </c>
      <c r="R123" s="14" t="s">
        <v>10</v>
      </c>
      <c r="S123" s="14"/>
      <c r="T123" s="14"/>
      <c r="U123" s="14"/>
      <c r="V123" s="36" t="s">
        <v>7</v>
      </c>
      <c r="W123" s="36" t="s">
        <v>691</v>
      </c>
      <c r="X123" s="310"/>
      <c r="Y123" s="310"/>
      <c r="Z123" s="310"/>
      <c r="AA123" s="310"/>
      <c r="AB123" s="310"/>
      <c r="AC123" s="222"/>
      <c r="AD123" s="133">
        <v>43423</v>
      </c>
      <c r="AE123" s="135">
        <f t="shared" si="20"/>
        <v>43543</v>
      </c>
      <c r="AF123" s="311">
        <v>43423</v>
      </c>
      <c r="AG123" s="37">
        <f t="shared" ca="1" si="13"/>
        <v>431</v>
      </c>
      <c r="AH123" s="37">
        <f t="shared" ca="1" si="17"/>
        <v>2</v>
      </c>
      <c r="AI123" s="37"/>
      <c r="AJ123" s="61">
        <f t="shared" ca="1" si="18"/>
        <v>1.1808219178082191</v>
      </c>
      <c r="AK123" s="46">
        <f t="shared" ca="1" si="19"/>
        <v>7</v>
      </c>
      <c r="AL123" s="314"/>
      <c r="AM123" s="315"/>
      <c r="AN123" s="271"/>
      <c r="AO123" s="148">
        <v>25</v>
      </c>
      <c r="AP123" s="148"/>
      <c r="AQ123" s="176"/>
      <c r="AR123" s="176"/>
      <c r="AS123" s="176"/>
      <c r="AT123" s="176"/>
      <c r="AU123" s="176"/>
      <c r="AV123" s="176"/>
      <c r="AW123" s="176"/>
      <c r="AX123" s="176"/>
      <c r="AY123" s="176"/>
      <c r="AZ123" s="176"/>
      <c r="BA123" s="176"/>
      <c r="BB123" s="176"/>
      <c r="BC123" s="181"/>
      <c r="BD123" s="181"/>
      <c r="BE123" s="145"/>
      <c r="BF123" s="145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1"/>
      <c r="BT123" s="95"/>
      <c r="BU123" s="114"/>
      <c r="BV123" s="113"/>
      <c r="BW123" s="113"/>
      <c r="BZ123" s="246"/>
    </row>
    <row r="124" spans="1:78" s="39" customFormat="1" ht="23.25">
      <c r="A124" s="1">
        <v>90</v>
      </c>
      <c r="B124" s="545" t="s">
        <v>2801</v>
      </c>
      <c r="C124" s="210"/>
      <c r="D124" s="49" t="s">
        <v>247</v>
      </c>
      <c r="E124" s="50" t="s">
        <v>1864</v>
      </c>
      <c r="F124" s="109" t="s">
        <v>1865</v>
      </c>
      <c r="G124" s="109" t="s">
        <v>1866</v>
      </c>
      <c r="H124" s="184" t="s">
        <v>1867</v>
      </c>
      <c r="I124" s="184"/>
      <c r="J124" s="109"/>
      <c r="K124" s="109"/>
      <c r="L124" s="101">
        <v>1629900404133</v>
      </c>
      <c r="M124" s="129">
        <v>35396</v>
      </c>
      <c r="N124" s="175">
        <f t="shared" ca="1" si="16"/>
        <v>24</v>
      </c>
      <c r="O124" s="200"/>
      <c r="P124" s="49" t="s">
        <v>30</v>
      </c>
      <c r="Q124" s="34" t="s">
        <v>37</v>
      </c>
      <c r="R124" s="14" t="s">
        <v>10</v>
      </c>
      <c r="S124" s="14"/>
      <c r="T124" s="14"/>
      <c r="U124" s="14"/>
      <c r="V124" s="36" t="s">
        <v>7</v>
      </c>
      <c r="W124" s="36" t="s">
        <v>691</v>
      </c>
      <c r="X124" s="310"/>
      <c r="Y124" s="310"/>
      <c r="Z124" s="310"/>
      <c r="AA124" s="310"/>
      <c r="AB124" s="310"/>
      <c r="AC124" s="222"/>
      <c r="AD124" s="133">
        <v>43423</v>
      </c>
      <c r="AE124" s="135">
        <f t="shared" si="20"/>
        <v>43543</v>
      </c>
      <c r="AF124" s="311">
        <v>43423</v>
      </c>
      <c r="AG124" s="37">
        <f t="shared" ca="1" si="13"/>
        <v>431</v>
      </c>
      <c r="AH124" s="37">
        <f t="shared" ca="1" si="17"/>
        <v>2</v>
      </c>
      <c r="AI124" s="37"/>
      <c r="AJ124" s="61">
        <f t="shared" ca="1" si="18"/>
        <v>1.1808219178082191</v>
      </c>
      <c r="AK124" s="46">
        <f t="shared" ca="1" si="19"/>
        <v>7</v>
      </c>
      <c r="AL124" s="314"/>
      <c r="AM124" s="315"/>
      <c r="AN124" s="271"/>
      <c r="AO124" s="148">
        <v>26</v>
      </c>
      <c r="AP124" s="148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  <c r="BA124" s="176"/>
      <c r="BB124" s="176"/>
      <c r="BC124" s="181"/>
      <c r="BD124" s="181"/>
      <c r="BE124" s="145"/>
      <c r="BF124" s="145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1"/>
      <c r="BT124" s="95"/>
      <c r="BU124" s="114"/>
      <c r="BV124" s="113"/>
      <c r="BW124" s="113"/>
      <c r="BZ124" s="246"/>
    </row>
    <row r="125" spans="1:78" s="39" customFormat="1" ht="23.25">
      <c r="A125" s="1">
        <v>91</v>
      </c>
      <c r="B125" s="545" t="s">
        <v>2802</v>
      </c>
      <c r="C125" s="210"/>
      <c r="D125" s="49" t="s">
        <v>247</v>
      </c>
      <c r="E125" s="50" t="s">
        <v>1868</v>
      </c>
      <c r="F125" s="109" t="s">
        <v>1869</v>
      </c>
      <c r="G125" s="109" t="s">
        <v>1870</v>
      </c>
      <c r="H125" s="184" t="s">
        <v>946</v>
      </c>
      <c r="I125" s="184"/>
      <c r="J125" s="109"/>
      <c r="K125" s="109"/>
      <c r="L125" s="101">
        <v>1629900379791</v>
      </c>
      <c r="M125" s="129">
        <v>35168</v>
      </c>
      <c r="N125" s="175">
        <f t="shared" ca="1" si="16"/>
        <v>24</v>
      </c>
      <c r="O125" s="200"/>
      <c r="P125" s="49" t="s">
        <v>30</v>
      </c>
      <c r="Q125" s="34" t="s">
        <v>37</v>
      </c>
      <c r="R125" s="14" t="s">
        <v>10</v>
      </c>
      <c r="S125" s="14"/>
      <c r="T125" s="14"/>
      <c r="U125" s="14"/>
      <c r="V125" s="36" t="s">
        <v>7</v>
      </c>
      <c r="W125" s="36" t="s">
        <v>691</v>
      </c>
      <c r="X125" s="310"/>
      <c r="Y125" s="310"/>
      <c r="Z125" s="310"/>
      <c r="AA125" s="310"/>
      <c r="AB125" s="310"/>
      <c r="AC125" s="222"/>
      <c r="AD125" s="133">
        <v>43423</v>
      </c>
      <c r="AE125" s="135">
        <f t="shared" si="20"/>
        <v>43543</v>
      </c>
      <c r="AF125" s="311">
        <v>43423</v>
      </c>
      <c r="AG125" s="37">
        <f t="shared" ca="1" si="13"/>
        <v>431</v>
      </c>
      <c r="AH125" s="37">
        <f t="shared" ca="1" si="17"/>
        <v>2</v>
      </c>
      <c r="AI125" s="37"/>
      <c r="AJ125" s="61">
        <f t="shared" ca="1" si="18"/>
        <v>1.1808219178082191</v>
      </c>
      <c r="AK125" s="46">
        <f t="shared" ca="1" si="19"/>
        <v>7</v>
      </c>
      <c r="AL125" s="314"/>
      <c r="AM125" s="315"/>
      <c r="AN125" s="271"/>
      <c r="AO125" s="148">
        <v>26</v>
      </c>
      <c r="AP125" s="148"/>
      <c r="AQ125" s="176"/>
      <c r="AR125" s="176"/>
      <c r="AS125" s="176"/>
      <c r="AT125" s="176"/>
      <c r="AU125" s="176"/>
      <c r="AV125" s="176"/>
      <c r="AW125" s="176"/>
      <c r="AX125" s="176"/>
      <c r="AY125" s="176"/>
      <c r="AZ125" s="176"/>
      <c r="BA125" s="176"/>
      <c r="BB125" s="176"/>
      <c r="BC125" s="181"/>
      <c r="BD125" s="181"/>
      <c r="BE125" s="145"/>
      <c r="BF125" s="145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1"/>
      <c r="BT125" s="95"/>
      <c r="BU125" s="114"/>
      <c r="BV125" s="113"/>
      <c r="BW125" s="113"/>
      <c r="BZ125" s="246"/>
    </row>
    <row r="126" spans="1:78" s="39" customFormat="1" ht="23.25">
      <c r="A126" s="1">
        <v>92</v>
      </c>
      <c r="B126" s="545" t="s">
        <v>2803</v>
      </c>
      <c r="C126" s="210"/>
      <c r="D126" s="49" t="s">
        <v>247</v>
      </c>
      <c r="E126" s="50" t="s">
        <v>1871</v>
      </c>
      <c r="F126" s="109" t="s">
        <v>1872</v>
      </c>
      <c r="G126" s="109" t="s">
        <v>1873</v>
      </c>
      <c r="H126" s="184" t="s">
        <v>1874</v>
      </c>
      <c r="I126" s="184"/>
      <c r="J126" s="109"/>
      <c r="K126" s="109"/>
      <c r="L126" s="101">
        <v>1629900405865</v>
      </c>
      <c r="M126" s="129">
        <v>35408</v>
      </c>
      <c r="N126" s="175">
        <f t="shared" ca="1" si="16"/>
        <v>24</v>
      </c>
      <c r="O126" s="200"/>
      <c r="P126" s="49" t="s">
        <v>30</v>
      </c>
      <c r="Q126" s="34" t="s">
        <v>37</v>
      </c>
      <c r="R126" s="14" t="s">
        <v>10</v>
      </c>
      <c r="S126" s="14"/>
      <c r="T126" s="14"/>
      <c r="U126" s="14"/>
      <c r="V126" s="36" t="s">
        <v>7</v>
      </c>
      <c r="W126" s="36" t="s">
        <v>691</v>
      </c>
      <c r="X126" s="310"/>
      <c r="Y126" s="310"/>
      <c r="Z126" s="310"/>
      <c r="AA126" s="310"/>
      <c r="AB126" s="310"/>
      <c r="AC126" s="222"/>
      <c r="AD126" s="133">
        <v>43423</v>
      </c>
      <c r="AE126" s="135">
        <f t="shared" si="20"/>
        <v>43543</v>
      </c>
      <c r="AF126" s="311">
        <v>43423</v>
      </c>
      <c r="AG126" s="37">
        <f t="shared" ca="1" si="13"/>
        <v>431</v>
      </c>
      <c r="AH126" s="37">
        <f t="shared" ca="1" si="17"/>
        <v>2</v>
      </c>
      <c r="AI126" s="37"/>
      <c r="AJ126" s="61">
        <f t="shared" ca="1" si="18"/>
        <v>1.1808219178082191</v>
      </c>
      <c r="AK126" s="46">
        <f t="shared" ca="1" si="19"/>
        <v>7</v>
      </c>
      <c r="AL126" s="314"/>
      <c r="AM126" s="315"/>
      <c r="AN126" s="271"/>
      <c r="AO126" s="148">
        <v>26</v>
      </c>
      <c r="AP126" s="148"/>
      <c r="AQ126" s="176"/>
      <c r="AR126" s="176"/>
      <c r="AS126" s="176"/>
      <c r="AT126" s="176"/>
      <c r="AU126" s="176"/>
      <c r="AV126" s="176"/>
      <c r="AW126" s="176"/>
      <c r="AX126" s="176"/>
      <c r="AY126" s="176"/>
      <c r="AZ126" s="176"/>
      <c r="BA126" s="176"/>
      <c r="BB126" s="176"/>
      <c r="BC126" s="181"/>
      <c r="BD126" s="181"/>
      <c r="BE126" s="145"/>
      <c r="BF126" s="145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1"/>
      <c r="BT126" s="95"/>
      <c r="BU126" s="114"/>
      <c r="BV126" s="113"/>
      <c r="BW126" s="113"/>
      <c r="BZ126" s="246"/>
    </row>
    <row r="127" spans="1:78" s="39" customFormat="1" ht="23.25">
      <c r="A127" s="1">
        <v>93</v>
      </c>
      <c r="B127" s="545" t="s">
        <v>2804</v>
      </c>
      <c r="C127" s="209"/>
      <c r="D127" s="20" t="s">
        <v>247</v>
      </c>
      <c r="E127" s="14" t="s">
        <v>955</v>
      </c>
      <c r="F127" s="34" t="s">
        <v>954</v>
      </c>
      <c r="G127" s="34" t="s">
        <v>953</v>
      </c>
      <c r="H127" s="33" t="s">
        <v>951</v>
      </c>
      <c r="I127" s="33"/>
      <c r="J127" s="34" t="s">
        <v>438</v>
      </c>
      <c r="K127" s="34" t="s">
        <v>952</v>
      </c>
      <c r="L127" s="100">
        <v>1100201549783</v>
      </c>
      <c r="M127" s="127">
        <v>36772</v>
      </c>
      <c r="N127" s="175">
        <f t="shared" ca="1" si="16"/>
        <v>20</v>
      </c>
      <c r="O127" s="175"/>
      <c r="P127" s="20" t="s">
        <v>30</v>
      </c>
      <c r="Q127" s="34" t="s">
        <v>86</v>
      </c>
      <c r="R127" s="14" t="s">
        <v>10</v>
      </c>
      <c r="S127" s="14"/>
      <c r="T127" s="14"/>
      <c r="U127" s="14"/>
      <c r="V127" s="36" t="s">
        <v>7</v>
      </c>
      <c r="W127" s="36" t="s">
        <v>691</v>
      </c>
      <c r="X127" s="36"/>
      <c r="Y127" s="36"/>
      <c r="Z127" s="36"/>
      <c r="AA127" s="36"/>
      <c r="AB127" s="36"/>
      <c r="AC127" s="136"/>
      <c r="AD127" s="132">
        <v>43535</v>
      </c>
      <c r="AE127" s="135">
        <v>43535</v>
      </c>
      <c r="AF127" s="32">
        <v>43535</v>
      </c>
      <c r="AG127" s="37">
        <f t="shared" ca="1" si="13"/>
        <v>319</v>
      </c>
      <c r="AH127" s="37">
        <f t="shared" ca="1" si="17"/>
        <v>1</v>
      </c>
      <c r="AI127" s="37"/>
      <c r="AJ127" s="61">
        <f t="shared" ca="1" si="18"/>
        <v>0.87397260273972599</v>
      </c>
      <c r="AK127" s="46"/>
      <c r="AL127" s="59"/>
      <c r="AM127" s="41"/>
      <c r="AN127" s="271"/>
      <c r="AO127" s="148">
        <v>43</v>
      </c>
      <c r="AP127" s="148"/>
      <c r="AQ127" s="176"/>
      <c r="AR127" s="176"/>
      <c r="AS127" s="176"/>
      <c r="AT127" s="176"/>
      <c r="AU127" s="176"/>
      <c r="AV127" s="176"/>
      <c r="AW127" s="176"/>
      <c r="AX127" s="176"/>
      <c r="AY127" s="176"/>
      <c r="AZ127" s="176"/>
      <c r="BA127" s="176"/>
      <c r="BB127" s="176"/>
      <c r="BC127" s="181"/>
      <c r="BD127" s="232"/>
      <c r="BE127" s="145"/>
      <c r="BF127" s="145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1"/>
      <c r="BT127" s="95"/>
      <c r="BU127" s="114"/>
      <c r="BV127" s="113"/>
      <c r="BW127" s="113"/>
      <c r="BZ127" s="246"/>
    </row>
    <row r="128" spans="1:78" s="39" customFormat="1" ht="23.25">
      <c r="A128" s="1">
        <v>94</v>
      </c>
      <c r="B128" s="545" t="s">
        <v>2805</v>
      </c>
      <c r="C128" s="210"/>
      <c r="D128" s="20" t="s">
        <v>247</v>
      </c>
      <c r="E128" s="50" t="s">
        <v>968</v>
      </c>
      <c r="F128" s="109" t="s">
        <v>967</v>
      </c>
      <c r="G128" s="109" t="s">
        <v>966</v>
      </c>
      <c r="H128" s="184" t="s">
        <v>1008</v>
      </c>
      <c r="I128" s="184"/>
      <c r="J128" s="109" t="s">
        <v>600</v>
      </c>
      <c r="K128" s="109" t="s">
        <v>969</v>
      </c>
      <c r="L128" s="101">
        <v>1159900346227</v>
      </c>
      <c r="M128" s="127">
        <v>36868</v>
      </c>
      <c r="N128" s="175">
        <f t="shared" ca="1" si="16"/>
        <v>20</v>
      </c>
      <c r="O128" s="200"/>
      <c r="P128" s="20" t="s">
        <v>30</v>
      </c>
      <c r="Q128" s="34" t="s">
        <v>86</v>
      </c>
      <c r="R128" s="14" t="s">
        <v>10</v>
      </c>
      <c r="S128" s="14"/>
      <c r="T128" s="14"/>
      <c r="U128" s="14"/>
      <c r="V128" s="36" t="s">
        <v>7</v>
      </c>
      <c r="W128" s="36" t="s">
        <v>691</v>
      </c>
      <c r="X128" s="310"/>
      <c r="Y128" s="310"/>
      <c r="Z128" s="310"/>
      <c r="AA128" s="310"/>
      <c r="AB128" s="310"/>
      <c r="AC128" s="222"/>
      <c r="AD128" s="132">
        <v>43535</v>
      </c>
      <c r="AE128" s="135">
        <v>43535</v>
      </c>
      <c r="AF128" s="32">
        <v>43535</v>
      </c>
      <c r="AG128" s="37">
        <f t="shared" ca="1" si="13"/>
        <v>319</v>
      </c>
      <c r="AH128" s="37">
        <f t="shared" ca="1" si="17"/>
        <v>1</v>
      </c>
      <c r="AI128" s="37"/>
      <c r="AJ128" s="61">
        <f t="shared" ca="1" si="18"/>
        <v>0.87397260273972599</v>
      </c>
      <c r="AK128" s="46">
        <f ca="1">IF(AF128="","",IF(AJ128&lt;$AI$2,0,IF(YEAR(AF128)=$AI$1-1,ROUND($AK$2/12*(12-MONTH(AF128)+1),0),IF(AH128&gt;=$AI$6,$AK$6,IF(AH128&gt;=$AI$5,$AK$5,IF(AH128&gt;=$AI$4,$AK$4,IF(AH128&gt;=$AI$3,$AK$3,IF(AH128&gt;=$AI$2,$AK$2,"Check"))))))))</f>
        <v>0</v>
      </c>
      <c r="AL128" s="59"/>
      <c r="AM128" s="41"/>
      <c r="AN128" s="271"/>
      <c r="AO128" s="148">
        <v>43</v>
      </c>
      <c r="AP128" s="148"/>
      <c r="AQ128" s="176"/>
      <c r="AR128" s="176"/>
      <c r="AS128" s="176"/>
      <c r="AT128" s="176"/>
      <c r="AU128" s="176"/>
      <c r="AV128" s="176"/>
      <c r="AW128" s="176"/>
      <c r="AX128" s="176"/>
      <c r="AY128" s="176"/>
      <c r="AZ128" s="176"/>
      <c r="BA128" s="176"/>
      <c r="BB128" s="176"/>
      <c r="BC128" s="181"/>
      <c r="BD128" s="181"/>
      <c r="BE128" s="145"/>
      <c r="BF128" s="145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1"/>
      <c r="BT128" s="95"/>
      <c r="BU128" s="114"/>
      <c r="BV128" s="113"/>
      <c r="BW128" s="113"/>
      <c r="BZ128" s="246"/>
    </row>
    <row r="129" spans="1:78" s="39" customFormat="1" ht="23.25">
      <c r="A129" s="1">
        <v>95</v>
      </c>
      <c r="B129" s="545" t="s">
        <v>2806</v>
      </c>
      <c r="C129" s="210"/>
      <c r="D129" s="49" t="s">
        <v>247</v>
      </c>
      <c r="E129" s="50" t="s">
        <v>530</v>
      </c>
      <c r="F129" s="109" t="s">
        <v>1945</v>
      </c>
      <c r="G129" s="109" t="s">
        <v>1946</v>
      </c>
      <c r="H129" s="184" t="s">
        <v>1947</v>
      </c>
      <c r="I129" s="184"/>
      <c r="J129" s="109" t="s">
        <v>600</v>
      </c>
      <c r="K129" s="109" t="s">
        <v>1952</v>
      </c>
      <c r="L129" s="101">
        <v>1129700174490</v>
      </c>
      <c r="M129" s="129">
        <v>36222</v>
      </c>
      <c r="N129" s="175">
        <f t="shared" ca="1" si="16"/>
        <v>21</v>
      </c>
      <c r="O129" s="200"/>
      <c r="P129" s="20" t="s">
        <v>30</v>
      </c>
      <c r="Q129" s="34" t="s">
        <v>86</v>
      </c>
      <c r="R129" s="14" t="s">
        <v>10</v>
      </c>
      <c r="S129" s="14"/>
      <c r="T129" s="14"/>
      <c r="U129" s="14"/>
      <c r="V129" s="36" t="s">
        <v>7</v>
      </c>
      <c r="W129" s="36" t="s">
        <v>691</v>
      </c>
      <c r="X129" s="310"/>
      <c r="Y129" s="310"/>
      <c r="Z129" s="310"/>
      <c r="AA129" s="310"/>
      <c r="AB129" s="310"/>
      <c r="AC129" s="222"/>
      <c r="AD129" s="132">
        <v>43535</v>
      </c>
      <c r="AE129" s="135">
        <v>43535</v>
      </c>
      <c r="AF129" s="32">
        <v>43535</v>
      </c>
      <c r="AG129" s="37">
        <f t="shared" ca="1" si="13"/>
        <v>319</v>
      </c>
      <c r="AH129" s="37">
        <f t="shared" ca="1" si="17"/>
        <v>1</v>
      </c>
      <c r="AI129" s="37"/>
      <c r="AJ129" s="61">
        <f t="shared" ca="1" si="18"/>
        <v>0.87397260273972599</v>
      </c>
      <c r="AK129" s="46"/>
      <c r="AL129" s="314"/>
      <c r="AM129" s="315"/>
      <c r="AN129" s="271"/>
      <c r="AO129" s="148"/>
      <c r="AP129" s="148"/>
      <c r="AQ129" s="176"/>
      <c r="AR129" s="176"/>
      <c r="AS129" s="176"/>
      <c r="AT129" s="176"/>
      <c r="AU129" s="176"/>
      <c r="AV129" s="176"/>
      <c r="AW129" s="176"/>
      <c r="AX129" s="176"/>
      <c r="AY129" s="176"/>
      <c r="AZ129" s="176"/>
      <c r="BA129" s="176"/>
      <c r="BB129" s="176"/>
      <c r="BC129" s="181"/>
      <c r="BD129" s="181"/>
      <c r="BE129" s="145"/>
      <c r="BF129" s="145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1"/>
      <c r="BT129" s="95"/>
      <c r="BU129" s="114"/>
      <c r="BV129" s="113"/>
      <c r="BW129" s="113"/>
      <c r="BZ129" s="246"/>
    </row>
    <row r="130" spans="1:78" s="39" customFormat="1" ht="23.25">
      <c r="A130" s="1">
        <v>96</v>
      </c>
      <c r="B130" s="545" t="s">
        <v>2807</v>
      </c>
      <c r="C130" s="210"/>
      <c r="D130" s="49" t="s">
        <v>247</v>
      </c>
      <c r="E130" s="50" t="s">
        <v>1948</v>
      </c>
      <c r="F130" s="109" t="s">
        <v>1949</v>
      </c>
      <c r="G130" s="109" t="s">
        <v>1950</v>
      </c>
      <c r="H130" s="184" t="s">
        <v>1951</v>
      </c>
      <c r="I130" s="184"/>
      <c r="J130" s="109" t="s">
        <v>600</v>
      </c>
      <c r="K130" s="109" t="s">
        <v>1953</v>
      </c>
      <c r="L130" s="101">
        <v>1129700196876</v>
      </c>
      <c r="M130" s="129">
        <v>36587</v>
      </c>
      <c r="N130" s="175">
        <f t="shared" ca="1" si="16"/>
        <v>20</v>
      </c>
      <c r="O130" s="200"/>
      <c r="P130" s="20" t="s">
        <v>30</v>
      </c>
      <c r="Q130" s="34" t="s">
        <v>86</v>
      </c>
      <c r="R130" s="14" t="s">
        <v>10</v>
      </c>
      <c r="S130" s="14"/>
      <c r="T130" s="14"/>
      <c r="U130" s="14"/>
      <c r="V130" s="36" t="s">
        <v>7</v>
      </c>
      <c r="W130" s="36" t="s">
        <v>691</v>
      </c>
      <c r="X130" s="310"/>
      <c r="Y130" s="310"/>
      <c r="Z130" s="310"/>
      <c r="AA130" s="310"/>
      <c r="AB130" s="310"/>
      <c r="AC130" s="222"/>
      <c r="AD130" s="132">
        <v>43535</v>
      </c>
      <c r="AE130" s="135">
        <v>43535</v>
      </c>
      <c r="AF130" s="32">
        <v>43535</v>
      </c>
      <c r="AG130" s="37">
        <f t="shared" ca="1" si="13"/>
        <v>319</v>
      </c>
      <c r="AH130" s="37">
        <f t="shared" ca="1" si="17"/>
        <v>1</v>
      </c>
      <c r="AI130" s="37"/>
      <c r="AJ130" s="61">
        <f t="shared" ca="1" si="18"/>
        <v>0.87397260273972599</v>
      </c>
      <c r="AK130" s="46"/>
      <c r="AL130" s="314"/>
      <c r="AM130" s="315"/>
      <c r="AN130" s="271"/>
      <c r="AO130" s="148"/>
      <c r="AP130" s="148"/>
      <c r="AQ130" s="176"/>
      <c r="AR130" s="176"/>
      <c r="AS130" s="176"/>
      <c r="AT130" s="176"/>
      <c r="AU130" s="176"/>
      <c r="AV130" s="176"/>
      <c r="AW130" s="176"/>
      <c r="AX130" s="176"/>
      <c r="AY130" s="176"/>
      <c r="AZ130" s="176"/>
      <c r="BA130" s="176"/>
      <c r="BB130" s="176"/>
      <c r="BC130" s="181"/>
      <c r="BD130" s="181"/>
      <c r="BE130" s="145"/>
      <c r="BF130" s="145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1"/>
      <c r="BT130" s="95"/>
      <c r="BU130" s="114"/>
      <c r="BV130" s="113"/>
      <c r="BW130" s="113"/>
      <c r="BZ130" s="246"/>
    </row>
    <row r="131" spans="1:78" s="39" customFormat="1" ht="23.25">
      <c r="A131" s="1">
        <v>97</v>
      </c>
      <c r="B131" s="545" t="s">
        <v>2808</v>
      </c>
      <c r="C131" s="210"/>
      <c r="D131" s="49" t="s">
        <v>247</v>
      </c>
      <c r="E131" s="50" t="s">
        <v>937</v>
      </c>
      <c r="F131" s="109" t="s">
        <v>938</v>
      </c>
      <c r="G131" s="109" t="s">
        <v>939</v>
      </c>
      <c r="H131" s="184" t="s">
        <v>576</v>
      </c>
      <c r="I131" s="184"/>
      <c r="J131" s="34" t="s">
        <v>438</v>
      </c>
      <c r="K131" s="109" t="s">
        <v>940</v>
      </c>
      <c r="L131" s="101">
        <v>1600401211544</v>
      </c>
      <c r="M131" s="127">
        <v>36711</v>
      </c>
      <c r="N131" s="175">
        <f t="shared" ca="1" si="16"/>
        <v>20</v>
      </c>
      <c r="O131" s="200"/>
      <c r="P131" s="20" t="s">
        <v>30</v>
      </c>
      <c r="Q131" s="34" t="s">
        <v>86</v>
      </c>
      <c r="R131" s="14" t="s">
        <v>10</v>
      </c>
      <c r="S131" s="14"/>
      <c r="T131" s="14"/>
      <c r="U131" s="14"/>
      <c r="V131" s="36" t="s">
        <v>7</v>
      </c>
      <c r="W131" s="36" t="s">
        <v>691</v>
      </c>
      <c r="X131" s="310"/>
      <c r="Y131" s="310"/>
      <c r="Z131" s="310"/>
      <c r="AA131" s="310"/>
      <c r="AB131" s="310"/>
      <c r="AC131" s="222"/>
      <c r="AD131" s="132">
        <v>43535</v>
      </c>
      <c r="AE131" s="135">
        <v>43535</v>
      </c>
      <c r="AF131" s="32">
        <v>43535</v>
      </c>
      <c r="AG131" s="37">
        <f t="shared" ref="AG131:AG155" ca="1" si="21">IF(AD131="","",TODAY()-AF131)</f>
        <v>319</v>
      </c>
      <c r="AH131" s="37">
        <f t="shared" ca="1" si="17"/>
        <v>1</v>
      </c>
      <c r="AI131" s="37"/>
      <c r="AJ131" s="61">
        <f t="shared" ca="1" si="18"/>
        <v>0.87397260273972599</v>
      </c>
      <c r="AK131" s="46">
        <f ca="1">IF(AF131="","",IF(AJ131&lt;$AI$2,0,IF(YEAR(AF131)=$AI$1-1,ROUND($AK$2/12*(12-MONTH(AF131)+1),0),IF(AH131&gt;=$AI$6,$AK$6,IF(AH131&gt;=$AI$5,$AK$5,IF(AH131&gt;=$AI$4,$AK$4,IF(AH131&gt;=$AI$3,$AK$3,IF(AH131&gt;=$AI$2,$AK$2,"Check"))))))))</f>
        <v>0</v>
      </c>
      <c r="AL131" s="59"/>
      <c r="AM131" s="41"/>
      <c r="AN131" s="271"/>
      <c r="AO131" s="234">
        <v>43</v>
      </c>
      <c r="AP131" s="148"/>
      <c r="AQ131" s="176"/>
      <c r="AR131" s="176"/>
      <c r="AS131" s="176"/>
      <c r="AT131" s="176"/>
      <c r="AU131" s="176"/>
      <c r="AV131" s="176"/>
      <c r="AW131" s="176"/>
      <c r="AX131" s="176"/>
      <c r="AY131" s="176"/>
      <c r="AZ131" s="176"/>
      <c r="BA131" s="176"/>
      <c r="BB131" s="176"/>
      <c r="BC131" s="181"/>
      <c r="BD131" s="181"/>
      <c r="BE131" s="145"/>
      <c r="BF131" s="145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1"/>
      <c r="BT131" s="95"/>
      <c r="BU131" s="114"/>
      <c r="BV131" s="113"/>
      <c r="BW131" s="113"/>
      <c r="BZ131" s="246"/>
    </row>
    <row r="132" spans="1:78" s="39" customFormat="1" ht="23.25">
      <c r="A132" s="1">
        <v>98</v>
      </c>
      <c r="B132" s="545" t="s">
        <v>2809</v>
      </c>
      <c r="C132" s="210"/>
      <c r="D132" s="49" t="s">
        <v>247</v>
      </c>
      <c r="E132" s="50" t="s">
        <v>1962</v>
      </c>
      <c r="F132" s="109" t="s">
        <v>1963</v>
      </c>
      <c r="G132" s="109" t="s">
        <v>1964</v>
      </c>
      <c r="H132" s="184" t="s">
        <v>1962</v>
      </c>
      <c r="I132" s="184"/>
      <c r="J132" s="34" t="s">
        <v>438</v>
      </c>
      <c r="K132" s="109" t="s">
        <v>1965</v>
      </c>
      <c r="L132" s="101">
        <v>8505476003596</v>
      </c>
      <c r="M132" s="129">
        <v>35961</v>
      </c>
      <c r="N132" s="175">
        <f t="shared" ca="1" si="16"/>
        <v>22</v>
      </c>
      <c r="O132" s="200"/>
      <c r="P132" s="20" t="s">
        <v>30</v>
      </c>
      <c r="Q132" s="34" t="s">
        <v>86</v>
      </c>
      <c r="R132" s="14" t="s">
        <v>10</v>
      </c>
      <c r="S132" s="308"/>
      <c r="T132" s="309"/>
      <c r="U132" s="309"/>
      <c r="V132" s="36" t="s">
        <v>7</v>
      </c>
      <c r="W132" s="36" t="s">
        <v>691</v>
      </c>
      <c r="X132" s="310"/>
      <c r="Y132" s="310"/>
      <c r="Z132" s="310"/>
      <c r="AA132" s="310"/>
      <c r="AB132" s="310"/>
      <c r="AC132" s="222"/>
      <c r="AD132" s="132">
        <v>43535</v>
      </c>
      <c r="AE132" s="135">
        <v>43535</v>
      </c>
      <c r="AF132" s="32">
        <v>43535</v>
      </c>
      <c r="AG132" s="37">
        <f t="shared" ca="1" si="21"/>
        <v>319</v>
      </c>
      <c r="AH132" s="37">
        <f t="shared" ca="1" si="17"/>
        <v>1</v>
      </c>
      <c r="AI132" s="37"/>
      <c r="AJ132" s="61">
        <f t="shared" ca="1" si="18"/>
        <v>0.87397260273972599</v>
      </c>
      <c r="AK132" s="46">
        <f ca="1">IF(AF132="","",IF(AJ132&lt;$AI$2,0,IF(YEAR(AF132)=$AI$1-1,ROUND($AK$2/12*(12-MONTH(AF132)+1),0),IF(AH132&gt;=$AI$6,$AK$6,IF(AH132&gt;=$AI$5,$AK$5,IF(AH132&gt;=$AI$4,$AK$4,IF(AH132&gt;=$AI$3,$AK$3,IF(AH132&gt;=$AI$2,$AK$2,"Check"))))))))</f>
        <v>0</v>
      </c>
      <c r="AL132" s="314"/>
      <c r="AM132" s="315"/>
      <c r="AN132" s="271"/>
      <c r="AO132" s="148"/>
      <c r="AP132" s="148"/>
      <c r="AQ132" s="176"/>
      <c r="AR132" s="176"/>
      <c r="AS132" s="176"/>
      <c r="AT132" s="176"/>
      <c r="AU132" s="176"/>
      <c r="AV132" s="176"/>
      <c r="AW132" s="176"/>
      <c r="AX132" s="176"/>
      <c r="AY132" s="176"/>
      <c r="AZ132" s="176"/>
      <c r="BA132" s="176"/>
      <c r="BB132" s="176"/>
      <c r="BC132" s="181"/>
      <c r="BD132" s="181"/>
      <c r="BE132" s="145"/>
      <c r="BF132" s="145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1"/>
      <c r="BT132" s="95"/>
      <c r="BU132" s="114"/>
      <c r="BV132" s="113"/>
      <c r="BW132" s="113"/>
      <c r="BZ132" s="246"/>
    </row>
    <row r="133" spans="1:78" s="39" customFormat="1" ht="23.25">
      <c r="A133" s="1">
        <v>99</v>
      </c>
      <c r="B133" s="545" t="s">
        <v>2810</v>
      </c>
      <c r="C133" s="210"/>
      <c r="D133" s="49" t="s">
        <v>247</v>
      </c>
      <c r="E133" s="109" t="s">
        <v>1967</v>
      </c>
      <c r="F133" s="109" t="s">
        <v>1968</v>
      </c>
      <c r="G133" s="50" t="s">
        <v>1966</v>
      </c>
      <c r="H133" s="184" t="s">
        <v>1969</v>
      </c>
      <c r="I133" s="184"/>
      <c r="J133" s="34" t="s">
        <v>438</v>
      </c>
      <c r="K133" s="109" t="s">
        <v>1970</v>
      </c>
      <c r="L133" s="101">
        <v>1103703183885</v>
      </c>
      <c r="M133" s="129">
        <v>36920</v>
      </c>
      <c r="N133" s="175">
        <f t="shared" ca="1" si="16"/>
        <v>19</v>
      </c>
      <c r="O133" s="200"/>
      <c r="P133" s="20" t="s">
        <v>30</v>
      </c>
      <c r="Q133" s="34" t="s">
        <v>86</v>
      </c>
      <c r="R133" s="14" t="s">
        <v>10</v>
      </c>
      <c r="S133" s="308"/>
      <c r="T133" s="309"/>
      <c r="U133" s="309"/>
      <c r="V133" s="36" t="s">
        <v>7</v>
      </c>
      <c r="W133" s="36" t="s">
        <v>691</v>
      </c>
      <c r="X133" s="310"/>
      <c r="Y133" s="310"/>
      <c r="Z133" s="310"/>
      <c r="AA133" s="310"/>
      <c r="AB133" s="310"/>
      <c r="AC133" s="222"/>
      <c r="AD133" s="132">
        <v>43535</v>
      </c>
      <c r="AE133" s="135">
        <v>43535</v>
      </c>
      <c r="AF133" s="32">
        <v>43535</v>
      </c>
      <c r="AG133" s="37">
        <f t="shared" ca="1" si="21"/>
        <v>319</v>
      </c>
      <c r="AH133" s="37">
        <f t="shared" ca="1" si="17"/>
        <v>1</v>
      </c>
      <c r="AI133" s="37"/>
      <c r="AJ133" s="61">
        <f t="shared" ca="1" si="18"/>
        <v>0.87397260273972599</v>
      </c>
      <c r="AK133" s="46">
        <f ca="1">IF(AF133="","",IF(AJ133&lt;$AI$2,0,IF(YEAR(AF133)=$AI$1-1,ROUND($AK$2/12*(12-MONTH(AF133)+1),0),IF(AH133&gt;=$AI$6,$AK$6,IF(AH133&gt;=$AI$5,$AK$5,IF(AH133&gt;=$AI$4,$AK$4,IF(AH133&gt;=$AI$3,$AK$3,IF(AH133&gt;=$AI$2,$AK$2,"Check"))))))))</f>
        <v>0</v>
      </c>
      <c r="AL133" s="314"/>
      <c r="AM133" s="315"/>
      <c r="AN133" s="271"/>
      <c r="AO133" s="148"/>
      <c r="AP133" s="148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81"/>
      <c r="BD133" s="181"/>
      <c r="BE133" s="145"/>
      <c r="BF133" s="145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1"/>
      <c r="BT133" s="95"/>
      <c r="BU133" s="114"/>
      <c r="BV133" s="113"/>
      <c r="BW133" s="113"/>
      <c r="BZ133" s="246"/>
    </row>
    <row r="134" spans="1:78" s="39" customFormat="1" ht="23.25">
      <c r="A134" s="1">
        <v>100</v>
      </c>
      <c r="B134" s="545" t="s">
        <v>2811</v>
      </c>
      <c r="C134" s="209"/>
      <c r="D134" s="20" t="s">
        <v>247</v>
      </c>
      <c r="E134" s="14" t="s">
        <v>568</v>
      </c>
      <c r="F134" s="34" t="s">
        <v>569</v>
      </c>
      <c r="G134" s="34" t="s">
        <v>2352</v>
      </c>
      <c r="H134" s="33" t="s">
        <v>570</v>
      </c>
      <c r="I134" s="33"/>
      <c r="J134" s="34" t="s">
        <v>438</v>
      </c>
      <c r="K134" s="34" t="s">
        <v>566</v>
      </c>
      <c r="L134" s="100">
        <v>1103703153161</v>
      </c>
      <c r="M134" s="127">
        <v>36862</v>
      </c>
      <c r="N134" s="175">
        <f t="shared" ca="1" si="16"/>
        <v>20</v>
      </c>
      <c r="O134" s="175"/>
      <c r="P134" s="20" t="s">
        <v>30</v>
      </c>
      <c r="Q134" s="34" t="s">
        <v>86</v>
      </c>
      <c r="R134" s="14" t="s">
        <v>10</v>
      </c>
      <c r="S134" s="14"/>
      <c r="T134" s="14"/>
      <c r="U134" s="14"/>
      <c r="V134" s="36" t="s">
        <v>7</v>
      </c>
      <c r="W134" s="36" t="s">
        <v>691</v>
      </c>
      <c r="X134" s="310"/>
      <c r="Y134" s="310"/>
      <c r="Z134" s="310"/>
      <c r="AA134" s="310"/>
      <c r="AB134" s="310"/>
      <c r="AC134" s="222"/>
      <c r="AD134" s="132">
        <v>43535</v>
      </c>
      <c r="AE134" s="135">
        <v>43535</v>
      </c>
      <c r="AF134" s="32">
        <v>43535</v>
      </c>
      <c r="AG134" s="37">
        <f t="shared" ca="1" si="21"/>
        <v>319</v>
      </c>
      <c r="AH134" s="37">
        <f t="shared" ca="1" si="17"/>
        <v>1</v>
      </c>
      <c r="AI134" s="37"/>
      <c r="AJ134" s="61">
        <f t="shared" ca="1" si="18"/>
        <v>0.87397260273972599</v>
      </c>
      <c r="AK134" s="46"/>
      <c r="AL134" s="59"/>
      <c r="AM134" s="41"/>
      <c r="AN134" s="271"/>
      <c r="AO134" s="234">
        <v>42</v>
      </c>
      <c r="AP134" s="148"/>
      <c r="AQ134" s="176"/>
      <c r="AR134" s="176"/>
      <c r="AS134" s="176"/>
      <c r="AT134" s="176"/>
      <c r="AU134" s="176"/>
      <c r="AV134" s="176"/>
      <c r="AW134" s="176"/>
      <c r="AX134" s="176"/>
      <c r="AY134" s="176"/>
      <c r="AZ134" s="176"/>
      <c r="BA134" s="176"/>
      <c r="BB134" s="176"/>
      <c r="BC134" s="181"/>
      <c r="BD134" s="232"/>
      <c r="BE134" s="145"/>
      <c r="BF134" s="145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1"/>
      <c r="BT134" s="95"/>
      <c r="BU134" s="114"/>
      <c r="BV134" s="113"/>
      <c r="BW134" s="113"/>
      <c r="BZ134" s="246"/>
    </row>
    <row r="135" spans="1:78" s="39" customFormat="1" ht="23.25">
      <c r="A135" s="1">
        <v>101</v>
      </c>
      <c r="B135" s="545" t="s">
        <v>2812</v>
      </c>
      <c r="C135" s="210"/>
      <c r="D135" s="49" t="s">
        <v>247</v>
      </c>
      <c r="E135" s="50" t="s">
        <v>1971</v>
      </c>
      <c r="F135" s="109" t="s">
        <v>1972</v>
      </c>
      <c r="G135" s="50" t="s">
        <v>1973</v>
      </c>
      <c r="H135" s="184" t="s">
        <v>1974</v>
      </c>
      <c r="I135" s="184"/>
      <c r="J135" s="34" t="s">
        <v>438</v>
      </c>
      <c r="K135" s="109" t="s">
        <v>1975</v>
      </c>
      <c r="L135" s="101">
        <v>1102201490029</v>
      </c>
      <c r="M135" s="129">
        <v>36434</v>
      </c>
      <c r="N135" s="175">
        <f t="shared" ca="1" si="16"/>
        <v>21</v>
      </c>
      <c r="O135" s="200"/>
      <c r="P135" s="20" t="s">
        <v>30</v>
      </c>
      <c r="Q135" s="34" t="s">
        <v>86</v>
      </c>
      <c r="R135" s="14" t="s">
        <v>10</v>
      </c>
      <c r="S135" s="14"/>
      <c r="T135" s="14"/>
      <c r="U135" s="14"/>
      <c r="V135" s="36" t="s">
        <v>7</v>
      </c>
      <c r="W135" s="36" t="s">
        <v>691</v>
      </c>
      <c r="X135" s="310"/>
      <c r="Y135" s="310"/>
      <c r="Z135" s="310"/>
      <c r="AA135" s="310"/>
      <c r="AB135" s="310"/>
      <c r="AC135" s="222"/>
      <c r="AD135" s="133">
        <v>43543</v>
      </c>
      <c r="AE135" s="135">
        <f t="shared" ref="AE135:AE155" si="22">AD135+120</f>
        <v>43663</v>
      </c>
      <c r="AF135" s="311">
        <v>43543</v>
      </c>
      <c r="AG135" s="37">
        <f t="shared" ca="1" si="21"/>
        <v>311</v>
      </c>
      <c r="AH135" s="37">
        <f t="shared" ca="1" si="17"/>
        <v>1</v>
      </c>
      <c r="AI135" s="37"/>
      <c r="AJ135" s="61">
        <f t="shared" ca="1" si="18"/>
        <v>0.852054794520548</v>
      </c>
      <c r="AK135" s="46"/>
      <c r="AL135" s="314"/>
      <c r="AM135" s="315"/>
      <c r="AN135" s="271"/>
      <c r="AO135" s="148"/>
      <c r="AP135" s="148"/>
      <c r="AQ135" s="176"/>
      <c r="AR135" s="176"/>
      <c r="AS135" s="176"/>
      <c r="AT135" s="176"/>
      <c r="AU135" s="176"/>
      <c r="AV135" s="176"/>
      <c r="AW135" s="176"/>
      <c r="AX135" s="176"/>
      <c r="AY135" s="176"/>
      <c r="AZ135" s="176"/>
      <c r="BA135" s="176"/>
      <c r="BB135" s="176"/>
      <c r="BC135" s="181"/>
      <c r="BD135" s="181"/>
      <c r="BE135" s="145"/>
      <c r="BF135" s="145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1"/>
      <c r="BT135" s="95"/>
      <c r="BU135" s="114"/>
      <c r="BV135" s="113"/>
      <c r="BW135" s="113"/>
      <c r="BZ135" s="246"/>
    </row>
    <row r="136" spans="1:78" s="39" customFormat="1" ht="23.25">
      <c r="A136" s="1">
        <v>102</v>
      </c>
      <c r="B136" s="545" t="s">
        <v>2813</v>
      </c>
      <c r="C136" s="210"/>
      <c r="D136" s="49" t="s">
        <v>247</v>
      </c>
      <c r="E136" s="50" t="s">
        <v>1976</v>
      </c>
      <c r="F136" s="109" t="s">
        <v>561</v>
      </c>
      <c r="G136" s="109" t="s">
        <v>1977</v>
      </c>
      <c r="H136" s="184" t="s">
        <v>1978</v>
      </c>
      <c r="I136" s="184"/>
      <c r="J136" s="34" t="s">
        <v>438</v>
      </c>
      <c r="K136" s="109" t="s">
        <v>1979</v>
      </c>
      <c r="L136" s="101">
        <v>1104500010324</v>
      </c>
      <c r="M136" s="129">
        <v>36235</v>
      </c>
      <c r="N136" s="175">
        <f t="shared" ca="1" si="16"/>
        <v>21</v>
      </c>
      <c r="O136" s="200"/>
      <c r="P136" s="20" t="s">
        <v>30</v>
      </c>
      <c r="Q136" s="34" t="s">
        <v>86</v>
      </c>
      <c r="R136" s="14" t="s">
        <v>10</v>
      </c>
      <c r="S136" s="14"/>
      <c r="T136" s="14"/>
      <c r="U136" s="14"/>
      <c r="V136" s="36" t="s">
        <v>7</v>
      </c>
      <c r="W136" s="36" t="s">
        <v>691</v>
      </c>
      <c r="X136" s="310"/>
      <c r="Y136" s="310"/>
      <c r="Z136" s="310"/>
      <c r="AA136" s="310"/>
      <c r="AB136" s="310"/>
      <c r="AC136" s="222"/>
      <c r="AD136" s="133">
        <v>43543</v>
      </c>
      <c r="AE136" s="135">
        <f t="shared" si="22"/>
        <v>43663</v>
      </c>
      <c r="AF136" s="311">
        <v>43543</v>
      </c>
      <c r="AG136" s="37">
        <f t="shared" ca="1" si="21"/>
        <v>311</v>
      </c>
      <c r="AH136" s="37">
        <f t="shared" ca="1" si="17"/>
        <v>1</v>
      </c>
      <c r="AI136" s="37"/>
      <c r="AJ136" s="61">
        <f t="shared" ca="1" si="18"/>
        <v>0.852054794520548</v>
      </c>
      <c r="AK136" s="46"/>
      <c r="AL136" s="314"/>
      <c r="AM136" s="315"/>
      <c r="AN136" s="271"/>
      <c r="AO136" s="148"/>
      <c r="AP136" s="148"/>
      <c r="AQ136" s="176"/>
      <c r="AR136" s="176"/>
      <c r="AS136" s="176"/>
      <c r="AT136" s="176"/>
      <c r="AU136" s="176"/>
      <c r="AV136" s="176"/>
      <c r="AW136" s="176"/>
      <c r="AX136" s="176"/>
      <c r="AY136" s="176"/>
      <c r="AZ136" s="176"/>
      <c r="BA136" s="176"/>
      <c r="BB136" s="176"/>
      <c r="BC136" s="181"/>
      <c r="BD136" s="181"/>
      <c r="BE136" s="145"/>
      <c r="BF136" s="145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1"/>
      <c r="BT136" s="95"/>
      <c r="BU136" s="114"/>
      <c r="BV136" s="113"/>
      <c r="BW136" s="113"/>
      <c r="BZ136" s="246"/>
    </row>
    <row r="137" spans="1:78" s="39" customFormat="1" ht="23.25">
      <c r="A137" s="1">
        <v>103</v>
      </c>
      <c r="B137" s="545" t="s">
        <v>2814</v>
      </c>
      <c r="C137" s="210"/>
      <c r="D137" s="49" t="s">
        <v>247</v>
      </c>
      <c r="E137" s="50" t="s">
        <v>944</v>
      </c>
      <c r="F137" s="109" t="s">
        <v>945</v>
      </c>
      <c r="G137" s="109" t="s">
        <v>943</v>
      </c>
      <c r="H137" s="184" t="s">
        <v>942</v>
      </c>
      <c r="I137" s="184"/>
      <c r="J137" s="34" t="s">
        <v>438</v>
      </c>
      <c r="K137" s="34" t="s">
        <v>941</v>
      </c>
      <c r="L137" s="100">
        <v>1129901647280</v>
      </c>
      <c r="M137" s="127">
        <v>36946</v>
      </c>
      <c r="N137" s="175">
        <f t="shared" ca="1" si="16"/>
        <v>19</v>
      </c>
      <c r="O137" s="200"/>
      <c r="P137" s="20" t="s">
        <v>30</v>
      </c>
      <c r="Q137" s="34" t="s">
        <v>86</v>
      </c>
      <c r="R137" s="14" t="s">
        <v>10</v>
      </c>
      <c r="S137" s="14"/>
      <c r="T137" s="14"/>
      <c r="U137" s="14"/>
      <c r="V137" s="36" t="s">
        <v>7</v>
      </c>
      <c r="W137" s="36" t="s">
        <v>691</v>
      </c>
      <c r="X137" s="310"/>
      <c r="Y137" s="310"/>
      <c r="Z137" s="310"/>
      <c r="AA137" s="310"/>
      <c r="AB137" s="310"/>
      <c r="AC137" s="222"/>
      <c r="AD137" s="133">
        <v>43543</v>
      </c>
      <c r="AE137" s="135">
        <f t="shared" si="22"/>
        <v>43663</v>
      </c>
      <c r="AF137" s="311">
        <v>43543</v>
      </c>
      <c r="AG137" s="37">
        <f t="shared" ca="1" si="21"/>
        <v>311</v>
      </c>
      <c r="AH137" s="37">
        <f t="shared" ca="1" si="17"/>
        <v>1</v>
      </c>
      <c r="AI137" s="37"/>
      <c r="AJ137" s="61">
        <f t="shared" ca="1" si="18"/>
        <v>0.852054794520548</v>
      </c>
      <c r="AK137" s="46"/>
      <c r="AL137" s="314"/>
      <c r="AM137" s="315"/>
      <c r="AN137" s="271"/>
      <c r="AO137" s="148"/>
      <c r="AP137" s="148"/>
      <c r="AQ137" s="176"/>
      <c r="AR137" s="176"/>
      <c r="AS137" s="176"/>
      <c r="AT137" s="176"/>
      <c r="AU137" s="176"/>
      <c r="AV137" s="176"/>
      <c r="AW137" s="176"/>
      <c r="AX137" s="176"/>
      <c r="AY137" s="176"/>
      <c r="AZ137" s="176"/>
      <c r="BA137" s="176"/>
      <c r="BB137" s="176"/>
      <c r="BC137" s="181"/>
      <c r="BD137" s="181"/>
      <c r="BE137" s="145"/>
      <c r="BF137" s="145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1"/>
      <c r="BT137" s="95"/>
      <c r="BU137" s="114"/>
      <c r="BV137" s="113"/>
      <c r="BW137" s="113"/>
      <c r="BZ137" s="246"/>
    </row>
    <row r="138" spans="1:78" s="39" customFormat="1" ht="23.25">
      <c r="A138" s="1">
        <v>104</v>
      </c>
      <c r="B138" s="545" t="s">
        <v>2815</v>
      </c>
      <c r="C138" s="210"/>
      <c r="D138" s="49" t="s">
        <v>247</v>
      </c>
      <c r="E138" s="50" t="s">
        <v>1980</v>
      </c>
      <c r="F138" s="109" t="s">
        <v>1981</v>
      </c>
      <c r="G138" s="109" t="s">
        <v>1982</v>
      </c>
      <c r="H138" s="184" t="s">
        <v>1983</v>
      </c>
      <c r="I138" s="184"/>
      <c r="J138" s="34" t="s">
        <v>438</v>
      </c>
      <c r="K138" s="109" t="s">
        <v>1984</v>
      </c>
      <c r="L138" s="101">
        <v>1139700015677</v>
      </c>
      <c r="M138" s="129">
        <v>36967</v>
      </c>
      <c r="N138" s="175">
        <f t="shared" ca="1" si="16"/>
        <v>19</v>
      </c>
      <c r="O138" s="200"/>
      <c r="P138" s="20" t="s">
        <v>30</v>
      </c>
      <c r="Q138" s="34" t="s">
        <v>86</v>
      </c>
      <c r="R138" s="14" t="s">
        <v>10</v>
      </c>
      <c r="S138" s="14"/>
      <c r="T138" s="14"/>
      <c r="U138" s="14"/>
      <c r="V138" s="36" t="s">
        <v>7</v>
      </c>
      <c r="W138" s="36" t="s">
        <v>691</v>
      </c>
      <c r="X138" s="310"/>
      <c r="Y138" s="310"/>
      <c r="Z138" s="310"/>
      <c r="AA138" s="310"/>
      <c r="AB138" s="310"/>
      <c r="AC138" s="222"/>
      <c r="AD138" s="133">
        <v>43543</v>
      </c>
      <c r="AE138" s="135">
        <f t="shared" si="22"/>
        <v>43663</v>
      </c>
      <c r="AF138" s="311">
        <v>43543</v>
      </c>
      <c r="AG138" s="37">
        <f t="shared" ca="1" si="21"/>
        <v>311</v>
      </c>
      <c r="AH138" s="37">
        <f t="shared" ca="1" si="17"/>
        <v>1</v>
      </c>
      <c r="AI138" s="37"/>
      <c r="AJ138" s="61">
        <f t="shared" ca="1" si="18"/>
        <v>0.852054794520548</v>
      </c>
      <c r="AK138" s="46"/>
      <c r="AL138" s="314"/>
      <c r="AM138" s="315"/>
      <c r="AN138" s="271"/>
      <c r="AO138" s="148"/>
      <c r="AP138" s="148"/>
      <c r="AQ138" s="176"/>
      <c r="AR138" s="176"/>
      <c r="AS138" s="176"/>
      <c r="AT138" s="176"/>
      <c r="AU138" s="176"/>
      <c r="AV138" s="176"/>
      <c r="AW138" s="176"/>
      <c r="AX138" s="176"/>
      <c r="AY138" s="176"/>
      <c r="AZ138" s="176"/>
      <c r="BA138" s="176"/>
      <c r="BB138" s="176"/>
      <c r="BC138" s="181"/>
      <c r="BD138" s="181"/>
      <c r="BE138" s="145"/>
      <c r="BF138" s="145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1"/>
      <c r="BT138" s="95"/>
      <c r="BU138" s="114"/>
      <c r="BV138" s="113"/>
      <c r="BW138" s="113"/>
      <c r="BZ138" s="246"/>
    </row>
    <row r="139" spans="1:78" s="39" customFormat="1" ht="23.25">
      <c r="A139" s="1">
        <v>105</v>
      </c>
      <c r="B139" s="545" t="s">
        <v>2816</v>
      </c>
      <c r="C139" s="210"/>
      <c r="D139" s="49" t="s">
        <v>247</v>
      </c>
      <c r="E139" s="50" t="s">
        <v>1985</v>
      </c>
      <c r="F139" s="109" t="s">
        <v>817</v>
      </c>
      <c r="G139" s="109" t="s">
        <v>1986</v>
      </c>
      <c r="H139" s="184" t="s">
        <v>1987</v>
      </c>
      <c r="I139" s="184"/>
      <c r="J139" s="34" t="s">
        <v>438</v>
      </c>
      <c r="K139" s="109" t="s">
        <v>1988</v>
      </c>
      <c r="L139" s="101">
        <v>1129700221234</v>
      </c>
      <c r="M139" s="129">
        <v>36914</v>
      </c>
      <c r="N139" s="175">
        <f t="shared" ca="1" si="16"/>
        <v>19</v>
      </c>
      <c r="O139" s="200"/>
      <c r="P139" s="20" t="s">
        <v>30</v>
      </c>
      <c r="Q139" s="34" t="s">
        <v>86</v>
      </c>
      <c r="R139" s="14" t="s">
        <v>10</v>
      </c>
      <c r="S139" s="14"/>
      <c r="T139" s="14"/>
      <c r="U139" s="14"/>
      <c r="V139" s="36" t="s">
        <v>7</v>
      </c>
      <c r="W139" s="36" t="s">
        <v>691</v>
      </c>
      <c r="X139" s="310"/>
      <c r="Y139" s="310"/>
      <c r="Z139" s="310"/>
      <c r="AA139" s="310"/>
      <c r="AB139" s="310"/>
      <c r="AC139" s="222"/>
      <c r="AD139" s="133">
        <v>43543</v>
      </c>
      <c r="AE139" s="135">
        <f t="shared" si="22"/>
        <v>43663</v>
      </c>
      <c r="AF139" s="311">
        <v>43543</v>
      </c>
      <c r="AG139" s="37">
        <f t="shared" ca="1" si="21"/>
        <v>311</v>
      </c>
      <c r="AH139" s="37">
        <f t="shared" ca="1" si="17"/>
        <v>1</v>
      </c>
      <c r="AI139" s="37"/>
      <c r="AJ139" s="61">
        <f t="shared" ca="1" si="18"/>
        <v>0.852054794520548</v>
      </c>
      <c r="AK139" s="46"/>
      <c r="AL139" s="314"/>
      <c r="AM139" s="315"/>
      <c r="AN139" s="271"/>
      <c r="AO139" s="148"/>
      <c r="AP139" s="148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  <c r="BA139" s="176"/>
      <c r="BB139" s="176"/>
      <c r="BC139" s="181"/>
      <c r="BD139" s="181"/>
      <c r="BE139" s="145"/>
      <c r="BF139" s="145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1"/>
      <c r="BT139" s="95"/>
      <c r="BU139" s="114"/>
      <c r="BV139" s="113"/>
      <c r="BW139" s="113"/>
      <c r="BZ139" s="246"/>
    </row>
    <row r="140" spans="1:78" s="39" customFormat="1" ht="23.25">
      <c r="A140" s="1">
        <v>106</v>
      </c>
      <c r="B140" s="545" t="s">
        <v>2817</v>
      </c>
      <c r="C140" s="210"/>
      <c r="D140" s="20" t="s">
        <v>247</v>
      </c>
      <c r="E140" s="50" t="s">
        <v>1002</v>
      </c>
      <c r="F140" s="109" t="s">
        <v>1001</v>
      </c>
      <c r="G140" s="109" t="s">
        <v>1000</v>
      </c>
      <c r="H140" s="184" t="s">
        <v>999</v>
      </c>
      <c r="I140" s="184"/>
      <c r="J140" s="109" t="s">
        <v>435</v>
      </c>
      <c r="K140" s="109" t="s">
        <v>998</v>
      </c>
      <c r="L140" s="101">
        <v>1103703101480</v>
      </c>
      <c r="M140" s="127">
        <v>36783</v>
      </c>
      <c r="N140" s="175">
        <f t="shared" ca="1" si="16"/>
        <v>20</v>
      </c>
      <c r="O140" s="200"/>
      <c r="P140" s="20" t="s">
        <v>30</v>
      </c>
      <c r="Q140" s="34" t="s">
        <v>86</v>
      </c>
      <c r="R140" s="14" t="s">
        <v>10</v>
      </c>
      <c r="S140" s="14"/>
      <c r="T140" s="14"/>
      <c r="U140" s="14"/>
      <c r="V140" s="36" t="s">
        <v>7</v>
      </c>
      <c r="W140" s="36" t="s">
        <v>691</v>
      </c>
      <c r="X140" s="310"/>
      <c r="Y140" s="310"/>
      <c r="Z140" s="310"/>
      <c r="AA140" s="310"/>
      <c r="AB140" s="310"/>
      <c r="AC140" s="222"/>
      <c r="AD140" s="133">
        <v>43543</v>
      </c>
      <c r="AE140" s="135">
        <f t="shared" si="22"/>
        <v>43663</v>
      </c>
      <c r="AF140" s="311">
        <v>43543</v>
      </c>
      <c r="AG140" s="37">
        <f t="shared" ca="1" si="21"/>
        <v>311</v>
      </c>
      <c r="AH140" s="37">
        <f t="shared" ca="1" si="17"/>
        <v>1</v>
      </c>
      <c r="AI140" s="37"/>
      <c r="AJ140" s="61">
        <f t="shared" ca="1" si="18"/>
        <v>0.852054794520548</v>
      </c>
      <c r="AK140" s="46"/>
      <c r="AL140" s="314"/>
      <c r="AM140" s="315"/>
      <c r="AN140" s="271"/>
      <c r="AO140" s="148"/>
      <c r="AP140" s="148"/>
      <c r="AQ140" s="176"/>
      <c r="AR140" s="176"/>
      <c r="AS140" s="176"/>
      <c r="AT140" s="176"/>
      <c r="AU140" s="176"/>
      <c r="AV140" s="176"/>
      <c r="AW140" s="176"/>
      <c r="AX140" s="176"/>
      <c r="AY140" s="176"/>
      <c r="AZ140" s="176"/>
      <c r="BA140" s="176"/>
      <c r="BB140" s="176"/>
      <c r="BC140" s="181"/>
      <c r="BD140" s="181"/>
      <c r="BE140" s="145"/>
      <c r="BF140" s="145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1"/>
      <c r="BT140" s="95"/>
      <c r="BU140" s="114"/>
      <c r="BV140" s="113"/>
      <c r="BW140" s="113"/>
      <c r="BZ140" s="246"/>
    </row>
    <row r="141" spans="1:78" s="39" customFormat="1" ht="23.25">
      <c r="A141" s="1">
        <v>107</v>
      </c>
      <c r="B141" s="545" t="s">
        <v>2818</v>
      </c>
      <c r="C141" s="210"/>
      <c r="D141" s="49" t="s">
        <v>247</v>
      </c>
      <c r="E141" s="50" t="s">
        <v>706</v>
      </c>
      <c r="F141" s="109" t="s">
        <v>707</v>
      </c>
      <c r="G141" s="109" t="s">
        <v>708</v>
      </c>
      <c r="H141" s="184" t="s">
        <v>1144</v>
      </c>
      <c r="I141" s="184"/>
      <c r="J141" s="109" t="s">
        <v>438</v>
      </c>
      <c r="K141" s="109" t="s">
        <v>709</v>
      </c>
      <c r="L141" s="101">
        <v>1129700221978</v>
      </c>
      <c r="M141" s="127">
        <v>36918</v>
      </c>
      <c r="N141" s="175">
        <f t="shared" ca="1" si="16"/>
        <v>19</v>
      </c>
      <c r="O141" s="200"/>
      <c r="P141" s="20" t="s">
        <v>30</v>
      </c>
      <c r="Q141" s="34" t="s">
        <v>86</v>
      </c>
      <c r="R141" s="14" t="s">
        <v>10</v>
      </c>
      <c r="S141" s="14"/>
      <c r="T141" s="14"/>
      <c r="U141" s="14"/>
      <c r="V141" s="36" t="s">
        <v>7</v>
      </c>
      <c r="W141" s="36" t="s">
        <v>691</v>
      </c>
      <c r="X141" s="310"/>
      <c r="Y141" s="310"/>
      <c r="Z141" s="310"/>
      <c r="AA141" s="310"/>
      <c r="AB141" s="310"/>
      <c r="AC141" s="222"/>
      <c r="AD141" s="132">
        <v>43545</v>
      </c>
      <c r="AE141" s="135">
        <f t="shared" si="22"/>
        <v>43665</v>
      </c>
      <c r="AF141" s="32">
        <v>43545</v>
      </c>
      <c r="AG141" s="37">
        <f t="shared" ca="1" si="21"/>
        <v>309</v>
      </c>
      <c r="AH141" s="37">
        <f t="shared" ca="1" si="17"/>
        <v>1</v>
      </c>
      <c r="AI141" s="37"/>
      <c r="AJ141" s="61">
        <f t="shared" ca="1" si="18"/>
        <v>0.84657534246575339</v>
      </c>
      <c r="AK141" s="46">
        <f ca="1">IF(AF141="","",IF(AJ141&lt;$AI$2,0,IF(YEAR(AF141)=$AI$1-1,ROUND($AK$2/12*(12-MONTH(AF141)+1),0),IF(AH141&gt;=$AI$6,$AK$6,IF(AH141&gt;=$AI$5,$AK$5,IF(AH141&gt;=$AI$4,$AK$4,IF(AH141&gt;=$AI$3,$AK$3,IF(AH141&gt;=$AI$2,$AK$2,"Check"))))))))</f>
        <v>0</v>
      </c>
      <c r="AL141" s="59"/>
      <c r="AM141" s="41"/>
      <c r="AN141" s="271"/>
      <c r="AO141" s="148">
        <v>42</v>
      </c>
      <c r="AP141" s="148"/>
      <c r="AQ141" s="176"/>
      <c r="AR141" s="176"/>
      <c r="AS141" s="176"/>
      <c r="AT141" s="176"/>
      <c r="AU141" s="176"/>
      <c r="AV141" s="176"/>
      <c r="AW141" s="176"/>
      <c r="AX141" s="176"/>
      <c r="AY141" s="176"/>
      <c r="AZ141" s="176"/>
      <c r="BA141" s="176"/>
      <c r="BB141" s="176"/>
      <c r="BC141" s="181"/>
      <c r="BD141" s="181"/>
      <c r="BE141" s="145"/>
      <c r="BF141" s="145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1"/>
      <c r="BT141" s="95"/>
      <c r="BU141" s="114"/>
      <c r="BV141" s="113"/>
      <c r="BW141" s="113"/>
      <c r="BZ141" s="246"/>
    </row>
    <row r="142" spans="1:78" s="39" customFormat="1" ht="23.25">
      <c r="A142" s="1">
        <v>108</v>
      </c>
      <c r="B142" s="545" t="s">
        <v>2819</v>
      </c>
      <c r="C142" s="210"/>
      <c r="D142" s="49" t="s">
        <v>249</v>
      </c>
      <c r="E142" s="50" t="s">
        <v>1990</v>
      </c>
      <c r="F142" s="109" t="s">
        <v>1280</v>
      </c>
      <c r="G142" s="109" t="s">
        <v>1991</v>
      </c>
      <c r="H142" s="184" t="s">
        <v>482</v>
      </c>
      <c r="I142" s="184"/>
      <c r="J142" s="109" t="s">
        <v>435</v>
      </c>
      <c r="K142" s="109" t="s">
        <v>1992</v>
      </c>
      <c r="L142" s="101">
        <v>1169800195481</v>
      </c>
      <c r="M142" s="129">
        <v>36164</v>
      </c>
      <c r="N142" s="175">
        <f t="shared" ca="1" si="16"/>
        <v>21</v>
      </c>
      <c r="O142" s="200"/>
      <c r="P142" s="49" t="s">
        <v>31</v>
      </c>
      <c r="Q142" s="34" t="s">
        <v>86</v>
      </c>
      <c r="R142" s="14" t="s">
        <v>10</v>
      </c>
      <c r="S142" s="14"/>
      <c r="T142" s="14"/>
      <c r="U142" s="14"/>
      <c r="V142" s="36" t="s">
        <v>7</v>
      </c>
      <c r="W142" s="36" t="s">
        <v>691</v>
      </c>
      <c r="X142" s="310"/>
      <c r="Y142" s="310"/>
      <c r="Z142" s="310"/>
      <c r="AA142" s="310"/>
      <c r="AB142" s="310"/>
      <c r="AC142" s="222"/>
      <c r="AD142" s="133">
        <v>43550</v>
      </c>
      <c r="AE142" s="135">
        <f t="shared" si="22"/>
        <v>43670</v>
      </c>
      <c r="AF142" s="32">
        <v>43550</v>
      </c>
      <c r="AG142" s="37">
        <f t="shared" ca="1" si="21"/>
        <v>304</v>
      </c>
      <c r="AH142" s="37">
        <f t="shared" ca="1" si="17"/>
        <v>1</v>
      </c>
      <c r="AI142" s="37"/>
      <c r="AJ142" s="61">
        <f t="shared" ca="1" si="18"/>
        <v>0.83287671232876714</v>
      </c>
      <c r="AK142" s="46">
        <f ca="1">IF(AF142="","",IF(AJ142&lt;$AI$2,0,IF(YEAR(AF142)=$AI$1-1,ROUND($AK$2/12*(12-MONTH(AF142)+1),0),IF(AH142&gt;=$AI$6,$AK$6,IF(AH142&gt;=$AI$5,$AK$5,IF(AH142&gt;=$AI$4,$AK$4,IF(AH142&gt;=$AI$3,$AK$3,IF(AH142&gt;=$AI$2,$AK$2,"Check"))))))))</f>
        <v>0</v>
      </c>
      <c r="AL142" s="314"/>
      <c r="AM142" s="315"/>
      <c r="AN142" s="271"/>
      <c r="AO142" s="148"/>
      <c r="AP142" s="148"/>
      <c r="AQ142" s="176"/>
      <c r="AR142" s="176"/>
      <c r="AS142" s="176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81"/>
      <c r="BD142" s="181"/>
      <c r="BE142" s="145"/>
      <c r="BF142" s="145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1"/>
      <c r="BT142" s="95"/>
      <c r="BU142" s="114"/>
      <c r="BV142" s="113"/>
      <c r="BW142" s="113"/>
      <c r="BZ142" s="246"/>
    </row>
    <row r="143" spans="1:78" s="39" customFormat="1" ht="23.25">
      <c r="A143" s="1">
        <v>109</v>
      </c>
      <c r="B143" s="545" t="s">
        <v>2820</v>
      </c>
      <c r="C143" s="210"/>
      <c r="D143" s="49" t="s">
        <v>247</v>
      </c>
      <c r="E143" s="50" t="s">
        <v>1999</v>
      </c>
      <c r="F143" s="109" t="s">
        <v>2000</v>
      </c>
      <c r="G143" s="109" t="s">
        <v>2353</v>
      </c>
      <c r="H143" s="184" t="s">
        <v>910</v>
      </c>
      <c r="I143" s="184"/>
      <c r="J143" s="109" t="s">
        <v>438</v>
      </c>
      <c r="K143" s="109" t="s">
        <v>2001</v>
      </c>
      <c r="L143" s="101">
        <v>1119700061989</v>
      </c>
      <c r="M143" s="129">
        <v>36783</v>
      </c>
      <c r="N143" s="175">
        <f t="shared" ca="1" si="16"/>
        <v>20</v>
      </c>
      <c r="O143" s="200"/>
      <c r="P143" s="20" t="s">
        <v>30</v>
      </c>
      <c r="Q143" s="34" t="s">
        <v>86</v>
      </c>
      <c r="R143" s="14" t="s">
        <v>10</v>
      </c>
      <c r="S143" s="308"/>
      <c r="T143" s="309"/>
      <c r="U143" s="309"/>
      <c r="V143" s="36" t="s">
        <v>7</v>
      </c>
      <c r="W143" s="36" t="s">
        <v>691</v>
      </c>
      <c r="X143" s="310"/>
      <c r="Y143" s="310"/>
      <c r="Z143" s="310"/>
      <c r="AA143" s="310"/>
      <c r="AB143" s="310"/>
      <c r="AC143" s="222"/>
      <c r="AD143" s="133">
        <v>43557</v>
      </c>
      <c r="AE143" s="135">
        <f t="shared" si="22"/>
        <v>43677</v>
      </c>
      <c r="AF143" s="32">
        <v>43557</v>
      </c>
      <c r="AG143" s="37">
        <f t="shared" ca="1" si="21"/>
        <v>297</v>
      </c>
      <c r="AH143" s="37">
        <f t="shared" ca="1" si="17"/>
        <v>1</v>
      </c>
      <c r="AI143" s="37"/>
      <c r="AJ143" s="61">
        <f t="shared" ca="1" si="18"/>
        <v>0.81369863013698629</v>
      </c>
      <c r="AK143" s="46"/>
      <c r="AL143" s="314"/>
      <c r="AM143" s="315"/>
      <c r="AN143" s="271"/>
      <c r="AO143" s="148"/>
      <c r="AP143" s="148"/>
      <c r="AQ143" s="176"/>
      <c r="AR143" s="176"/>
      <c r="AS143" s="176"/>
      <c r="AT143" s="176"/>
      <c r="AU143" s="176"/>
      <c r="AV143" s="176"/>
      <c r="AW143" s="176"/>
      <c r="AX143" s="176"/>
      <c r="AY143" s="176"/>
      <c r="AZ143" s="176"/>
      <c r="BA143" s="176"/>
      <c r="BB143" s="176"/>
      <c r="BC143" s="181"/>
      <c r="BD143" s="181"/>
      <c r="BE143" s="145"/>
      <c r="BF143" s="145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1"/>
      <c r="BT143" s="95"/>
      <c r="BU143" s="114"/>
      <c r="BV143" s="113"/>
      <c r="BW143" s="113"/>
      <c r="BZ143" s="246"/>
    </row>
    <row r="144" spans="1:78" s="39" customFormat="1" ht="23.25">
      <c r="A144" s="1">
        <v>110</v>
      </c>
      <c r="B144" s="545" t="s">
        <v>2821</v>
      </c>
      <c r="C144" s="210"/>
      <c r="D144" s="49" t="s">
        <v>247</v>
      </c>
      <c r="E144" s="50" t="s">
        <v>2002</v>
      </c>
      <c r="F144" s="109" t="s">
        <v>2003</v>
      </c>
      <c r="G144" s="109" t="s">
        <v>2354</v>
      </c>
      <c r="H144" s="184" t="s">
        <v>2004</v>
      </c>
      <c r="I144" s="184"/>
      <c r="J144" s="109" t="s">
        <v>438</v>
      </c>
      <c r="K144" s="109" t="s">
        <v>2005</v>
      </c>
      <c r="L144" s="101">
        <v>1103702967891</v>
      </c>
      <c r="M144" s="129">
        <v>36557</v>
      </c>
      <c r="N144" s="175">
        <f t="shared" ca="1" si="16"/>
        <v>20</v>
      </c>
      <c r="O144" s="200"/>
      <c r="P144" s="20" t="s">
        <v>30</v>
      </c>
      <c r="Q144" s="34" t="s">
        <v>86</v>
      </c>
      <c r="R144" s="14" t="s">
        <v>10</v>
      </c>
      <c r="S144" s="308"/>
      <c r="T144" s="309"/>
      <c r="U144" s="309"/>
      <c r="V144" s="36" t="s">
        <v>7</v>
      </c>
      <c r="W144" s="36" t="s">
        <v>691</v>
      </c>
      <c r="X144" s="310"/>
      <c r="Y144" s="310"/>
      <c r="Z144" s="310"/>
      <c r="AA144" s="310"/>
      <c r="AB144" s="310"/>
      <c r="AC144" s="222"/>
      <c r="AD144" s="133">
        <v>43557</v>
      </c>
      <c r="AE144" s="135">
        <f t="shared" si="22"/>
        <v>43677</v>
      </c>
      <c r="AF144" s="32">
        <v>43557</v>
      </c>
      <c r="AG144" s="37">
        <f t="shared" ca="1" si="21"/>
        <v>297</v>
      </c>
      <c r="AH144" s="37">
        <f t="shared" ca="1" si="17"/>
        <v>1</v>
      </c>
      <c r="AI144" s="37"/>
      <c r="AJ144" s="61">
        <f t="shared" ca="1" si="18"/>
        <v>0.81369863013698629</v>
      </c>
      <c r="AK144" s="46"/>
      <c r="AL144" s="314"/>
      <c r="AM144" s="315"/>
      <c r="AN144" s="271"/>
      <c r="AO144" s="148"/>
      <c r="AP144" s="148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81"/>
      <c r="BD144" s="181"/>
      <c r="BE144" s="145"/>
      <c r="BF144" s="145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1"/>
      <c r="BT144" s="95"/>
      <c r="BU144" s="114"/>
      <c r="BV144" s="113"/>
      <c r="BW144" s="113"/>
      <c r="BZ144" s="246"/>
    </row>
    <row r="145" spans="1:78" s="39" customFormat="1" ht="23.25">
      <c r="A145" s="1">
        <v>111</v>
      </c>
      <c r="B145" s="545" t="s">
        <v>2822</v>
      </c>
      <c r="C145" s="210"/>
      <c r="D145" s="49" t="s">
        <v>247</v>
      </c>
      <c r="E145" s="50" t="s">
        <v>2006</v>
      </c>
      <c r="F145" s="109" t="s">
        <v>2007</v>
      </c>
      <c r="G145" s="109" t="s">
        <v>2355</v>
      </c>
      <c r="H145" s="184" t="s">
        <v>1324</v>
      </c>
      <c r="I145" s="184"/>
      <c r="J145" s="109" t="s">
        <v>438</v>
      </c>
      <c r="K145" s="109" t="s">
        <v>2008</v>
      </c>
      <c r="L145" s="101">
        <v>1103702794392</v>
      </c>
      <c r="M145" s="129">
        <v>36271</v>
      </c>
      <c r="N145" s="175">
        <f t="shared" ca="1" si="16"/>
        <v>21</v>
      </c>
      <c r="O145" s="200"/>
      <c r="P145" s="20" t="s">
        <v>30</v>
      </c>
      <c r="Q145" s="34" t="s">
        <v>86</v>
      </c>
      <c r="R145" s="14" t="s">
        <v>10</v>
      </c>
      <c r="S145" s="308"/>
      <c r="T145" s="309"/>
      <c r="U145" s="309"/>
      <c r="V145" s="36" t="s">
        <v>7</v>
      </c>
      <c r="W145" s="36" t="s">
        <v>691</v>
      </c>
      <c r="X145" s="310"/>
      <c r="Y145" s="310"/>
      <c r="Z145" s="310"/>
      <c r="AA145" s="310"/>
      <c r="AB145" s="310"/>
      <c r="AC145" s="222"/>
      <c r="AD145" s="133">
        <v>43557</v>
      </c>
      <c r="AE145" s="135">
        <f t="shared" si="22"/>
        <v>43677</v>
      </c>
      <c r="AF145" s="32">
        <v>43557</v>
      </c>
      <c r="AG145" s="37">
        <f t="shared" ca="1" si="21"/>
        <v>297</v>
      </c>
      <c r="AH145" s="37">
        <f t="shared" ca="1" si="17"/>
        <v>1</v>
      </c>
      <c r="AI145" s="37"/>
      <c r="AJ145" s="61">
        <f t="shared" ca="1" si="18"/>
        <v>0.81369863013698629</v>
      </c>
      <c r="AK145" s="46"/>
      <c r="AL145" s="314"/>
      <c r="AM145" s="315"/>
      <c r="AN145" s="271"/>
      <c r="AO145" s="148"/>
      <c r="AP145" s="148"/>
      <c r="AQ145" s="176"/>
      <c r="AR145" s="176"/>
      <c r="AS145" s="176"/>
      <c r="AT145" s="176"/>
      <c r="AU145" s="176"/>
      <c r="AV145" s="176"/>
      <c r="AW145" s="176"/>
      <c r="AX145" s="176"/>
      <c r="AY145" s="176"/>
      <c r="AZ145" s="176"/>
      <c r="BA145" s="176"/>
      <c r="BB145" s="176"/>
      <c r="BC145" s="181"/>
      <c r="BD145" s="181"/>
      <c r="BE145" s="145"/>
      <c r="BF145" s="145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1"/>
      <c r="BT145" s="95"/>
      <c r="BU145" s="114"/>
      <c r="BV145" s="113"/>
      <c r="BW145" s="113"/>
      <c r="BZ145" s="246"/>
    </row>
    <row r="146" spans="1:78" s="39" customFormat="1" ht="23.25">
      <c r="A146" s="1">
        <v>112</v>
      </c>
      <c r="B146" s="545" t="s">
        <v>2823</v>
      </c>
      <c r="C146" s="210"/>
      <c r="D146" s="49" t="s">
        <v>249</v>
      </c>
      <c r="E146" s="50" t="s">
        <v>2056</v>
      </c>
      <c r="F146" s="109" t="s">
        <v>2057</v>
      </c>
      <c r="G146" s="109" t="s">
        <v>2058</v>
      </c>
      <c r="H146" s="184" t="s">
        <v>2060</v>
      </c>
      <c r="I146" s="184"/>
      <c r="J146" s="109"/>
      <c r="K146" s="109"/>
      <c r="L146" s="101"/>
      <c r="M146" s="129"/>
      <c r="N146" s="175">
        <f t="shared" ca="1" si="16"/>
        <v>120</v>
      </c>
      <c r="O146" s="200"/>
      <c r="P146" s="49" t="s">
        <v>31</v>
      </c>
      <c r="Q146" s="34" t="s">
        <v>2059</v>
      </c>
      <c r="R146" s="14" t="s">
        <v>10</v>
      </c>
      <c r="S146" s="308"/>
      <c r="T146" s="309"/>
      <c r="U146" s="309"/>
      <c r="V146" s="36" t="s">
        <v>7</v>
      </c>
      <c r="W146" s="36" t="s">
        <v>691</v>
      </c>
      <c r="X146" s="310"/>
      <c r="Y146" s="310"/>
      <c r="Z146" s="310"/>
      <c r="AA146" s="310"/>
      <c r="AB146" s="310"/>
      <c r="AC146" s="222"/>
      <c r="AD146" s="133">
        <v>43613</v>
      </c>
      <c r="AE146" s="135">
        <f t="shared" si="22"/>
        <v>43733</v>
      </c>
      <c r="AF146" s="311">
        <v>43613</v>
      </c>
      <c r="AG146" s="37">
        <f t="shared" ca="1" si="21"/>
        <v>241</v>
      </c>
      <c r="AH146" s="37">
        <f t="shared" ca="1" si="17"/>
        <v>1</v>
      </c>
      <c r="AI146" s="37"/>
      <c r="AJ146" s="61"/>
      <c r="AK146" s="46"/>
      <c r="AL146" s="314"/>
      <c r="AM146" s="315"/>
      <c r="AN146" s="271"/>
      <c r="AO146" s="148"/>
      <c r="AP146" s="148"/>
      <c r="AQ146" s="176"/>
      <c r="AR146" s="176"/>
      <c r="AS146" s="176"/>
      <c r="AT146" s="176"/>
      <c r="AU146" s="176"/>
      <c r="AV146" s="176"/>
      <c r="AW146" s="176"/>
      <c r="AX146" s="176"/>
      <c r="AY146" s="176"/>
      <c r="AZ146" s="176"/>
      <c r="BA146" s="176"/>
      <c r="BB146" s="176"/>
      <c r="BC146" s="181"/>
      <c r="BD146" s="181"/>
      <c r="BE146" s="145"/>
      <c r="BF146" s="145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1"/>
      <c r="BT146" s="95"/>
      <c r="BU146" s="114"/>
      <c r="BV146" s="113"/>
      <c r="BW146" s="113"/>
      <c r="BZ146" s="246"/>
    </row>
    <row r="147" spans="1:78" s="39" customFormat="1" ht="23.25">
      <c r="A147" s="1">
        <v>113</v>
      </c>
      <c r="B147" s="545" t="s">
        <v>2826</v>
      </c>
      <c r="C147" s="210"/>
      <c r="D147" s="49" t="s">
        <v>2153</v>
      </c>
      <c r="E147" s="14" t="s">
        <v>2908</v>
      </c>
      <c r="F147" s="34" t="s">
        <v>2909</v>
      </c>
      <c r="G147" s="109" t="s">
        <v>2147</v>
      </c>
      <c r="H147" s="184" t="s">
        <v>2158</v>
      </c>
      <c r="I147" s="184"/>
      <c r="J147" s="109"/>
      <c r="K147" s="109"/>
      <c r="L147" s="101"/>
      <c r="M147" s="129"/>
      <c r="N147" s="175">
        <f t="shared" ca="1" si="16"/>
        <v>120</v>
      </c>
      <c r="O147" s="200"/>
      <c r="P147" s="49" t="s">
        <v>31</v>
      </c>
      <c r="Q147" s="34" t="s">
        <v>37</v>
      </c>
      <c r="R147" s="14" t="s">
        <v>10</v>
      </c>
      <c r="S147" s="308"/>
      <c r="T147" s="309"/>
      <c r="U147" s="309"/>
      <c r="V147" s="36" t="s">
        <v>7</v>
      </c>
      <c r="W147" s="36" t="s">
        <v>691</v>
      </c>
      <c r="X147" s="310"/>
      <c r="Y147" s="310"/>
      <c r="Z147" s="310"/>
      <c r="AA147" s="310"/>
      <c r="AB147" s="310"/>
      <c r="AC147" s="222"/>
      <c r="AD147" s="133">
        <v>43654</v>
      </c>
      <c r="AE147" s="135">
        <f t="shared" si="22"/>
        <v>43774</v>
      </c>
      <c r="AF147" s="311">
        <v>43654</v>
      </c>
      <c r="AG147" s="37">
        <f t="shared" ca="1" si="21"/>
        <v>200</v>
      </c>
      <c r="AH147" s="37"/>
      <c r="AI147" s="37"/>
      <c r="AJ147" s="61"/>
      <c r="AK147" s="46"/>
      <c r="AL147" s="314"/>
      <c r="AM147" s="315"/>
      <c r="AN147" s="271"/>
      <c r="AO147" s="148"/>
      <c r="AP147" s="148"/>
      <c r="AQ147" s="176"/>
      <c r="AR147" s="176"/>
      <c r="AS147" s="176"/>
      <c r="AT147" s="176"/>
      <c r="AU147" s="176"/>
      <c r="AV147" s="176"/>
      <c r="AW147" s="176"/>
      <c r="AX147" s="176"/>
      <c r="AY147" s="176"/>
      <c r="AZ147" s="176"/>
      <c r="BA147" s="176"/>
      <c r="BB147" s="176"/>
      <c r="BC147" s="181"/>
      <c r="BD147" s="181"/>
      <c r="BE147" s="145"/>
      <c r="BF147" s="145">
        <v>43764</v>
      </c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1"/>
      <c r="BT147" s="95"/>
      <c r="BU147" s="114"/>
      <c r="BV147" s="113"/>
      <c r="BW147" s="113"/>
      <c r="BZ147" s="246"/>
    </row>
    <row r="148" spans="1:78" s="39" customFormat="1" ht="23.25">
      <c r="A148" s="1">
        <v>114</v>
      </c>
      <c r="B148" s="545" t="s">
        <v>2827</v>
      </c>
      <c r="C148" s="210"/>
      <c r="D148" s="49" t="s">
        <v>247</v>
      </c>
      <c r="E148" s="14" t="s">
        <v>2910</v>
      </c>
      <c r="F148" s="34" t="s">
        <v>2911</v>
      </c>
      <c r="G148" s="109" t="s">
        <v>2148</v>
      </c>
      <c r="H148" s="184" t="s">
        <v>2154</v>
      </c>
      <c r="I148" s="184"/>
      <c r="J148" s="109"/>
      <c r="K148" s="109"/>
      <c r="L148" s="101"/>
      <c r="M148" s="129"/>
      <c r="N148" s="175">
        <f t="shared" ca="1" si="16"/>
        <v>120</v>
      </c>
      <c r="O148" s="200"/>
      <c r="P148" s="49" t="s">
        <v>31</v>
      </c>
      <c r="Q148" s="34" t="s">
        <v>37</v>
      </c>
      <c r="R148" s="14" t="s">
        <v>10</v>
      </c>
      <c r="S148" s="308"/>
      <c r="T148" s="309"/>
      <c r="U148" s="309"/>
      <c r="V148" s="36" t="s">
        <v>7</v>
      </c>
      <c r="W148" s="36" t="s">
        <v>691</v>
      </c>
      <c r="X148" s="310"/>
      <c r="Y148" s="310"/>
      <c r="Z148" s="310"/>
      <c r="AA148" s="310"/>
      <c r="AB148" s="310"/>
      <c r="AC148" s="222"/>
      <c r="AD148" s="133">
        <v>43654</v>
      </c>
      <c r="AE148" s="135">
        <f t="shared" si="22"/>
        <v>43774</v>
      </c>
      <c r="AF148" s="311">
        <v>43654</v>
      </c>
      <c r="AG148" s="37">
        <f t="shared" ca="1" si="21"/>
        <v>200</v>
      </c>
      <c r="AH148" s="37"/>
      <c r="AI148" s="37"/>
      <c r="AJ148" s="61"/>
      <c r="AK148" s="46"/>
      <c r="AL148" s="314"/>
      <c r="AM148" s="315"/>
      <c r="AN148" s="271"/>
      <c r="AO148" s="148"/>
      <c r="AP148" s="148"/>
      <c r="AQ148" s="176"/>
      <c r="AR148" s="176"/>
      <c r="AS148" s="176"/>
      <c r="AT148" s="176"/>
      <c r="AU148" s="176"/>
      <c r="AV148" s="176"/>
      <c r="AW148" s="176"/>
      <c r="AX148" s="176"/>
      <c r="AY148" s="176"/>
      <c r="AZ148" s="176"/>
      <c r="BA148" s="176"/>
      <c r="BB148" s="176"/>
      <c r="BC148" s="181"/>
      <c r="BD148" s="181"/>
      <c r="BE148" s="145"/>
      <c r="BF148" s="145">
        <v>43764</v>
      </c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1"/>
      <c r="BT148" s="95"/>
      <c r="BU148" s="114"/>
      <c r="BV148" s="113"/>
      <c r="BW148" s="113"/>
      <c r="BZ148" s="246"/>
    </row>
    <row r="149" spans="1:78" s="39" customFormat="1" ht="23.25">
      <c r="A149" s="1">
        <v>115</v>
      </c>
      <c r="B149" s="545" t="s">
        <v>2828</v>
      </c>
      <c r="C149" s="210"/>
      <c r="D149" s="49" t="s">
        <v>247</v>
      </c>
      <c r="E149" s="14" t="s">
        <v>2912</v>
      </c>
      <c r="F149" s="34" t="s">
        <v>2913</v>
      </c>
      <c r="G149" s="109" t="s">
        <v>2149</v>
      </c>
      <c r="H149" s="184" t="s">
        <v>2155</v>
      </c>
      <c r="I149" s="184"/>
      <c r="J149" s="109"/>
      <c r="K149" s="109"/>
      <c r="L149" s="101"/>
      <c r="M149" s="129"/>
      <c r="N149" s="175">
        <f t="shared" ca="1" si="16"/>
        <v>120</v>
      </c>
      <c r="O149" s="200"/>
      <c r="P149" s="49" t="s">
        <v>31</v>
      </c>
      <c r="Q149" s="34" t="s">
        <v>37</v>
      </c>
      <c r="R149" s="14" t="s">
        <v>10</v>
      </c>
      <c r="S149" s="308"/>
      <c r="T149" s="309"/>
      <c r="U149" s="309"/>
      <c r="V149" s="36" t="s">
        <v>7</v>
      </c>
      <c r="W149" s="36" t="s">
        <v>691</v>
      </c>
      <c r="X149" s="310"/>
      <c r="Y149" s="310"/>
      <c r="Z149" s="310"/>
      <c r="AA149" s="310"/>
      <c r="AB149" s="310"/>
      <c r="AC149" s="222"/>
      <c r="AD149" s="133">
        <v>43654</v>
      </c>
      <c r="AE149" s="135">
        <f t="shared" si="22"/>
        <v>43774</v>
      </c>
      <c r="AF149" s="311">
        <v>43654</v>
      </c>
      <c r="AG149" s="37">
        <f t="shared" ca="1" si="21"/>
        <v>200</v>
      </c>
      <c r="AH149" s="37"/>
      <c r="AI149" s="37"/>
      <c r="AJ149" s="61"/>
      <c r="AK149" s="46"/>
      <c r="AL149" s="314"/>
      <c r="AM149" s="315"/>
      <c r="AN149" s="271"/>
      <c r="AO149" s="148"/>
      <c r="AP149" s="148"/>
      <c r="AQ149" s="176"/>
      <c r="AR149" s="176"/>
      <c r="AS149" s="176"/>
      <c r="AT149" s="176"/>
      <c r="AU149" s="176"/>
      <c r="AV149" s="176"/>
      <c r="AW149" s="176"/>
      <c r="AX149" s="176"/>
      <c r="AY149" s="176"/>
      <c r="AZ149" s="176"/>
      <c r="BA149" s="176"/>
      <c r="BB149" s="176"/>
      <c r="BC149" s="181"/>
      <c r="BD149" s="181"/>
      <c r="BE149" s="145"/>
      <c r="BF149" s="145">
        <v>43764</v>
      </c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1"/>
      <c r="BT149" s="95"/>
      <c r="BU149" s="114"/>
      <c r="BV149" s="113"/>
      <c r="BW149" s="113"/>
      <c r="BZ149" s="246"/>
    </row>
    <row r="150" spans="1:78" s="39" customFormat="1" ht="23.25">
      <c r="A150" s="1">
        <v>116</v>
      </c>
      <c r="B150" s="545" t="s">
        <v>2829</v>
      </c>
      <c r="C150" s="210"/>
      <c r="D150" s="49" t="s">
        <v>2153</v>
      </c>
      <c r="E150" s="14" t="s">
        <v>2914</v>
      </c>
      <c r="F150" s="34" t="s">
        <v>2915</v>
      </c>
      <c r="G150" s="109" t="s">
        <v>2150</v>
      </c>
      <c r="H150" s="184" t="s">
        <v>1437</v>
      </c>
      <c r="I150" s="184"/>
      <c r="J150" s="109"/>
      <c r="K150" s="109"/>
      <c r="L150" s="101"/>
      <c r="M150" s="129"/>
      <c r="N150" s="175">
        <f t="shared" ca="1" si="16"/>
        <v>120</v>
      </c>
      <c r="O150" s="200"/>
      <c r="P150" s="49" t="s">
        <v>31</v>
      </c>
      <c r="Q150" s="34" t="s">
        <v>37</v>
      </c>
      <c r="R150" s="14" t="s">
        <v>10</v>
      </c>
      <c r="S150" s="308"/>
      <c r="T150" s="309"/>
      <c r="U150" s="309"/>
      <c r="V150" s="36" t="s">
        <v>7</v>
      </c>
      <c r="W150" s="36" t="s">
        <v>691</v>
      </c>
      <c r="X150" s="310"/>
      <c r="Y150" s="310"/>
      <c r="Z150" s="310"/>
      <c r="AA150" s="310"/>
      <c r="AB150" s="310"/>
      <c r="AC150" s="222"/>
      <c r="AD150" s="133">
        <v>43654</v>
      </c>
      <c r="AE150" s="135">
        <f t="shared" si="22"/>
        <v>43774</v>
      </c>
      <c r="AF150" s="311">
        <v>43654</v>
      </c>
      <c r="AG150" s="37">
        <f t="shared" ca="1" si="21"/>
        <v>200</v>
      </c>
      <c r="AH150" s="37"/>
      <c r="AI150" s="37"/>
      <c r="AJ150" s="61"/>
      <c r="AK150" s="46"/>
      <c r="AL150" s="314"/>
      <c r="AM150" s="315"/>
      <c r="AN150" s="271"/>
      <c r="AO150" s="148"/>
      <c r="AP150" s="148"/>
      <c r="AQ150" s="176"/>
      <c r="AR150" s="176"/>
      <c r="AS150" s="176"/>
      <c r="AT150" s="176"/>
      <c r="AU150" s="176"/>
      <c r="AV150" s="176"/>
      <c r="AW150" s="176"/>
      <c r="AX150" s="176"/>
      <c r="AY150" s="176"/>
      <c r="AZ150" s="176"/>
      <c r="BA150" s="176"/>
      <c r="BB150" s="176"/>
      <c r="BC150" s="181"/>
      <c r="BD150" s="181"/>
      <c r="BE150" s="145"/>
      <c r="BF150" s="145">
        <v>43764</v>
      </c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1"/>
      <c r="BT150" s="95"/>
      <c r="BU150" s="114"/>
      <c r="BV150" s="113"/>
      <c r="BW150" s="113"/>
      <c r="BZ150" s="246"/>
    </row>
    <row r="151" spans="1:78" s="39" customFormat="1" ht="23.25">
      <c r="A151" s="1">
        <v>117</v>
      </c>
      <c r="B151" s="545" t="s">
        <v>2830</v>
      </c>
      <c r="C151" s="210"/>
      <c r="D151" s="49" t="s">
        <v>247</v>
      </c>
      <c r="E151" s="14" t="s">
        <v>2916</v>
      </c>
      <c r="F151" s="34" t="s">
        <v>2917</v>
      </c>
      <c r="G151" s="109" t="s">
        <v>2356</v>
      </c>
      <c r="H151" s="184" t="s">
        <v>2156</v>
      </c>
      <c r="I151" s="184"/>
      <c r="J151" s="109"/>
      <c r="K151" s="109"/>
      <c r="L151" s="101"/>
      <c r="M151" s="129"/>
      <c r="N151" s="175">
        <f t="shared" ca="1" si="16"/>
        <v>120</v>
      </c>
      <c r="O151" s="200"/>
      <c r="P151" s="49" t="s">
        <v>31</v>
      </c>
      <c r="Q151" s="34" t="s">
        <v>37</v>
      </c>
      <c r="R151" s="14" t="s">
        <v>10</v>
      </c>
      <c r="S151" s="308"/>
      <c r="T151" s="309"/>
      <c r="U151" s="309"/>
      <c r="V151" s="36" t="s">
        <v>7</v>
      </c>
      <c r="W151" s="36" t="s">
        <v>691</v>
      </c>
      <c r="X151" s="310"/>
      <c r="Y151" s="310"/>
      <c r="Z151" s="310"/>
      <c r="AA151" s="310"/>
      <c r="AB151" s="310"/>
      <c r="AC151" s="222"/>
      <c r="AD151" s="133">
        <v>43654</v>
      </c>
      <c r="AE151" s="135">
        <f t="shared" si="22"/>
        <v>43774</v>
      </c>
      <c r="AF151" s="311">
        <v>43654</v>
      </c>
      <c r="AG151" s="37">
        <f t="shared" ca="1" si="21"/>
        <v>200</v>
      </c>
      <c r="AH151" s="37"/>
      <c r="AI151" s="37"/>
      <c r="AJ151" s="61"/>
      <c r="AK151" s="46"/>
      <c r="AL151" s="314"/>
      <c r="AM151" s="315"/>
      <c r="AN151" s="271"/>
      <c r="AO151" s="148"/>
      <c r="AP151" s="148"/>
      <c r="AQ151" s="176"/>
      <c r="AR151" s="176"/>
      <c r="AS151" s="176"/>
      <c r="AT151" s="176"/>
      <c r="AU151" s="176"/>
      <c r="AV151" s="176"/>
      <c r="AW151" s="176"/>
      <c r="AX151" s="176"/>
      <c r="AY151" s="176"/>
      <c r="AZ151" s="176"/>
      <c r="BA151" s="176"/>
      <c r="BB151" s="176"/>
      <c r="BC151" s="181"/>
      <c r="BD151" s="181"/>
      <c r="BE151" s="145"/>
      <c r="BF151" s="145">
        <v>43764</v>
      </c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1"/>
      <c r="BT151" s="95"/>
      <c r="BU151" s="114"/>
      <c r="BV151" s="113"/>
      <c r="BW151" s="113"/>
      <c r="BZ151" s="246"/>
    </row>
    <row r="152" spans="1:78" s="39" customFormat="1" ht="23.25">
      <c r="A152" s="1">
        <v>118</v>
      </c>
      <c r="B152" s="545" t="s">
        <v>2831</v>
      </c>
      <c r="C152" s="210"/>
      <c r="D152" s="49" t="s">
        <v>247</v>
      </c>
      <c r="E152" s="14" t="s">
        <v>2918</v>
      </c>
      <c r="F152" s="34" t="s">
        <v>2919</v>
      </c>
      <c r="G152" s="109" t="s">
        <v>2151</v>
      </c>
      <c r="H152" s="184" t="s">
        <v>981</v>
      </c>
      <c r="I152" s="184"/>
      <c r="J152" s="109"/>
      <c r="K152" s="109"/>
      <c r="L152" s="101"/>
      <c r="M152" s="129"/>
      <c r="N152" s="175">
        <f t="shared" ca="1" si="16"/>
        <v>120</v>
      </c>
      <c r="O152" s="200"/>
      <c r="P152" s="49" t="s">
        <v>31</v>
      </c>
      <c r="Q152" s="34" t="s">
        <v>37</v>
      </c>
      <c r="R152" s="14" t="s">
        <v>10</v>
      </c>
      <c r="S152" s="308"/>
      <c r="T152" s="309"/>
      <c r="U152" s="309"/>
      <c r="V152" s="36" t="s">
        <v>7</v>
      </c>
      <c r="W152" s="36" t="s">
        <v>691</v>
      </c>
      <c r="X152" s="310"/>
      <c r="Y152" s="310"/>
      <c r="Z152" s="310"/>
      <c r="AA152" s="310"/>
      <c r="AB152" s="310"/>
      <c r="AC152" s="222"/>
      <c r="AD152" s="133">
        <v>43654</v>
      </c>
      <c r="AE152" s="135">
        <f t="shared" si="22"/>
        <v>43774</v>
      </c>
      <c r="AF152" s="311">
        <v>43654</v>
      </c>
      <c r="AG152" s="37">
        <f t="shared" ca="1" si="21"/>
        <v>200</v>
      </c>
      <c r="AH152" s="37"/>
      <c r="AI152" s="37"/>
      <c r="AJ152" s="61"/>
      <c r="AK152" s="46"/>
      <c r="AL152" s="314"/>
      <c r="AM152" s="315"/>
      <c r="AN152" s="271"/>
      <c r="AO152" s="148"/>
      <c r="AP152" s="148"/>
      <c r="AQ152" s="176"/>
      <c r="AR152" s="176"/>
      <c r="AS152" s="176"/>
      <c r="AT152" s="176"/>
      <c r="AU152" s="176"/>
      <c r="AV152" s="176"/>
      <c r="AW152" s="176"/>
      <c r="AX152" s="176"/>
      <c r="AY152" s="176"/>
      <c r="AZ152" s="176"/>
      <c r="BA152" s="176"/>
      <c r="BB152" s="176"/>
      <c r="BC152" s="181"/>
      <c r="BD152" s="181"/>
      <c r="BE152" s="145"/>
      <c r="BF152" s="145">
        <v>43764</v>
      </c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1"/>
      <c r="BT152" s="95"/>
      <c r="BU152" s="114"/>
      <c r="BV152" s="113"/>
      <c r="BW152" s="113"/>
      <c r="BZ152" s="246"/>
    </row>
    <row r="153" spans="1:78" s="39" customFormat="1" ht="23.25">
      <c r="A153" s="1">
        <v>119</v>
      </c>
      <c r="B153" s="545" t="s">
        <v>2832</v>
      </c>
      <c r="C153" s="210"/>
      <c r="D153" s="49" t="s">
        <v>247</v>
      </c>
      <c r="E153" s="14" t="s">
        <v>2920</v>
      </c>
      <c r="F153" s="34" t="s">
        <v>2921</v>
      </c>
      <c r="G153" s="109" t="s">
        <v>2152</v>
      </c>
      <c r="H153" s="184" t="s">
        <v>2157</v>
      </c>
      <c r="I153" s="184"/>
      <c r="J153" s="109"/>
      <c r="K153" s="109"/>
      <c r="L153" s="101"/>
      <c r="M153" s="129"/>
      <c r="N153" s="175">
        <f t="shared" ca="1" si="16"/>
        <v>120</v>
      </c>
      <c r="O153" s="200"/>
      <c r="P153" s="49" t="s">
        <v>31</v>
      </c>
      <c r="Q153" s="34" t="s">
        <v>37</v>
      </c>
      <c r="R153" s="14" t="s">
        <v>10</v>
      </c>
      <c r="S153" s="308"/>
      <c r="T153" s="309"/>
      <c r="U153" s="309"/>
      <c r="V153" s="36" t="s">
        <v>7</v>
      </c>
      <c r="W153" s="36" t="s">
        <v>691</v>
      </c>
      <c r="X153" s="310"/>
      <c r="Y153" s="310"/>
      <c r="Z153" s="310"/>
      <c r="AA153" s="310"/>
      <c r="AB153" s="310"/>
      <c r="AC153" s="222"/>
      <c r="AD153" s="133">
        <v>43654</v>
      </c>
      <c r="AE153" s="135">
        <f t="shared" si="22"/>
        <v>43774</v>
      </c>
      <c r="AF153" s="311">
        <v>43654</v>
      </c>
      <c r="AG153" s="37">
        <f t="shared" ca="1" si="21"/>
        <v>200</v>
      </c>
      <c r="AH153" s="37"/>
      <c r="AI153" s="37"/>
      <c r="AJ153" s="61"/>
      <c r="AK153" s="46"/>
      <c r="AL153" s="314"/>
      <c r="AM153" s="315"/>
      <c r="AN153" s="271"/>
      <c r="AO153" s="148"/>
      <c r="AP153" s="148"/>
      <c r="AQ153" s="176"/>
      <c r="AR153" s="176"/>
      <c r="AS153" s="176"/>
      <c r="AT153" s="176"/>
      <c r="AU153" s="176"/>
      <c r="AV153" s="176"/>
      <c r="AW153" s="176"/>
      <c r="AX153" s="176"/>
      <c r="AY153" s="176"/>
      <c r="AZ153" s="176"/>
      <c r="BA153" s="176"/>
      <c r="BB153" s="176"/>
      <c r="BC153" s="181"/>
      <c r="BD153" s="181"/>
      <c r="BE153" s="145"/>
      <c r="BF153" s="145">
        <v>43764</v>
      </c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1"/>
      <c r="BT153" s="95"/>
      <c r="BU153" s="114"/>
      <c r="BV153" s="113"/>
      <c r="BW153" s="113"/>
      <c r="BZ153" s="246"/>
    </row>
    <row r="154" spans="1:78" s="39" customFormat="1" ht="23.25">
      <c r="A154" s="1">
        <v>120</v>
      </c>
      <c r="B154" s="545" t="s">
        <v>2834</v>
      </c>
      <c r="C154" s="210"/>
      <c r="D154" s="49" t="s">
        <v>248</v>
      </c>
      <c r="E154" s="50" t="s">
        <v>2923</v>
      </c>
      <c r="F154" s="50" t="s">
        <v>2924</v>
      </c>
      <c r="G154" s="50" t="s">
        <v>2186</v>
      </c>
      <c r="H154" s="184" t="s">
        <v>467</v>
      </c>
      <c r="I154" s="184"/>
      <c r="J154" s="109"/>
      <c r="K154" s="109"/>
      <c r="L154" s="101"/>
      <c r="M154" s="129"/>
      <c r="N154" s="175">
        <f t="shared" ca="1" si="16"/>
        <v>120</v>
      </c>
      <c r="O154" s="200"/>
      <c r="P154" s="49" t="s">
        <v>31</v>
      </c>
      <c r="Q154" s="34" t="s">
        <v>37</v>
      </c>
      <c r="R154" s="14" t="s">
        <v>10</v>
      </c>
      <c r="S154" s="308"/>
      <c r="T154" s="309"/>
      <c r="U154" s="309"/>
      <c r="V154" s="36" t="s">
        <v>7</v>
      </c>
      <c r="W154" s="36" t="s">
        <v>691</v>
      </c>
      <c r="X154" s="310"/>
      <c r="Y154" s="310"/>
      <c r="Z154" s="310"/>
      <c r="AA154" s="310"/>
      <c r="AB154" s="310"/>
      <c r="AC154" s="222"/>
      <c r="AD154" s="133">
        <v>43682</v>
      </c>
      <c r="AE154" s="135">
        <f t="shared" si="22"/>
        <v>43802</v>
      </c>
      <c r="AF154" s="311">
        <v>43682</v>
      </c>
      <c r="AG154" s="37">
        <f t="shared" ca="1" si="21"/>
        <v>172</v>
      </c>
      <c r="AH154" s="37"/>
      <c r="AI154" s="37"/>
      <c r="AJ154" s="61"/>
      <c r="AK154" s="46"/>
      <c r="AL154" s="314"/>
      <c r="AM154" s="315"/>
      <c r="AN154" s="271"/>
      <c r="AO154" s="148"/>
      <c r="AP154" s="148"/>
      <c r="AQ154" s="176"/>
      <c r="AR154" s="176"/>
      <c r="AS154" s="176"/>
      <c r="AT154" s="176"/>
      <c r="AU154" s="176"/>
      <c r="AV154" s="176"/>
      <c r="AW154" s="176"/>
      <c r="AX154" s="176"/>
      <c r="AY154" s="176"/>
      <c r="AZ154" s="176"/>
      <c r="BA154" s="176"/>
      <c r="BB154" s="176"/>
      <c r="BC154" s="181"/>
      <c r="BD154" s="181"/>
      <c r="BE154" s="145"/>
      <c r="BF154" s="145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1"/>
      <c r="BT154" s="95"/>
      <c r="BU154" s="114"/>
      <c r="BV154" s="113"/>
      <c r="BW154" s="113"/>
      <c r="BZ154" s="246"/>
    </row>
    <row r="155" spans="1:78" s="39" customFormat="1" ht="23.25">
      <c r="A155" s="1">
        <v>121</v>
      </c>
      <c r="B155" s="49">
        <v>400227</v>
      </c>
      <c r="C155" s="210"/>
      <c r="D155" s="49" t="s">
        <v>2153</v>
      </c>
      <c r="E155" s="50" t="s">
        <v>2961</v>
      </c>
      <c r="F155" s="109" t="s">
        <v>2962</v>
      </c>
      <c r="G155" s="109" t="s">
        <v>2963</v>
      </c>
      <c r="H155" s="184" t="s">
        <v>781</v>
      </c>
      <c r="I155" s="184"/>
      <c r="J155" s="109"/>
      <c r="K155" s="109"/>
      <c r="L155" s="101"/>
      <c r="M155" s="129"/>
      <c r="N155" s="175">
        <f t="shared" ca="1" si="16"/>
        <v>120</v>
      </c>
      <c r="O155" s="200"/>
      <c r="P155" s="49"/>
      <c r="Q155" s="109"/>
      <c r="R155" s="14" t="s">
        <v>10</v>
      </c>
      <c r="S155" s="308"/>
      <c r="T155" s="309"/>
      <c r="U155" s="309"/>
      <c r="V155" s="36" t="s">
        <v>7</v>
      </c>
      <c r="W155" s="36" t="s">
        <v>691</v>
      </c>
      <c r="X155" s="310"/>
      <c r="Y155" s="310"/>
      <c r="Z155" s="310"/>
      <c r="AA155" s="310"/>
      <c r="AB155" s="310"/>
      <c r="AC155" s="222"/>
      <c r="AD155" s="133">
        <v>43755</v>
      </c>
      <c r="AE155" s="135">
        <f t="shared" si="22"/>
        <v>43875</v>
      </c>
      <c r="AF155" s="311">
        <v>43725</v>
      </c>
      <c r="AG155" s="37">
        <f t="shared" ca="1" si="21"/>
        <v>129</v>
      </c>
      <c r="AH155" s="37"/>
      <c r="AI155" s="37"/>
      <c r="AJ155" s="61"/>
      <c r="AK155" s="46"/>
      <c r="AL155" s="314"/>
      <c r="AM155" s="315"/>
      <c r="AN155" s="271"/>
      <c r="AO155" s="148"/>
      <c r="AP155" s="148"/>
      <c r="AQ155" s="176"/>
      <c r="AR155" s="176"/>
      <c r="AS155" s="176"/>
      <c r="AT155" s="176"/>
      <c r="AU155" s="176"/>
      <c r="AV155" s="176"/>
      <c r="AW155" s="176"/>
      <c r="AX155" s="176"/>
      <c r="AY155" s="176"/>
      <c r="AZ155" s="176"/>
      <c r="BA155" s="176"/>
      <c r="BB155" s="176"/>
      <c r="BC155" s="181"/>
      <c r="BD155" s="181"/>
      <c r="BE155" s="145"/>
      <c r="BF155" s="145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1"/>
      <c r="BT155" s="95"/>
      <c r="BU155" s="114"/>
      <c r="BV155" s="113"/>
      <c r="BW155" s="113"/>
      <c r="BZ155" s="246"/>
    </row>
    <row r="156" spans="1:78" s="39" customFormat="1" ht="23.25">
      <c r="A156" s="307">
        <v>17</v>
      </c>
      <c r="B156" s="49">
        <v>400240</v>
      </c>
      <c r="C156" s="210"/>
      <c r="D156" s="49" t="s">
        <v>2153</v>
      </c>
      <c r="E156" s="50" t="s">
        <v>577</v>
      </c>
      <c r="F156" s="109" t="s">
        <v>3020</v>
      </c>
      <c r="G156" s="109" t="s">
        <v>3021</v>
      </c>
      <c r="H156" s="184" t="s">
        <v>3025</v>
      </c>
      <c r="I156" s="184"/>
      <c r="J156" s="109"/>
      <c r="K156" s="109"/>
      <c r="L156" s="101"/>
      <c r="M156" s="129"/>
      <c r="N156" s="175"/>
      <c r="O156" s="200"/>
      <c r="P156" s="49"/>
      <c r="Q156" s="109"/>
      <c r="R156" s="50"/>
      <c r="S156" s="308"/>
      <c r="T156" s="309"/>
      <c r="U156" s="595"/>
      <c r="V156" s="310"/>
      <c r="W156" s="310"/>
      <c r="X156" s="310"/>
      <c r="Y156" s="310"/>
      <c r="Z156" s="310"/>
      <c r="AA156" s="310"/>
      <c r="AB156" s="310"/>
      <c r="AC156" s="222"/>
      <c r="AD156" s="133"/>
      <c r="AE156" s="135">
        <f>AD156+120</f>
        <v>120</v>
      </c>
      <c r="AF156" s="311"/>
      <c r="AG156" s="37"/>
      <c r="AH156" s="37"/>
      <c r="AI156" s="37"/>
      <c r="AJ156" s="61"/>
      <c r="AK156" s="46"/>
      <c r="AL156" s="314"/>
      <c r="AM156" s="315"/>
      <c r="AN156" s="271"/>
      <c r="AO156" s="148"/>
      <c r="AP156" s="148"/>
      <c r="AQ156" s="176"/>
      <c r="AR156" s="176"/>
      <c r="AS156" s="176"/>
      <c r="AT156" s="176"/>
      <c r="AU156" s="176"/>
      <c r="AV156" s="176"/>
      <c r="AW156" s="176"/>
      <c r="AX156" s="176"/>
      <c r="AY156" s="176"/>
      <c r="AZ156" s="176"/>
      <c r="BA156" s="176"/>
      <c r="BB156" s="176"/>
      <c r="BC156" s="181"/>
      <c r="BD156" s="181"/>
      <c r="BE156" s="145"/>
      <c r="BF156" s="145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1"/>
      <c r="BT156" s="95"/>
      <c r="BU156" s="114"/>
      <c r="BV156" s="113"/>
      <c r="BW156" s="113"/>
      <c r="BZ156" s="246"/>
    </row>
  </sheetData>
  <autoFilter ref="AC33:AF113"/>
  <mergeCells count="58">
    <mergeCell ref="AB8:AB9"/>
    <mergeCell ref="U8:U9"/>
    <mergeCell ref="Q8:Q9"/>
    <mergeCell ref="B8:B9"/>
    <mergeCell ref="C8:C9"/>
    <mergeCell ref="E8:E9"/>
    <mergeCell ref="F8:F9"/>
    <mergeCell ref="G8:G9"/>
    <mergeCell ref="H8:H9"/>
    <mergeCell ref="K8:K9"/>
    <mergeCell ref="L8:L9"/>
    <mergeCell ref="M8:M9"/>
    <mergeCell ref="N8:N9"/>
    <mergeCell ref="O8:O9"/>
    <mergeCell ref="P8:P9"/>
    <mergeCell ref="AA8:AA9"/>
    <mergeCell ref="A8:A9"/>
    <mergeCell ref="AO8:AO9"/>
    <mergeCell ref="S8:T8"/>
    <mergeCell ref="R8:R9"/>
    <mergeCell ref="V8:V9"/>
    <mergeCell ref="W8:W9"/>
    <mergeCell ref="AC8:AC9"/>
    <mergeCell ref="AD8:AD9"/>
    <mergeCell ref="AE8:AE9"/>
    <mergeCell ref="AF8:AF9"/>
    <mergeCell ref="AG8:AG9"/>
    <mergeCell ref="AK8:AK9"/>
    <mergeCell ref="AM8:AM9"/>
    <mergeCell ref="X8:X9"/>
    <mergeCell ref="Y8:Y9"/>
    <mergeCell ref="Z8:Z9"/>
    <mergeCell ref="AQ8:AU8"/>
    <mergeCell ref="AV8:BA8"/>
    <mergeCell ref="BE8:BF8"/>
    <mergeCell ref="BG8:BK8"/>
    <mergeCell ref="BL8:BQ8"/>
    <mergeCell ref="B33:B34"/>
    <mergeCell ref="F33:F34"/>
    <mergeCell ref="O33:O34"/>
    <mergeCell ref="P33:P34"/>
    <mergeCell ref="A33:A34"/>
    <mergeCell ref="Q33:Q34"/>
    <mergeCell ref="S33:T33"/>
    <mergeCell ref="R33:R34"/>
    <mergeCell ref="V33:V34"/>
    <mergeCell ref="W33:W34"/>
    <mergeCell ref="AD33:AD34"/>
    <mergeCell ref="AE33:AE34"/>
    <mergeCell ref="AF33:AF34"/>
    <mergeCell ref="AG33:AG34"/>
    <mergeCell ref="AC33:AC34"/>
    <mergeCell ref="AK33:AK34"/>
    <mergeCell ref="AM33:AM34"/>
    <mergeCell ref="BG33:BK33"/>
    <mergeCell ref="BL33:BQ33"/>
    <mergeCell ref="AH33:AH34"/>
    <mergeCell ref="AI33:AI34"/>
  </mergeCells>
  <pageMargins left="0.25" right="0.25" top="0.75" bottom="0.75" header="0.3" footer="0.3"/>
  <pageSetup scale="92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U390"/>
  <sheetViews>
    <sheetView zoomScale="78" zoomScaleNormal="78" workbookViewId="0">
      <pane xSplit="7" ySplit="4" topLeftCell="AB5" activePane="bottomRight" state="frozen"/>
      <selection activeCell="A7" sqref="A7"/>
      <selection pane="topRight" activeCell="H7" sqref="H7"/>
      <selection pane="bottomLeft" activeCell="A10" sqref="A10"/>
      <selection pane="bottomRight" activeCell="AC27" sqref="AC27"/>
    </sheetView>
  </sheetViews>
  <sheetFormatPr defaultRowHeight="21"/>
  <cols>
    <col min="1" max="1" width="8.42578125" customWidth="1"/>
    <col min="2" max="2" width="15.5703125" customWidth="1"/>
    <col min="3" max="3" width="12.5703125" customWidth="1"/>
    <col min="4" max="4" width="12.42578125" style="321" customWidth="1"/>
    <col min="5" max="5" width="14.7109375" customWidth="1"/>
    <col min="6" max="6" width="19.5703125" customWidth="1"/>
    <col min="7" max="7" width="21.140625" style="107" customWidth="1"/>
    <col min="8" max="8" width="23.5703125" style="107" customWidth="1"/>
    <col min="9" max="9" width="12.28515625" style="107" customWidth="1"/>
    <col min="10" max="10" width="11.5703125" style="330" customWidth="1"/>
    <col min="11" max="11" width="28.28515625" style="107" customWidth="1"/>
    <col min="12" max="12" width="20.5703125" style="102" customWidth="1"/>
    <col min="13" max="13" width="14.85546875" style="52" customWidth="1"/>
    <col min="14" max="14" width="14.28515625" style="169" customWidth="1"/>
    <col min="15" max="15" width="15.85546875" style="169" customWidth="1"/>
    <col min="16" max="16" width="14.5703125" style="111" customWidth="1"/>
    <col min="17" max="17" width="16.28515625" style="111" customWidth="1"/>
    <col min="18" max="18" width="28.7109375" customWidth="1"/>
    <col min="19" max="19" width="13.42578125" customWidth="1"/>
    <col min="20" max="20" width="14.42578125" customWidth="1"/>
    <col min="21" max="22" width="17" customWidth="1"/>
    <col min="23" max="23" width="14.5703125" customWidth="1"/>
    <col min="24" max="24" width="13.28515625" style="213" customWidth="1"/>
    <col min="25" max="25" width="12.7109375" style="213" customWidth="1"/>
    <col min="26" max="26" width="14.140625" style="52" customWidth="1"/>
    <col min="27" max="27" width="13.28515625" style="111" customWidth="1"/>
    <col min="28" max="28" width="10" customWidth="1"/>
    <col min="29" max="29" width="13.7109375" style="111" customWidth="1"/>
    <col min="30" max="30" width="15.140625" style="111" customWidth="1"/>
    <col min="31" max="31" width="15.28515625" customWidth="1"/>
    <col min="32" max="32" width="27.85546875" style="149" customWidth="1"/>
  </cols>
  <sheetData>
    <row r="1" spans="1:32" ht="26.25" customHeight="1">
      <c r="A1" s="351"/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48"/>
      <c r="X1" s="212"/>
      <c r="Y1" s="212"/>
      <c r="Z1" s="51"/>
      <c r="AA1" s="147"/>
      <c r="AB1" s="48"/>
      <c r="AC1" s="147"/>
      <c r="AD1" s="147"/>
      <c r="AE1" s="48"/>
      <c r="AF1" s="206"/>
    </row>
    <row r="2" spans="1:32" ht="28.5" customHeight="1">
      <c r="A2" s="305"/>
      <c r="B2" s="305"/>
      <c r="C2" s="305"/>
      <c r="D2" s="305"/>
      <c r="E2" s="305"/>
      <c r="F2" s="305"/>
      <c r="G2" s="305"/>
      <c r="H2" s="350"/>
      <c r="I2" s="350"/>
      <c r="J2" s="331"/>
      <c r="K2" s="350"/>
      <c r="L2" s="96"/>
      <c r="M2" s="122"/>
      <c r="N2" s="199"/>
      <c r="O2" s="199"/>
      <c r="P2" s="21"/>
      <c r="Q2" s="21"/>
      <c r="R2" s="6"/>
      <c r="S2" s="350"/>
      <c r="T2" s="350"/>
      <c r="U2" s="6"/>
      <c r="V2" s="21"/>
      <c r="W2" s="21"/>
      <c r="X2" s="130"/>
      <c r="Y2" s="130"/>
      <c r="Z2" s="15"/>
      <c r="AA2" s="31"/>
      <c r="AB2" s="16"/>
      <c r="AC2" s="31"/>
      <c r="AD2" s="31"/>
      <c r="AE2" s="16"/>
      <c r="AF2" s="15"/>
    </row>
    <row r="3" spans="1:32" ht="36.75" customHeight="1">
      <c r="A3" s="623" t="s">
        <v>0</v>
      </c>
      <c r="B3" s="347"/>
      <c r="C3" s="631" t="s">
        <v>28</v>
      </c>
      <c r="D3" s="631" t="s">
        <v>55</v>
      </c>
      <c r="E3" s="345" t="s">
        <v>429</v>
      </c>
      <c r="F3" s="623" t="s">
        <v>157</v>
      </c>
      <c r="G3" s="633" t="s">
        <v>158</v>
      </c>
      <c r="H3" s="623" t="s">
        <v>1</v>
      </c>
      <c r="I3" s="623" t="s">
        <v>443</v>
      </c>
      <c r="J3" s="347"/>
      <c r="K3" s="623" t="s">
        <v>434</v>
      </c>
      <c r="L3" s="613" t="s">
        <v>156</v>
      </c>
      <c r="M3" s="604" t="s">
        <v>257</v>
      </c>
      <c r="N3" s="613" t="s">
        <v>543</v>
      </c>
      <c r="O3" s="653" t="s">
        <v>625</v>
      </c>
      <c r="P3" s="623" t="s">
        <v>1777</v>
      </c>
      <c r="Q3" s="347"/>
      <c r="R3" s="623" t="s">
        <v>5</v>
      </c>
      <c r="S3" s="629" t="s">
        <v>44</v>
      </c>
      <c r="T3" s="630"/>
      <c r="U3" s="631" t="s">
        <v>2</v>
      </c>
      <c r="V3" s="631" t="s">
        <v>3</v>
      </c>
      <c r="W3" s="623" t="s">
        <v>13</v>
      </c>
      <c r="X3" s="625" t="s">
        <v>626</v>
      </c>
      <c r="Y3" s="625" t="s">
        <v>14</v>
      </c>
      <c r="Z3" s="604" t="s">
        <v>32</v>
      </c>
      <c r="AA3" s="604" t="s">
        <v>15</v>
      </c>
      <c r="AB3" s="606" t="s">
        <v>41</v>
      </c>
      <c r="AC3" s="342" t="s">
        <v>98</v>
      </c>
      <c r="AD3" s="342" t="s">
        <v>98</v>
      </c>
      <c r="AE3" s="342" t="s">
        <v>97</v>
      </c>
      <c r="AF3" s="652" t="s">
        <v>4</v>
      </c>
    </row>
    <row r="4" spans="1:32" ht="38.25" customHeight="1">
      <c r="A4" s="644"/>
      <c r="B4" s="348" t="s">
        <v>3</v>
      </c>
      <c r="C4" s="645"/>
      <c r="D4" s="645"/>
      <c r="E4" s="346" t="s">
        <v>430</v>
      </c>
      <c r="F4" s="624"/>
      <c r="G4" s="633"/>
      <c r="H4" s="644"/>
      <c r="I4" s="644"/>
      <c r="J4" s="348"/>
      <c r="K4" s="644"/>
      <c r="L4" s="649"/>
      <c r="M4" s="642"/>
      <c r="N4" s="649"/>
      <c r="O4" s="654"/>
      <c r="P4" s="644"/>
      <c r="Q4" s="348"/>
      <c r="R4" s="644"/>
      <c r="S4" s="344" t="s">
        <v>43</v>
      </c>
      <c r="T4" s="344" t="s">
        <v>36</v>
      </c>
      <c r="U4" s="645"/>
      <c r="V4" s="645"/>
      <c r="W4" s="644"/>
      <c r="X4" s="643"/>
      <c r="Y4" s="643"/>
      <c r="Z4" s="642"/>
      <c r="AA4" s="642"/>
      <c r="AB4" s="639"/>
      <c r="AC4" s="342" t="s">
        <v>38</v>
      </c>
      <c r="AD4" s="342" t="s">
        <v>39</v>
      </c>
      <c r="AE4" s="343" t="s">
        <v>96</v>
      </c>
      <c r="AF4" s="652"/>
    </row>
    <row r="5" spans="1:32" s="26" customFormat="1" ht="22.5">
      <c r="A5" s="1">
        <v>1</v>
      </c>
      <c r="B5" s="1" t="s">
        <v>1779</v>
      </c>
      <c r="C5" s="1">
        <v>100005</v>
      </c>
      <c r="D5" s="1"/>
      <c r="E5" s="1" t="s">
        <v>247</v>
      </c>
      <c r="F5" s="2" t="s">
        <v>159</v>
      </c>
      <c r="G5" s="110" t="s">
        <v>260</v>
      </c>
      <c r="H5" s="110"/>
      <c r="I5" s="1"/>
      <c r="J5" s="1"/>
      <c r="K5" s="110"/>
      <c r="L5" s="97">
        <v>3920400147714</v>
      </c>
      <c r="M5" s="123">
        <v>27494</v>
      </c>
      <c r="N5" s="175">
        <f t="shared" ref="N5:N67" ca="1" si="0">(YEAR(NOW())-YEAR(M5))</f>
        <v>45</v>
      </c>
      <c r="O5" s="173"/>
      <c r="P5" s="1" t="s">
        <v>16</v>
      </c>
      <c r="Q5" s="1" t="s">
        <v>1780</v>
      </c>
      <c r="R5" s="2" t="s">
        <v>11</v>
      </c>
      <c r="S5" s="2"/>
      <c r="T5" s="2"/>
      <c r="U5" s="26" t="s">
        <v>50</v>
      </c>
      <c r="V5" s="10" t="s">
        <v>7</v>
      </c>
      <c r="W5" s="3" t="s">
        <v>16</v>
      </c>
      <c r="X5" s="221"/>
      <c r="Y5" s="131">
        <v>37872</v>
      </c>
      <c r="Z5" s="135">
        <f t="shared" ref="Z5:Z67" si="1">Y5+120</f>
        <v>37992</v>
      </c>
      <c r="AA5" s="17">
        <v>37872</v>
      </c>
      <c r="AB5" s="18">
        <f t="shared" ref="AB5:AB67" ca="1" si="2">IF(Y5="","",TODAY()-AA5)</f>
        <v>5982</v>
      </c>
      <c r="AC5" s="62">
        <f t="shared" ref="AC5:AC67" ca="1" si="3">YEAR(TODAY())-YEAR(AA5)</f>
        <v>17</v>
      </c>
      <c r="AD5" s="57">
        <f t="shared" ref="AD5:AD67" ca="1" si="4">DATEDIF(Y5,TODAY(),"YM")</f>
        <v>4</v>
      </c>
      <c r="AE5" s="60">
        <f t="shared" ref="AE5:AE67" ca="1" si="5">IF(AB5="","",AB5/365)</f>
        <v>16.389041095890413</v>
      </c>
      <c r="AF5" s="17"/>
    </row>
    <row r="6" spans="1:32" s="26" customFormat="1" ht="22.5">
      <c r="A6" s="1">
        <v>2</v>
      </c>
      <c r="B6" s="1" t="s">
        <v>1779</v>
      </c>
      <c r="C6" s="1">
        <v>100007</v>
      </c>
      <c r="D6" s="1"/>
      <c r="E6" s="1" t="s">
        <v>249</v>
      </c>
      <c r="F6" s="2" t="s">
        <v>160</v>
      </c>
      <c r="G6" s="2" t="s">
        <v>261</v>
      </c>
      <c r="H6" s="2"/>
      <c r="I6" s="1"/>
      <c r="J6" s="1"/>
      <c r="K6" s="2"/>
      <c r="L6" s="97">
        <v>3930800029077</v>
      </c>
      <c r="M6" s="123">
        <v>28430</v>
      </c>
      <c r="N6" s="175">
        <f t="shared" ca="1" si="0"/>
        <v>43</v>
      </c>
      <c r="O6" s="173"/>
      <c r="P6" s="1" t="s">
        <v>16</v>
      </c>
      <c r="Q6" s="1" t="s">
        <v>1780</v>
      </c>
      <c r="R6" s="26" t="s">
        <v>53</v>
      </c>
      <c r="S6" s="2"/>
      <c r="T6" s="2"/>
      <c r="U6" s="27" t="s">
        <v>49</v>
      </c>
      <c r="V6" s="10" t="s">
        <v>7</v>
      </c>
      <c r="W6" s="3" t="s">
        <v>16</v>
      </c>
      <c r="X6" s="221"/>
      <c r="Y6" s="131">
        <v>40028</v>
      </c>
      <c r="Z6" s="135">
        <f t="shared" si="1"/>
        <v>40148</v>
      </c>
      <c r="AA6" s="17">
        <v>40028</v>
      </c>
      <c r="AB6" s="18">
        <f t="shared" ca="1" si="2"/>
        <v>3826</v>
      </c>
      <c r="AC6" s="62">
        <f t="shared" ca="1" si="3"/>
        <v>11</v>
      </c>
      <c r="AD6" s="57">
        <f ca="1">DATEDIF(Y6,TODAY(),"YM")</f>
        <v>5</v>
      </c>
      <c r="AE6" s="60">
        <f t="shared" ca="1" si="5"/>
        <v>10.482191780821918</v>
      </c>
      <c r="AF6" s="19"/>
    </row>
    <row r="7" spans="1:32" s="26" customFormat="1" ht="22.5">
      <c r="A7" s="1">
        <v>3</v>
      </c>
      <c r="B7" s="1" t="s">
        <v>1779</v>
      </c>
      <c r="C7" s="1">
        <v>100008</v>
      </c>
      <c r="D7" s="1"/>
      <c r="E7" s="1" t="s">
        <v>249</v>
      </c>
      <c r="F7" s="2" t="s">
        <v>161</v>
      </c>
      <c r="G7" s="2" t="s">
        <v>262</v>
      </c>
      <c r="H7" s="2"/>
      <c r="I7" s="1"/>
      <c r="J7" s="1"/>
      <c r="K7" s="2"/>
      <c r="L7" s="97">
        <v>1120600100721</v>
      </c>
      <c r="M7" s="123">
        <v>32002</v>
      </c>
      <c r="N7" s="175">
        <f t="shared" ca="1" si="0"/>
        <v>33</v>
      </c>
      <c r="O7" s="173"/>
      <c r="P7" s="1" t="s">
        <v>16</v>
      </c>
      <c r="Q7" s="1" t="s">
        <v>1781</v>
      </c>
      <c r="R7" s="27" t="s">
        <v>83</v>
      </c>
      <c r="S7" s="2"/>
      <c r="T7" s="2"/>
      <c r="U7" s="27" t="s">
        <v>49</v>
      </c>
      <c r="V7" s="10" t="s">
        <v>7</v>
      </c>
      <c r="W7" s="3" t="s">
        <v>16</v>
      </c>
      <c r="X7" s="221"/>
      <c r="Y7" s="131">
        <v>39264</v>
      </c>
      <c r="Z7" s="135">
        <f t="shared" si="1"/>
        <v>39384</v>
      </c>
      <c r="AA7" s="17">
        <v>39264</v>
      </c>
      <c r="AB7" s="18">
        <f t="shared" ca="1" si="2"/>
        <v>4590</v>
      </c>
      <c r="AC7" s="62">
        <f t="shared" ca="1" si="3"/>
        <v>13</v>
      </c>
      <c r="AD7" s="57">
        <f t="shared" ca="1" si="4"/>
        <v>6</v>
      </c>
      <c r="AE7" s="60">
        <f t="shared" ca="1" si="5"/>
        <v>12.575342465753424</v>
      </c>
      <c r="AF7" s="17"/>
    </row>
    <row r="8" spans="1:32" s="26" customFormat="1" ht="22.5">
      <c r="A8" s="1">
        <v>4</v>
      </c>
      <c r="B8" s="1" t="s">
        <v>1779</v>
      </c>
      <c r="C8" s="1">
        <v>100009</v>
      </c>
      <c r="D8" s="1"/>
      <c r="E8" s="1" t="s">
        <v>248</v>
      </c>
      <c r="F8" s="2" t="s">
        <v>162</v>
      </c>
      <c r="G8" s="2" t="s">
        <v>263</v>
      </c>
      <c r="H8" s="2"/>
      <c r="I8" s="1"/>
      <c r="J8" s="1"/>
      <c r="K8" s="2"/>
      <c r="L8" s="97">
        <v>1120600107768</v>
      </c>
      <c r="M8" s="123">
        <v>32308</v>
      </c>
      <c r="N8" s="175">
        <f t="shared" ca="1" si="0"/>
        <v>32</v>
      </c>
      <c r="O8" s="173"/>
      <c r="P8" s="1" t="s">
        <v>16</v>
      </c>
      <c r="Q8" s="1" t="s">
        <v>1782</v>
      </c>
      <c r="R8" s="27" t="s">
        <v>52</v>
      </c>
      <c r="S8" s="2"/>
      <c r="T8" s="2"/>
      <c r="U8" s="27" t="s">
        <v>49</v>
      </c>
      <c r="V8" s="10" t="s">
        <v>7</v>
      </c>
      <c r="W8" s="3" t="s">
        <v>16</v>
      </c>
      <c r="X8" s="221"/>
      <c r="Y8" s="131">
        <v>39671</v>
      </c>
      <c r="Z8" s="135">
        <f t="shared" si="1"/>
        <v>39791</v>
      </c>
      <c r="AA8" s="17">
        <v>39671</v>
      </c>
      <c r="AB8" s="18">
        <f t="shared" ca="1" si="2"/>
        <v>4183</v>
      </c>
      <c r="AC8" s="62">
        <f t="shared" ca="1" si="3"/>
        <v>12</v>
      </c>
      <c r="AD8" s="57">
        <f t="shared" ca="1" si="4"/>
        <v>5</v>
      </c>
      <c r="AE8" s="60">
        <f t="shared" ca="1" si="5"/>
        <v>11.46027397260274</v>
      </c>
      <c r="AF8" s="17"/>
    </row>
    <row r="9" spans="1:32" s="26" customFormat="1" ht="22.5">
      <c r="A9" s="1">
        <v>5</v>
      </c>
      <c r="B9" s="1" t="s">
        <v>1779</v>
      </c>
      <c r="C9" s="1">
        <v>100010</v>
      </c>
      <c r="D9" s="1"/>
      <c r="E9" s="1" t="s">
        <v>247</v>
      </c>
      <c r="F9" s="2" t="s">
        <v>163</v>
      </c>
      <c r="G9" s="2" t="s">
        <v>264</v>
      </c>
      <c r="H9" s="2"/>
      <c r="I9" s="1"/>
      <c r="J9" s="1"/>
      <c r="K9" s="2"/>
      <c r="L9" s="97">
        <v>5600500058330</v>
      </c>
      <c r="M9" s="123">
        <v>30288</v>
      </c>
      <c r="N9" s="175">
        <f t="shared" ca="1" si="0"/>
        <v>38</v>
      </c>
      <c r="O9" s="173"/>
      <c r="P9" s="1" t="s">
        <v>16</v>
      </c>
      <c r="Q9" s="1" t="s">
        <v>1780</v>
      </c>
      <c r="R9" s="2" t="s">
        <v>58</v>
      </c>
      <c r="S9" s="2"/>
      <c r="T9" s="2"/>
      <c r="U9" s="2" t="s">
        <v>48</v>
      </c>
      <c r="V9" s="10" t="s">
        <v>7</v>
      </c>
      <c r="W9" s="3" t="s">
        <v>16</v>
      </c>
      <c r="X9" s="221"/>
      <c r="Y9" s="131">
        <v>40309</v>
      </c>
      <c r="Z9" s="135">
        <f t="shared" si="1"/>
        <v>40429</v>
      </c>
      <c r="AA9" s="17">
        <v>40309</v>
      </c>
      <c r="AB9" s="18">
        <f t="shared" ca="1" si="2"/>
        <v>3545</v>
      </c>
      <c r="AC9" s="62">
        <f t="shared" ca="1" si="3"/>
        <v>10</v>
      </c>
      <c r="AD9" s="57">
        <f t="shared" ca="1" si="4"/>
        <v>8</v>
      </c>
      <c r="AE9" s="60">
        <f t="shared" ca="1" si="5"/>
        <v>9.712328767123287</v>
      </c>
      <c r="AF9" s="17"/>
    </row>
    <row r="10" spans="1:32" s="26" customFormat="1" ht="22.5">
      <c r="A10" s="1">
        <v>6</v>
      </c>
      <c r="B10" s="1" t="s">
        <v>1779</v>
      </c>
      <c r="C10" s="1">
        <v>100011</v>
      </c>
      <c r="D10" s="1"/>
      <c r="E10" s="1" t="s">
        <v>247</v>
      </c>
      <c r="F10" s="2" t="s">
        <v>254</v>
      </c>
      <c r="G10" s="2" t="s">
        <v>265</v>
      </c>
      <c r="H10" s="2"/>
      <c r="I10" s="1"/>
      <c r="J10" s="1"/>
      <c r="K10" s="2"/>
      <c r="L10" s="97">
        <v>1120600001145</v>
      </c>
      <c r="M10" s="123">
        <v>30685</v>
      </c>
      <c r="N10" s="175">
        <f t="shared" ca="1" si="0"/>
        <v>36</v>
      </c>
      <c r="O10" s="173"/>
      <c r="P10" s="1" t="s">
        <v>16</v>
      </c>
      <c r="Q10" s="1" t="s">
        <v>1782</v>
      </c>
      <c r="R10" s="27" t="s">
        <v>52</v>
      </c>
      <c r="S10" s="2"/>
      <c r="T10" s="2"/>
      <c r="U10" s="27" t="s">
        <v>49</v>
      </c>
      <c r="V10" s="10" t="s">
        <v>7</v>
      </c>
      <c r="W10" s="3" t="s">
        <v>16</v>
      </c>
      <c r="X10" s="221"/>
      <c r="Y10" s="131">
        <v>37761</v>
      </c>
      <c r="Z10" s="135">
        <f t="shared" si="1"/>
        <v>37881</v>
      </c>
      <c r="AA10" s="17">
        <v>37761</v>
      </c>
      <c r="AB10" s="18">
        <f t="shared" ca="1" si="2"/>
        <v>6093</v>
      </c>
      <c r="AC10" s="62">
        <f t="shared" ca="1" si="3"/>
        <v>17</v>
      </c>
      <c r="AD10" s="57">
        <f t="shared" ca="1" si="4"/>
        <v>8</v>
      </c>
      <c r="AE10" s="60">
        <f t="shared" ca="1" si="5"/>
        <v>16.693150684931506</v>
      </c>
      <c r="AF10" s="17"/>
    </row>
    <row r="11" spans="1:32" s="26" customFormat="1" ht="23.25">
      <c r="A11" s="1">
        <v>7</v>
      </c>
      <c r="B11" s="1" t="s">
        <v>1779</v>
      </c>
      <c r="C11" s="1">
        <v>100012</v>
      </c>
      <c r="D11" s="1"/>
      <c r="E11" s="1" t="s">
        <v>247</v>
      </c>
      <c r="F11" s="2" t="s">
        <v>164</v>
      </c>
      <c r="G11" s="2" t="s">
        <v>266</v>
      </c>
      <c r="H11" s="2"/>
      <c r="I11" s="1"/>
      <c r="J11" s="1"/>
      <c r="K11" s="2"/>
      <c r="L11" s="97">
        <v>3180300250871</v>
      </c>
      <c r="M11" s="123">
        <v>25035</v>
      </c>
      <c r="N11" s="175">
        <f t="shared" ca="1" si="0"/>
        <v>52</v>
      </c>
      <c r="O11" s="173"/>
      <c r="P11" s="1" t="s">
        <v>16</v>
      </c>
      <c r="Q11" s="1" t="s">
        <v>1783</v>
      </c>
      <c r="R11" s="2" t="s">
        <v>45</v>
      </c>
      <c r="S11" s="28" t="s">
        <v>42</v>
      </c>
      <c r="T11" s="28" t="s">
        <v>42</v>
      </c>
      <c r="U11" s="2" t="s">
        <v>10</v>
      </c>
      <c r="V11" s="10" t="s">
        <v>7</v>
      </c>
      <c r="W11" s="3" t="s">
        <v>16</v>
      </c>
      <c r="X11" s="221"/>
      <c r="Y11" s="131">
        <v>35431</v>
      </c>
      <c r="Z11" s="135">
        <f t="shared" si="1"/>
        <v>35551</v>
      </c>
      <c r="AA11" s="187">
        <v>35431</v>
      </c>
      <c r="AB11" s="18">
        <f t="shared" ca="1" si="2"/>
        <v>8423</v>
      </c>
      <c r="AC11" s="62">
        <f t="shared" ca="1" si="3"/>
        <v>23</v>
      </c>
      <c r="AD11" s="57">
        <f t="shared" ca="1" si="4"/>
        <v>0</v>
      </c>
      <c r="AE11" s="60">
        <f t="shared" ca="1" si="5"/>
        <v>23.076712328767123</v>
      </c>
      <c r="AF11" s="19"/>
    </row>
    <row r="12" spans="1:32" s="26" customFormat="1" ht="23.25">
      <c r="A12" s="1">
        <v>8</v>
      </c>
      <c r="B12" s="1" t="s">
        <v>1779</v>
      </c>
      <c r="C12" s="1">
        <v>100013</v>
      </c>
      <c r="D12" s="1"/>
      <c r="E12" s="1" t="s">
        <v>247</v>
      </c>
      <c r="F12" s="2" t="s">
        <v>165</v>
      </c>
      <c r="G12" s="2" t="s">
        <v>267</v>
      </c>
      <c r="H12" s="2"/>
      <c r="I12" s="1"/>
      <c r="J12" s="1"/>
      <c r="K12" s="2"/>
      <c r="L12" s="97">
        <v>3120600657411</v>
      </c>
      <c r="M12" s="123">
        <v>25316</v>
      </c>
      <c r="N12" s="175">
        <f t="shared" ca="1" si="0"/>
        <v>51</v>
      </c>
      <c r="O12" s="173"/>
      <c r="P12" s="1" t="s">
        <v>16</v>
      </c>
      <c r="Q12" s="1" t="s">
        <v>1783</v>
      </c>
      <c r="R12" s="2" t="s">
        <v>46</v>
      </c>
      <c r="S12" s="28" t="s">
        <v>42</v>
      </c>
      <c r="T12" s="28" t="s">
        <v>42</v>
      </c>
      <c r="U12" s="2" t="s">
        <v>10</v>
      </c>
      <c r="V12" s="10" t="s">
        <v>7</v>
      </c>
      <c r="W12" s="3" t="s">
        <v>16</v>
      </c>
      <c r="X12" s="221"/>
      <c r="Y12" s="131">
        <v>35848</v>
      </c>
      <c r="Z12" s="135">
        <f t="shared" si="1"/>
        <v>35968</v>
      </c>
      <c r="AA12" s="17">
        <v>35848</v>
      </c>
      <c r="AB12" s="18">
        <f t="shared" ca="1" si="2"/>
        <v>8006</v>
      </c>
      <c r="AC12" s="62">
        <f t="shared" ca="1" si="3"/>
        <v>22</v>
      </c>
      <c r="AD12" s="57">
        <f t="shared" ca="1" si="4"/>
        <v>11</v>
      </c>
      <c r="AE12" s="60">
        <f t="shared" ca="1" si="5"/>
        <v>21.934246575342467</v>
      </c>
      <c r="AF12" s="19"/>
    </row>
    <row r="13" spans="1:32" s="26" customFormat="1" ht="22.5">
      <c r="A13" s="1">
        <v>9</v>
      </c>
      <c r="B13" s="1" t="s">
        <v>1779</v>
      </c>
      <c r="C13" s="1">
        <v>100015</v>
      </c>
      <c r="D13" s="1"/>
      <c r="E13" s="1" t="s">
        <v>249</v>
      </c>
      <c r="F13" s="2" t="s">
        <v>167</v>
      </c>
      <c r="G13" s="2" t="s">
        <v>245</v>
      </c>
      <c r="H13" s="2"/>
      <c r="I13" s="1"/>
      <c r="J13" s="1"/>
      <c r="K13" s="2"/>
      <c r="L13" s="97">
        <v>3520101477368</v>
      </c>
      <c r="M13" s="123">
        <v>21790</v>
      </c>
      <c r="N13" s="175">
        <f t="shared" ca="1" si="0"/>
        <v>61</v>
      </c>
      <c r="O13" s="173"/>
      <c r="P13" s="1" t="s">
        <v>16</v>
      </c>
      <c r="Q13" s="1" t="s">
        <v>1783</v>
      </c>
      <c r="R13" s="2" t="s">
        <v>46</v>
      </c>
      <c r="S13" s="2"/>
      <c r="T13" s="2"/>
      <c r="U13" s="2" t="s">
        <v>10</v>
      </c>
      <c r="V13" s="10" t="s">
        <v>7</v>
      </c>
      <c r="W13" s="3" t="s">
        <v>16</v>
      </c>
      <c r="X13" s="221"/>
      <c r="Y13" s="131">
        <v>35431</v>
      </c>
      <c r="Z13" s="135">
        <f t="shared" si="1"/>
        <v>35551</v>
      </c>
      <c r="AA13" s="187">
        <v>35431</v>
      </c>
      <c r="AB13" s="18">
        <f t="shared" ca="1" si="2"/>
        <v>8423</v>
      </c>
      <c r="AC13" s="62">
        <f t="shared" ca="1" si="3"/>
        <v>23</v>
      </c>
      <c r="AD13" s="57">
        <f ca="1">DATEDIF(Y13,TODAY(),"YM")</f>
        <v>0</v>
      </c>
      <c r="AE13" s="60">
        <f t="shared" ca="1" si="5"/>
        <v>23.076712328767123</v>
      </c>
      <c r="AF13" s="19"/>
    </row>
    <row r="14" spans="1:32" s="26" customFormat="1" ht="23.25">
      <c r="A14" s="1">
        <v>10</v>
      </c>
      <c r="B14" s="1" t="s">
        <v>1779</v>
      </c>
      <c r="C14" s="1">
        <v>100016</v>
      </c>
      <c r="D14" s="182" t="s">
        <v>441</v>
      </c>
      <c r="E14" s="1" t="s">
        <v>247</v>
      </c>
      <c r="F14" s="2" t="s">
        <v>168</v>
      </c>
      <c r="G14" s="2" t="s">
        <v>246</v>
      </c>
      <c r="H14" s="2"/>
      <c r="I14" s="1"/>
      <c r="J14" s="1"/>
      <c r="K14" s="2"/>
      <c r="L14" s="97">
        <v>3410500055328</v>
      </c>
      <c r="M14" s="123">
        <v>28126</v>
      </c>
      <c r="N14" s="175">
        <f t="shared" ca="1" si="0"/>
        <v>43</v>
      </c>
      <c r="O14" s="173"/>
      <c r="P14" s="1" t="s">
        <v>16</v>
      </c>
      <c r="Q14" s="1" t="s">
        <v>1783</v>
      </c>
      <c r="R14" s="2" t="s">
        <v>46</v>
      </c>
      <c r="S14" s="28" t="s">
        <v>42</v>
      </c>
      <c r="T14" s="2"/>
      <c r="U14" s="2" t="s">
        <v>10</v>
      </c>
      <c r="V14" s="10" t="s">
        <v>7</v>
      </c>
      <c r="W14" s="3" t="s">
        <v>16</v>
      </c>
      <c r="X14" s="221"/>
      <c r="Y14" s="188">
        <v>35431</v>
      </c>
      <c r="Z14" s="135">
        <f t="shared" si="1"/>
        <v>35551</v>
      </c>
      <c r="AA14" s="189">
        <v>35431</v>
      </c>
      <c r="AB14" s="18">
        <f t="shared" ca="1" si="2"/>
        <v>8423</v>
      </c>
      <c r="AC14" s="62">
        <f t="shared" ca="1" si="3"/>
        <v>23</v>
      </c>
      <c r="AD14" s="57">
        <f t="shared" ca="1" si="4"/>
        <v>0</v>
      </c>
      <c r="AE14" s="60">
        <f t="shared" ca="1" si="5"/>
        <v>23.076712328767123</v>
      </c>
      <c r="AF14" s="17"/>
    </row>
    <row r="15" spans="1:32" s="26" customFormat="1" ht="22.5">
      <c r="A15" s="1">
        <v>11</v>
      </c>
      <c r="B15" s="1" t="s">
        <v>1779</v>
      </c>
      <c r="C15" s="1">
        <v>100017</v>
      </c>
      <c r="D15" s="1"/>
      <c r="E15" s="1" t="s">
        <v>248</v>
      </c>
      <c r="F15" s="2" t="s">
        <v>169</v>
      </c>
      <c r="G15" s="2" t="s">
        <v>269</v>
      </c>
      <c r="H15" s="2"/>
      <c r="I15" s="1"/>
      <c r="J15" s="1"/>
      <c r="K15" s="2"/>
      <c r="L15" s="219">
        <v>3350400608067</v>
      </c>
      <c r="M15" s="123">
        <v>25192</v>
      </c>
      <c r="N15" s="175">
        <f t="shared" ca="1" si="0"/>
        <v>52</v>
      </c>
      <c r="O15" s="173"/>
      <c r="P15" s="1" t="s">
        <v>16</v>
      </c>
      <c r="Q15" s="1" t="s">
        <v>1781</v>
      </c>
      <c r="R15" s="2" t="s">
        <v>1774</v>
      </c>
      <c r="S15" s="2"/>
      <c r="T15" s="2"/>
      <c r="U15" s="2" t="s">
        <v>10</v>
      </c>
      <c r="V15" s="10" t="s">
        <v>7</v>
      </c>
      <c r="W15" s="3" t="s">
        <v>16</v>
      </c>
      <c r="X15" s="221"/>
      <c r="Y15" s="131">
        <v>37207</v>
      </c>
      <c r="Z15" s="135">
        <f t="shared" si="1"/>
        <v>37327</v>
      </c>
      <c r="AA15" s="17">
        <v>37207</v>
      </c>
      <c r="AB15" s="18">
        <f ca="1">IF(Y15="","",TODAY()-AA15)</f>
        <v>6647</v>
      </c>
      <c r="AC15" s="62">
        <f t="shared" ca="1" si="3"/>
        <v>19</v>
      </c>
      <c r="AD15" s="57">
        <f ca="1">DATEDIF(Y15,TODAY(),"YM")</f>
        <v>2</v>
      </c>
      <c r="AE15" s="60">
        <f ca="1">IF(AB15="","",AB15/365)</f>
        <v>18.210958904109589</v>
      </c>
      <c r="AF15" s="17"/>
    </row>
    <row r="16" spans="1:32" s="26" customFormat="1" ht="22.5">
      <c r="A16" s="1">
        <v>12</v>
      </c>
      <c r="B16" s="1" t="s">
        <v>1779</v>
      </c>
      <c r="C16" s="1">
        <v>100018</v>
      </c>
      <c r="D16" s="1"/>
      <c r="E16" s="1" t="s">
        <v>249</v>
      </c>
      <c r="F16" s="2" t="s">
        <v>170</v>
      </c>
      <c r="G16" s="2" t="s">
        <v>270</v>
      </c>
      <c r="H16" s="2"/>
      <c r="I16" s="1"/>
      <c r="J16" s="1"/>
      <c r="K16" s="2"/>
      <c r="L16" s="97">
        <v>3730300671863</v>
      </c>
      <c r="M16" s="123">
        <v>30115</v>
      </c>
      <c r="N16" s="175">
        <f t="shared" ca="1" si="0"/>
        <v>38</v>
      </c>
      <c r="O16" s="173"/>
      <c r="P16" s="1" t="s">
        <v>16</v>
      </c>
      <c r="Q16" s="1" t="s">
        <v>1783</v>
      </c>
      <c r="R16" s="2" t="s">
        <v>46</v>
      </c>
      <c r="S16" s="2"/>
      <c r="T16" s="2"/>
      <c r="U16" s="2" t="s">
        <v>10</v>
      </c>
      <c r="V16" s="10" t="s">
        <v>7</v>
      </c>
      <c r="W16" s="3" t="s">
        <v>16</v>
      </c>
      <c r="X16" s="221"/>
      <c r="Y16" s="131">
        <v>39601</v>
      </c>
      <c r="Z16" s="135">
        <f t="shared" si="1"/>
        <v>39721</v>
      </c>
      <c r="AA16" s="17">
        <v>39601</v>
      </c>
      <c r="AB16" s="18">
        <f t="shared" ca="1" si="2"/>
        <v>4253</v>
      </c>
      <c r="AC16" s="62">
        <f t="shared" ca="1" si="3"/>
        <v>12</v>
      </c>
      <c r="AD16" s="57">
        <f t="shared" ca="1" si="4"/>
        <v>7</v>
      </c>
      <c r="AE16" s="60">
        <f t="shared" ca="1" si="5"/>
        <v>11.652054794520549</v>
      </c>
      <c r="AF16" s="17"/>
    </row>
    <row r="17" spans="1:32" s="26" customFormat="1" ht="22.5">
      <c r="A17" s="1">
        <v>13</v>
      </c>
      <c r="B17" s="1" t="s">
        <v>1779</v>
      </c>
      <c r="C17" s="1">
        <v>100019</v>
      </c>
      <c r="D17" s="1"/>
      <c r="E17" s="1" t="s">
        <v>249</v>
      </c>
      <c r="F17" s="2" t="s">
        <v>171</v>
      </c>
      <c r="G17" s="2" t="s">
        <v>271</v>
      </c>
      <c r="H17" s="2"/>
      <c r="I17" s="1"/>
      <c r="J17" s="1"/>
      <c r="K17" s="2"/>
      <c r="L17" s="97">
        <v>3540200139771</v>
      </c>
      <c r="M17" s="124">
        <v>24244</v>
      </c>
      <c r="N17" s="175">
        <f t="shared" ca="1" si="0"/>
        <v>54</v>
      </c>
      <c r="O17" s="173"/>
      <c r="P17" s="1" t="s">
        <v>16</v>
      </c>
      <c r="Q17" s="1" t="s">
        <v>1783</v>
      </c>
      <c r="R17" s="2" t="s">
        <v>46</v>
      </c>
      <c r="S17" s="2"/>
      <c r="T17" s="2"/>
      <c r="U17" s="27" t="s">
        <v>51</v>
      </c>
      <c r="V17" s="10" t="s">
        <v>7</v>
      </c>
      <c r="W17" s="3" t="s">
        <v>16</v>
      </c>
      <c r="X17" s="221"/>
      <c r="Y17" s="131">
        <v>35582</v>
      </c>
      <c r="Z17" s="135">
        <f t="shared" si="1"/>
        <v>35702</v>
      </c>
      <c r="AA17" s="17">
        <v>35582</v>
      </c>
      <c r="AB17" s="18">
        <f t="shared" ca="1" si="2"/>
        <v>8272</v>
      </c>
      <c r="AC17" s="62">
        <f t="shared" ca="1" si="3"/>
        <v>23</v>
      </c>
      <c r="AD17" s="57">
        <f t="shared" ca="1" si="4"/>
        <v>7</v>
      </c>
      <c r="AE17" s="60">
        <f t="shared" ca="1" si="5"/>
        <v>22.663013698630138</v>
      </c>
      <c r="AF17" s="17"/>
    </row>
    <row r="18" spans="1:32" s="26" customFormat="1" ht="22.5">
      <c r="A18" s="1">
        <v>14</v>
      </c>
      <c r="B18" s="1" t="s">
        <v>1779</v>
      </c>
      <c r="C18" s="1">
        <v>100020</v>
      </c>
      <c r="D18" s="1"/>
      <c r="E18" s="1" t="s">
        <v>249</v>
      </c>
      <c r="F18" s="2" t="s">
        <v>172</v>
      </c>
      <c r="G18" s="2" t="s">
        <v>272</v>
      </c>
      <c r="H18" s="2"/>
      <c r="I18" s="1"/>
      <c r="J18" s="1"/>
      <c r="K18" s="2"/>
      <c r="L18" s="97">
        <v>3150600201981</v>
      </c>
      <c r="M18" s="123">
        <v>25942</v>
      </c>
      <c r="N18" s="175">
        <f t="shared" ca="1" si="0"/>
        <v>49</v>
      </c>
      <c r="O18" s="173"/>
      <c r="P18" s="1" t="s">
        <v>16</v>
      </c>
      <c r="Q18" s="1" t="s">
        <v>1783</v>
      </c>
      <c r="R18" s="2" t="s">
        <v>46</v>
      </c>
      <c r="S18" s="2"/>
      <c r="T18" s="2"/>
      <c r="U18" s="2" t="s">
        <v>10</v>
      </c>
      <c r="V18" s="10" t="s">
        <v>7</v>
      </c>
      <c r="W18" s="3" t="s">
        <v>16</v>
      </c>
      <c r="X18" s="221"/>
      <c r="Y18" s="131">
        <v>37788</v>
      </c>
      <c r="Z18" s="135">
        <f t="shared" si="1"/>
        <v>37908</v>
      </c>
      <c r="AA18" s="17">
        <v>37788</v>
      </c>
      <c r="AB18" s="18">
        <f t="shared" ca="1" si="2"/>
        <v>6066</v>
      </c>
      <c r="AC18" s="62">
        <f t="shared" ca="1" si="3"/>
        <v>17</v>
      </c>
      <c r="AD18" s="57">
        <f ca="1">DATEDIF(Y18,TODAY(),"YM")</f>
        <v>7</v>
      </c>
      <c r="AE18" s="60">
        <f t="shared" ca="1" si="5"/>
        <v>16.61917808219178</v>
      </c>
      <c r="AF18" s="17"/>
    </row>
    <row r="19" spans="1:32" s="26" customFormat="1" ht="23.25">
      <c r="A19" s="1">
        <v>15</v>
      </c>
      <c r="B19" s="1" t="s">
        <v>1779</v>
      </c>
      <c r="C19" s="1">
        <v>100021</v>
      </c>
      <c r="D19" s="1"/>
      <c r="E19" s="1" t="s">
        <v>247</v>
      </c>
      <c r="F19" s="2" t="s">
        <v>173</v>
      </c>
      <c r="G19" s="2" t="s">
        <v>273</v>
      </c>
      <c r="H19" s="2"/>
      <c r="I19" s="1"/>
      <c r="J19" s="1"/>
      <c r="K19" s="2"/>
      <c r="L19" s="97">
        <v>3470100983805</v>
      </c>
      <c r="M19" s="123">
        <v>27196</v>
      </c>
      <c r="N19" s="175">
        <f t="shared" ca="1" si="0"/>
        <v>46</v>
      </c>
      <c r="O19" s="173"/>
      <c r="P19" s="1" t="s">
        <v>16</v>
      </c>
      <c r="Q19" s="1" t="s">
        <v>1783</v>
      </c>
      <c r="R19" s="2" t="s">
        <v>46</v>
      </c>
      <c r="S19" s="28" t="s">
        <v>42</v>
      </c>
      <c r="T19" s="28" t="s">
        <v>42</v>
      </c>
      <c r="U19" s="2" t="s">
        <v>10</v>
      </c>
      <c r="V19" s="10" t="s">
        <v>7</v>
      </c>
      <c r="W19" s="3" t="s">
        <v>16</v>
      </c>
      <c r="X19" s="221"/>
      <c r="Y19" s="131">
        <v>38159</v>
      </c>
      <c r="Z19" s="135">
        <f t="shared" si="1"/>
        <v>38279</v>
      </c>
      <c r="AA19" s="17">
        <v>38159</v>
      </c>
      <c r="AB19" s="18">
        <f t="shared" ca="1" si="2"/>
        <v>5695</v>
      </c>
      <c r="AC19" s="62">
        <f t="shared" ca="1" si="3"/>
        <v>16</v>
      </c>
      <c r="AD19" s="57">
        <f t="shared" ca="1" si="4"/>
        <v>7</v>
      </c>
      <c r="AE19" s="60">
        <f t="shared" ca="1" si="5"/>
        <v>15.602739726027398</v>
      </c>
      <c r="AF19" s="17"/>
    </row>
    <row r="20" spans="1:32" s="26" customFormat="1" ht="23.25">
      <c r="A20" s="1">
        <v>16</v>
      </c>
      <c r="B20" s="1" t="s">
        <v>1779</v>
      </c>
      <c r="C20" s="1">
        <v>100022</v>
      </c>
      <c r="D20" s="1"/>
      <c r="E20" s="1" t="s">
        <v>247</v>
      </c>
      <c r="F20" s="2" t="s">
        <v>174</v>
      </c>
      <c r="G20" s="2" t="s">
        <v>274</v>
      </c>
      <c r="H20" s="2"/>
      <c r="I20" s="1"/>
      <c r="J20" s="1"/>
      <c r="K20" s="2"/>
      <c r="L20" s="97">
        <v>1100200279201</v>
      </c>
      <c r="M20" s="123">
        <v>31730</v>
      </c>
      <c r="N20" s="175">
        <f t="shared" ca="1" si="0"/>
        <v>34</v>
      </c>
      <c r="O20" s="173"/>
      <c r="P20" s="1" t="s">
        <v>16</v>
      </c>
      <c r="Q20" s="1" t="s">
        <v>1783</v>
      </c>
      <c r="R20" s="2" t="s">
        <v>46</v>
      </c>
      <c r="S20" s="28" t="s">
        <v>42</v>
      </c>
      <c r="T20" s="2"/>
      <c r="U20" s="2" t="s">
        <v>10</v>
      </c>
      <c r="V20" s="10" t="s">
        <v>7</v>
      </c>
      <c r="W20" s="3" t="s">
        <v>16</v>
      </c>
      <c r="X20" s="221"/>
      <c r="Y20" s="131">
        <v>39680</v>
      </c>
      <c r="Z20" s="135">
        <f t="shared" si="1"/>
        <v>39800</v>
      </c>
      <c r="AA20" s="17">
        <v>39680</v>
      </c>
      <c r="AB20" s="18">
        <f t="shared" ca="1" si="2"/>
        <v>4174</v>
      </c>
      <c r="AC20" s="62">
        <f t="shared" ca="1" si="3"/>
        <v>12</v>
      </c>
      <c r="AD20" s="57">
        <f t="shared" ca="1" si="4"/>
        <v>5</v>
      </c>
      <c r="AE20" s="60">
        <f t="shared" ca="1" si="5"/>
        <v>11.435616438356165</v>
      </c>
      <c r="AF20" s="17"/>
    </row>
    <row r="21" spans="1:32" s="26" customFormat="1" ht="23.25">
      <c r="A21" s="1">
        <v>17</v>
      </c>
      <c r="B21" s="1" t="s">
        <v>1779</v>
      </c>
      <c r="C21" s="1">
        <v>100023</v>
      </c>
      <c r="D21" s="1"/>
      <c r="E21" s="1" t="s">
        <v>247</v>
      </c>
      <c r="F21" s="2" t="s">
        <v>175</v>
      </c>
      <c r="G21" s="2" t="s">
        <v>275</v>
      </c>
      <c r="H21" s="2"/>
      <c r="I21" s="1"/>
      <c r="J21" s="1"/>
      <c r="K21" s="2"/>
      <c r="L21" s="97">
        <v>3730300778480</v>
      </c>
      <c r="M21" s="123">
        <v>25819</v>
      </c>
      <c r="N21" s="175">
        <f t="shared" ca="1" si="0"/>
        <v>50</v>
      </c>
      <c r="O21" s="173"/>
      <c r="P21" s="1" t="s">
        <v>16</v>
      </c>
      <c r="Q21" s="1" t="s">
        <v>1783</v>
      </c>
      <c r="R21" s="2" t="s">
        <v>46</v>
      </c>
      <c r="S21" s="28" t="s">
        <v>42</v>
      </c>
      <c r="T21" s="28" t="s">
        <v>42</v>
      </c>
      <c r="U21" s="2" t="s">
        <v>10</v>
      </c>
      <c r="V21" s="10" t="s">
        <v>7</v>
      </c>
      <c r="W21" s="3" t="s">
        <v>16</v>
      </c>
      <c r="X21" s="221"/>
      <c r="Y21" s="131">
        <v>35621</v>
      </c>
      <c r="Z21" s="135">
        <f t="shared" si="1"/>
        <v>35741</v>
      </c>
      <c r="AA21" s="17">
        <v>35621</v>
      </c>
      <c r="AB21" s="18">
        <f t="shared" ca="1" si="2"/>
        <v>8233</v>
      </c>
      <c r="AC21" s="62">
        <f t="shared" ca="1" si="3"/>
        <v>23</v>
      </c>
      <c r="AD21" s="57">
        <f t="shared" ca="1" si="4"/>
        <v>6</v>
      </c>
      <c r="AE21" s="60">
        <f t="shared" ca="1" si="5"/>
        <v>22.556164383561644</v>
      </c>
      <c r="AF21" s="17"/>
    </row>
    <row r="22" spans="1:32" s="26" customFormat="1" ht="22.5">
      <c r="A22" s="1">
        <v>18</v>
      </c>
      <c r="B22" s="1" t="s">
        <v>1779</v>
      </c>
      <c r="C22" s="1">
        <v>900003</v>
      </c>
      <c r="D22" s="1"/>
      <c r="E22" s="1" t="s">
        <v>247</v>
      </c>
      <c r="F22" s="2" t="s">
        <v>176</v>
      </c>
      <c r="G22" s="2" t="s">
        <v>276</v>
      </c>
      <c r="H22" s="2"/>
      <c r="I22" s="1"/>
      <c r="J22" s="1"/>
      <c r="K22" s="2"/>
      <c r="L22" s="97">
        <v>3401300090848</v>
      </c>
      <c r="M22" s="123">
        <v>24694</v>
      </c>
      <c r="N22" s="175">
        <f t="shared" ca="1" si="0"/>
        <v>53</v>
      </c>
      <c r="O22" s="173"/>
      <c r="P22" s="1" t="s">
        <v>16</v>
      </c>
      <c r="Q22" s="1" t="s">
        <v>1784</v>
      </c>
      <c r="R22" s="2" t="s">
        <v>63</v>
      </c>
      <c r="S22" s="2"/>
      <c r="T22" s="2"/>
      <c r="U22" s="2" t="s">
        <v>8</v>
      </c>
      <c r="V22" s="10" t="s">
        <v>7</v>
      </c>
      <c r="W22" s="3" t="s">
        <v>16</v>
      </c>
      <c r="X22" s="221"/>
      <c r="Y22" s="131">
        <v>37165</v>
      </c>
      <c r="Z22" s="135">
        <f t="shared" si="1"/>
        <v>37285</v>
      </c>
      <c r="AA22" s="17">
        <v>37165</v>
      </c>
      <c r="AB22" s="18">
        <f t="shared" ca="1" si="2"/>
        <v>6689</v>
      </c>
      <c r="AC22" s="62">
        <f t="shared" ca="1" si="3"/>
        <v>19</v>
      </c>
      <c r="AD22" s="57">
        <f t="shared" ca="1" si="4"/>
        <v>3</v>
      </c>
      <c r="AE22" s="60">
        <f t="shared" ca="1" si="5"/>
        <v>18.326027397260273</v>
      </c>
      <c r="AF22" s="17"/>
    </row>
    <row r="23" spans="1:32" s="26" customFormat="1" ht="22.5">
      <c r="A23" s="1">
        <v>19</v>
      </c>
      <c r="B23" s="1" t="s">
        <v>1779</v>
      </c>
      <c r="C23" s="1">
        <v>100025</v>
      </c>
      <c r="D23" s="1"/>
      <c r="E23" s="1" t="s">
        <v>247</v>
      </c>
      <c r="F23" s="2" t="s">
        <v>177</v>
      </c>
      <c r="G23" s="2" t="s">
        <v>277</v>
      </c>
      <c r="H23" s="2"/>
      <c r="I23" s="1"/>
      <c r="J23" s="1"/>
      <c r="K23" s="2"/>
      <c r="L23" s="97">
        <v>1411700082706</v>
      </c>
      <c r="M23" s="123">
        <v>31518</v>
      </c>
      <c r="N23" s="175">
        <f t="shared" ca="1" si="0"/>
        <v>34</v>
      </c>
      <c r="O23" s="173"/>
      <c r="P23" s="1" t="s">
        <v>16</v>
      </c>
      <c r="Q23" s="1" t="s">
        <v>1782</v>
      </c>
      <c r="R23" s="29" t="s">
        <v>67</v>
      </c>
      <c r="S23" s="2"/>
      <c r="T23" s="2"/>
      <c r="U23" s="29" t="s">
        <v>67</v>
      </c>
      <c r="V23" s="10" t="s">
        <v>7</v>
      </c>
      <c r="W23" s="3" t="s">
        <v>16</v>
      </c>
      <c r="X23" s="221"/>
      <c r="Y23" s="131">
        <v>40681</v>
      </c>
      <c r="Z23" s="135">
        <f t="shared" si="1"/>
        <v>40801</v>
      </c>
      <c r="AA23" s="17">
        <f>Y23</f>
        <v>40681</v>
      </c>
      <c r="AB23" s="18">
        <f t="shared" ca="1" si="2"/>
        <v>3173</v>
      </c>
      <c r="AC23" s="62">
        <f t="shared" ca="1" si="3"/>
        <v>9</v>
      </c>
      <c r="AD23" s="57">
        <f ca="1">DATEDIF(Y23,TODAY(),"YM")</f>
        <v>8</v>
      </c>
      <c r="AE23" s="60">
        <f t="shared" ca="1" si="5"/>
        <v>8.6931506849315063</v>
      </c>
      <c r="AF23" s="17"/>
    </row>
    <row r="24" spans="1:32" s="26" customFormat="1" ht="22.5">
      <c r="A24" s="1">
        <v>20</v>
      </c>
      <c r="B24" s="1" t="s">
        <v>1779</v>
      </c>
      <c r="C24" s="1">
        <v>100026</v>
      </c>
      <c r="D24" s="1"/>
      <c r="E24" s="1" t="s">
        <v>249</v>
      </c>
      <c r="F24" s="2" t="s">
        <v>178</v>
      </c>
      <c r="G24" s="2" t="s">
        <v>278</v>
      </c>
      <c r="H24" s="2"/>
      <c r="I24" s="1"/>
      <c r="J24" s="1"/>
      <c r="K24" s="2"/>
      <c r="L24" s="97">
        <v>1420300037516</v>
      </c>
      <c r="M24" s="123">
        <v>31565</v>
      </c>
      <c r="N24" s="175">
        <f t="shared" ca="1" si="0"/>
        <v>34</v>
      </c>
      <c r="O24" s="173"/>
      <c r="P24" s="1" t="s">
        <v>16</v>
      </c>
      <c r="Q24" s="1" t="s">
        <v>1783</v>
      </c>
      <c r="R24" s="27" t="s">
        <v>83</v>
      </c>
      <c r="S24" s="2"/>
      <c r="T24" s="2"/>
      <c r="U24" s="27" t="s">
        <v>49</v>
      </c>
      <c r="V24" s="10" t="s">
        <v>7</v>
      </c>
      <c r="W24" s="3" t="s">
        <v>16</v>
      </c>
      <c r="X24" s="221"/>
      <c r="Y24" s="131">
        <v>40924</v>
      </c>
      <c r="Z24" s="135">
        <f t="shared" si="1"/>
        <v>41044</v>
      </c>
      <c r="AA24" s="244">
        <f>Y24</f>
        <v>40924</v>
      </c>
      <c r="AB24" s="18">
        <f t="shared" ca="1" si="2"/>
        <v>2930</v>
      </c>
      <c r="AC24" s="62">
        <f t="shared" ca="1" si="3"/>
        <v>8</v>
      </c>
      <c r="AD24" s="57">
        <f t="shared" ca="1" si="4"/>
        <v>0</v>
      </c>
      <c r="AE24" s="60">
        <f t="shared" ca="1" si="5"/>
        <v>8.0273972602739718</v>
      </c>
      <c r="AF24" s="17"/>
    </row>
    <row r="25" spans="1:32" s="26" customFormat="1" ht="22.5">
      <c r="A25" s="1">
        <v>21</v>
      </c>
      <c r="B25" s="1" t="s">
        <v>1779</v>
      </c>
      <c r="C25" s="1">
        <v>100027</v>
      </c>
      <c r="D25" s="1"/>
      <c r="E25" s="1" t="s">
        <v>249</v>
      </c>
      <c r="F25" s="2" t="s">
        <v>179</v>
      </c>
      <c r="G25" s="2" t="s">
        <v>279</v>
      </c>
      <c r="H25" s="2" t="s">
        <v>497</v>
      </c>
      <c r="I25" s="1" t="s">
        <v>451</v>
      </c>
      <c r="J25" s="1" t="s">
        <v>435</v>
      </c>
      <c r="K25" s="2" t="s">
        <v>437</v>
      </c>
      <c r="L25" s="97">
        <v>5670500032471</v>
      </c>
      <c r="M25" s="123">
        <v>28041</v>
      </c>
      <c r="N25" s="175">
        <f t="shared" ca="1" si="0"/>
        <v>44</v>
      </c>
      <c r="O25" s="173">
        <v>3012809422</v>
      </c>
      <c r="P25" s="1" t="s">
        <v>16</v>
      </c>
      <c r="Q25" s="1" t="s">
        <v>1782</v>
      </c>
      <c r="R25" s="26" t="s">
        <v>54</v>
      </c>
      <c r="S25" s="2"/>
      <c r="T25" s="2"/>
      <c r="U25" s="27" t="s">
        <v>51</v>
      </c>
      <c r="V25" s="10" t="s">
        <v>7</v>
      </c>
      <c r="W25" s="3" t="s">
        <v>16</v>
      </c>
      <c r="X25" s="221"/>
      <c r="Y25" s="131">
        <v>41031</v>
      </c>
      <c r="Z25" s="135">
        <f t="shared" si="1"/>
        <v>41151</v>
      </c>
      <c r="AA25" s="244">
        <v>41031</v>
      </c>
      <c r="AB25" s="18">
        <f t="shared" ca="1" si="2"/>
        <v>2823</v>
      </c>
      <c r="AC25" s="62">
        <f t="shared" ca="1" si="3"/>
        <v>8</v>
      </c>
      <c r="AD25" s="57">
        <f t="shared" ca="1" si="4"/>
        <v>8</v>
      </c>
      <c r="AE25" s="60">
        <f t="shared" ca="1" si="5"/>
        <v>7.7342465753424658</v>
      </c>
      <c r="AF25" s="17"/>
    </row>
    <row r="26" spans="1:32" s="26" customFormat="1" ht="22.5">
      <c r="A26" s="1">
        <v>22</v>
      </c>
      <c r="B26" s="1" t="s">
        <v>1779</v>
      </c>
      <c r="C26" s="1">
        <v>100028</v>
      </c>
      <c r="D26" s="1"/>
      <c r="E26" s="1" t="s">
        <v>249</v>
      </c>
      <c r="F26" s="2" t="s">
        <v>180</v>
      </c>
      <c r="G26" s="2" t="s">
        <v>251</v>
      </c>
      <c r="H26" s="2"/>
      <c r="I26" s="1"/>
      <c r="J26" s="1"/>
      <c r="K26" s="2"/>
      <c r="L26" s="97">
        <v>1129900048285</v>
      </c>
      <c r="M26" s="123">
        <v>32571</v>
      </c>
      <c r="N26" s="175">
        <f t="shared" ca="1" si="0"/>
        <v>31</v>
      </c>
      <c r="O26" s="173"/>
      <c r="P26" s="1" t="s">
        <v>16</v>
      </c>
      <c r="Q26" s="1" t="s">
        <v>1784</v>
      </c>
      <c r="R26" s="2" t="s">
        <v>63</v>
      </c>
      <c r="S26" s="2"/>
      <c r="T26" s="2"/>
      <c r="U26" s="27" t="s">
        <v>49</v>
      </c>
      <c r="V26" s="10" t="s">
        <v>7</v>
      </c>
      <c r="W26" s="3" t="s">
        <v>16</v>
      </c>
      <c r="X26" s="221"/>
      <c r="Y26" s="131">
        <v>41031</v>
      </c>
      <c r="Z26" s="135">
        <f t="shared" si="1"/>
        <v>41151</v>
      </c>
      <c r="AA26" s="244">
        <v>41031</v>
      </c>
      <c r="AB26" s="18">
        <f t="shared" ca="1" si="2"/>
        <v>2823</v>
      </c>
      <c r="AC26" s="62">
        <f t="shared" ca="1" si="3"/>
        <v>8</v>
      </c>
      <c r="AD26" s="57">
        <f t="shared" ca="1" si="4"/>
        <v>8</v>
      </c>
      <c r="AE26" s="60">
        <f t="shared" ca="1" si="5"/>
        <v>7.7342465753424658</v>
      </c>
      <c r="AF26" s="17"/>
    </row>
    <row r="27" spans="1:32" s="26" customFormat="1" ht="23.25">
      <c r="A27" s="1">
        <v>23</v>
      </c>
      <c r="B27" s="1" t="s">
        <v>1779</v>
      </c>
      <c r="C27" s="1">
        <v>100029</v>
      </c>
      <c r="D27" s="1"/>
      <c r="E27" s="1" t="s">
        <v>247</v>
      </c>
      <c r="F27" s="2" t="s">
        <v>181</v>
      </c>
      <c r="G27" s="2" t="s">
        <v>280</v>
      </c>
      <c r="H27" s="2"/>
      <c r="I27" s="1"/>
      <c r="J27" s="1"/>
      <c r="K27" s="2"/>
      <c r="L27" s="97">
        <v>3120600496345</v>
      </c>
      <c r="M27" s="123">
        <v>28616</v>
      </c>
      <c r="N27" s="175">
        <f t="shared" ca="1" si="0"/>
        <v>42</v>
      </c>
      <c r="O27" s="173"/>
      <c r="P27" s="1" t="s">
        <v>16</v>
      </c>
      <c r="Q27" s="353" t="s">
        <v>36</v>
      </c>
      <c r="R27" s="26" t="s">
        <v>88</v>
      </c>
      <c r="S27" s="28" t="s">
        <v>42</v>
      </c>
      <c r="T27" s="28" t="s">
        <v>42</v>
      </c>
      <c r="U27" s="2" t="s">
        <v>10</v>
      </c>
      <c r="V27" s="10" t="s">
        <v>7</v>
      </c>
      <c r="W27" s="3" t="s">
        <v>16</v>
      </c>
      <c r="X27" s="221"/>
      <c r="Y27" s="131">
        <v>38168</v>
      </c>
      <c r="Z27" s="135">
        <f t="shared" si="1"/>
        <v>38288</v>
      </c>
      <c r="AA27" s="17">
        <v>38168</v>
      </c>
      <c r="AB27" s="18">
        <f t="shared" ca="1" si="2"/>
        <v>5686</v>
      </c>
      <c r="AC27" s="62">
        <f t="shared" ca="1" si="3"/>
        <v>16</v>
      </c>
      <c r="AD27" s="57">
        <f t="shared" ca="1" si="4"/>
        <v>6</v>
      </c>
      <c r="AE27" s="60">
        <f t="shared" ca="1" si="5"/>
        <v>15.578082191780823</v>
      </c>
      <c r="AF27" s="17"/>
    </row>
    <row r="28" spans="1:32" s="26" customFormat="1" ht="23.25">
      <c r="A28" s="1">
        <v>24</v>
      </c>
      <c r="B28" s="1" t="s">
        <v>1779</v>
      </c>
      <c r="C28" s="1">
        <v>100031</v>
      </c>
      <c r="D28" s="1"/>
      <c r="E28" s="1" t="s">
        <v>249</v>
      </c>
      <c r="F28" s="2" t="s">
        <v>183</v>
      </c>
      <c r="G28" s="2" t="s">
        <v>282</v>
      </c>
      <c r="H28" s="2"/>
      <c r="I28" s="1"/>
      <c r="J28" s="1"/>
      <c r="K28" s="2"/>
      <c r="L28" s="97">
        <v>1120699005881</v>
      </c>
      <c r="M28" s="123">
        <v>31292</v>
      </c>
      <c r="N28" s="175">
        <f t="shared" ca="1" si="0"/>
        <v>35</v>
      </c>
      <c r="O28" s="173"/>
      <c r="P28" s="1" t="s">
        <v>16</v>
      </c>
      <c r="Q28" s="1"/>
      <c r="R28" s="23" t="s">
        <v>59</v>
      </c>
      <c r="S28" s="2"/>
      <c r="T28" s="2"/>
      <c r="U28" s="7" t="s">
        <v>10</v>
      </c>
      <c r="V28" s="3" t="s">
        <v>7</v>
      </c>
      <c r="W28" s="3" t="s">
        <v>16</v>
      </c>
      <c r="X28" s="221"/>
      <c r="Y28" s="131">
        <v>41113</v>
      </c>
      <c r="Z28" s="135">
        <f t="shared" si="1"/>
        <v>41233</v>
      </c>
      <c r="AA28" s="244">
        <v>41113</v>
      </c>
      <c r="AB28" s="18">
        <f t="shared" ca="1" si="2"/>
        <v>2741</v>
      </c>
      <c r="AC28" s="62">
        <f t="shared" ca="1" si="3"/>
        <v>8</v>
      </c>
      <c r="AD28" s="57">
        <f t="shared" ca="1" si="4"/>
        <v>6</v>
      </c>
      <c r="AE28" s="60">
        <f t="shared" ca="1" si="5"/>
        <v>7.5095890410958903</v>
      </c>
      <c r="AF28" s="17"/>
    </row>
    <row r="29" spans="1:32" s="26" customFormat="1" ht="23.25">
      <c r="A29" s="1">
        <v>25</v>
      </c>
      <c r="B29" s="1" t="s">
        <v>1779</v>
      </c>
      <c r="C29" s="1">
        <v>900005</v>
      </c>
      <c r="D29" s="1"/>
      <c r="E29" s="1" t="s">
        <v>247</v>
      </c>
      <c r="F29" s="2" t="s">
        <v>184</v>
      </c>
      <c r="G29" s="2" t="s">
        <v>283</v>
      </c>
      <c r="H29" s="2"/>
      <c r="I29" s="1"/>
      <c r="J29" s="1"/>
      <c r="K29" s="2"/>
      <c r="L29" s="97">
        <v>3100202718119</v>
      </c>
      <c r="M29" s="123">
        <v>25227</v>
      </c>
      <c r="N29" s="175">
        <f t="shared" ca="1" si="0"/>
        <v>51</v>
      </c>
      <c r="O29" s="173"/>
      <c r="P29" s="1" t="s">
        <v>16</v>
      </c>
      <c r="Q29" s="1"/>
      <c r="R29" s="2" t="s">
        <v>63</v>
      </c>
      <c r="S29" s="2"/>
      <c r="T29" s="28" t="s">
        <v>42</v>
      </c>
      <c r="U29" s="2" t="s">
        <v>8</v>
      </c>
      <c r="V29" s="3" t="s">
        <v>7</v>
      </c>
      <c r="W29" s="3" t="s">
        <v>16</v>
      </c>
      <c r="X29" s="221"/>
      <c r="Y29" s="131">
        <v>41115</v>
      </c>
      <c r="Z29" s="135">
        <f t="shared" si="1"/>
        <v>41235</v>
      </c>
      <c r="AA29" s="244">
        <v>41115</v>
      </c>
      <c r="AB29" s="18">
        <f t="shared" ca="1" si="2"/>
        <v>2739</v>
      </c>
      <c r="AC29" s="62">
        <f t="shared" ca="1" si="3"/>
        <v>8</v>
      </c>
      <c r="AD29" s="57">
        <f t="shared" ca="1" si="4"/>
        <v>5</v>
      </c>
      <c r="AE29" s="60">
        <f t="shared" ca="1" si="5"/>
        <v>7.5041095890410956</v>
      </c>
      <c r="AF29" s="17"/>
    </row>
    <row r="30" spans="1:32" s="26" customFormat="1" ht="22.5">
      <c r="A30" s="1">
        <v>26</v>
      </c>
      <c r="B30" s="1" t="s">
        <v>1779</v>
      </c>
      <c r="C30" s="1">
        <v>100002</v>
      </c>
      <c r="D30" s="1"/>
      <c r="E30" s="1" t="s">
        <v>247</v>
      </c>
      <c r="F30" s="2" t="s">
        <v>185</v>
      </c>
      <c r="G30" s="2" t="s">
        <v>284</v>
      </c>
      <c r="H30" s="2"/>
      <c r="I30" s="1"/>
      <c r="J30" s="1"/>
      <c r="K30" s="2"/>
      <c r="L30" s="97">
        <v>3330300120852</v>
      </c>
      <c r="M30" s="123">
        <v>30425</v>
      </c>
      <c r="N30" s="175">
        <f t="shared" ca="1" si="0"/>
        <v>37</v>
      </c>
      <c r="O30" s="173"/>
      <c r="P30" s="1" t="s">
        <v>16</v>
      </c>
      <c r="Q30" s="1" t="s">
        <v>1780</v>
      </c>
      <c r="R30" s="2" t="s">
        <v>87</v>
      </c>
      <c r="S30" s="2"/>
      <c r="T30" s="2"/>
      <c r="U30" s="2" t="s">
        <v>10</v>
      </c>
      <c r="V30" s="10" t="s">
        <v>7</v>
      </c>
      <c r="W30" s="3" t="s">
        <v>16</v>
      </c>
      <c r="X30" s="221"/>
      <c r="Y30" s="131">
        <v>41127</v>
      </c>
      <c r="Z30" s="135">
        <f t="shared" si="1"/>
        <v>41247</v>
      </c>
      <c r="AA30" s="244">
        <v>41127</v>
      </c>
      <c r="AB30" s="18">
        <f t="shared" ca="1" si="2"/>
        <v>2727</v>
      </c>
      <c r="AC30" s="62">
        <f t="shared" ca="1" si="3"/>
        <v>8</v>
      </c>
      <c r="AD30" s="57">
        <f t="shared" ca="1" si="4"/>
        <v>5</v>
      </c>
      <c r="AE30" s="60">
        <f t="shared" ca="1" si="5"/>
        <v>7.4712328767123291</v>
      </c>
      <c r="AF30" s="17"/>
    </row>
    <row r="31" spans="1:32" s="26" customFormat="1" ht="22.5">
      <c r="A31" s="1">
        <v>27</v>
      </c>
      <c r="B31" s="1" t="s">
        <v>1779</v>
      </c>
      <c r="C31" s="1">
        <v>100033</v>
      </c>
      <c r="D31" s="1"/>
      <c r="E31" s="1" t="s">
        <v>247</v>
      </c>
      <c r="F31" s="2" t="s">
        <v>186</v>
      </c>
      <c r="G31" s="2" t="s">
        <v>285</v>
      </c>
      <c r="H31" s="2"/>
      <c r="I31" s="1"/>
      <c r="J31" s="1"/>
      <c r="K31" s="2"/>
      <c r="L31" s="97">
        <v>5570400069349</v>
      </c>
      <c r="M31" s="123">
        <v>30504</v>
      </c>
      <c r="N31" s="175">
        <f t="shared" ca="1" si="0"/>
        <v>37</v>
      </c>
      <c r="O31" s="173"/>
      <c r="P31" s="1" t="s">
        <v>16</v>
      </c>
      <c r="Q31" s="1"/>
      <c r="R31" s="2" t="s">
        <v>47</v>
      </c>
      <c r="S31" s="2"/>
      <c r="T31" s="2"/>
      <c r="U31" s="2" t="s">
        <v>48</v>
      </c>
      <c r="V31" s="10" t="s">
        <v>7</v>
      </c>
      <c r="W31" s="3" t="s">
        <v>16</v>
      </c>
      <c r="X31" s="221"/>
      <c r="Y31" s="131">
        <v>41169</v>
      </c>
      <c r="Z31" s="135">
        <f t="shared" si="1"/>
        <v>41289</v>
      </c>
      <c r="AA31" s="244">
        <v>41169</v>
      </c>
      <c r="AB31" s="18">
        <f t="shared" ca="1" si="2"/>
        <v>2685</v>
      </c>
      <c r="AC31" s="62">
        <f t="shared" ca="1" si="3"/>
        <v>8</v>
      </c>
      <c r="AD31" s="57">
        <f t="shared" ca="1" si="4"/>
        <v>4</v>
      </c>
      <c r="AE31" s="60">
        <f t="shared" ca="1" si="5"/>
        <v>7.3561643835616435</v>
      </c>
      <c r="AF31" s="17"/>
    </row>
    <row r="32" spans="1:32" s="26" customFormat="1" ht="22.5">
      <c r="A32" s="1">
        <v>28</v>
      </c>
      <c r="B32" s="1" t="s">
        <v>1779</v>
      </c>
      <c r="C32" s="1">
        <v>100034</v>
      </c>
      <c r="D32" s="1"/>
      <c r="E32" s="1" t="s">
        <v>247</v>
      </c>
      <c r="F32" s="2" t="s">
        <v>187</v>
      </c>
      <c r="G32" s="2" t="s">
        <v>286</v>
      </c>
      <c r="H32" s="2"/>
      <c r="I32" s="1"/>
      <c r="J32" s="1"/>
      <c r="K32" s="2"/>
      <c r="L32" s="97">
        <v>3840900018060</v>
      </c>
      <c r="M32" s="123">
        <v>30449</v>
      </c>
      <c r="N32" s="175">
        <f t="shared" ca="1" si="0"/>
        <v>37</v>
      </c>
      <c r="O32" s="173"/>
      <c r="P32" s="1" t="s">
        <v>16</v>
      </c>
      <c r="Q32" s="1"/>
      <c r="R32" s="2" t="s">
        <v>46</v>
      </c>
      <c r="S32" s="2"/>
      <c r="T32" s="2"/>
      <c r="U32" s="2" t="s">
        <v>10</v>
      </c>
      <c r="V32" s="10" t="s">
        <v>7</v>
      </c>
      <c r="W32" s="3" t="s">
        <v>16</v>
      </c>
      <c r="X32" s="221"/>
      <c r="Y32" s="131">
        <v>41319</v>
      </c>
      <c r="Z32" s="135">
        <f t="shared" si="1"/>
        <v>41439</v>
      </c>
      <c r="AA32" s="243">
        <v>41319</v>
      </c>
      <c r="AB32" s="18">
        <f t="shared" ca="1" si="2"/>
        <v>2535</v>
      </c>
      <c r="AC32" s="62">
        <f t="shared" ca="1" si="3"/>
        <v>7</v>
      </c>
      <c r="AD32" s="57">
        <f t="shared" ca="1" si="4"/>
        <v>11</v>
      </c>
      <c r="AE32" s="60">
        <f t="shared" ca="1" si="5"/>
        <v>6.9452054794520546</v>
      </c>
      <c r="AF32" s="17"/>
    </row>
    <row r="33" spans="1:32" s="26" customFormat="1" ht="22.5">
      <c r="A33" s="1">
        <v>29</v>
      </c>
      <c r="B33" s="1" t="s">
        <v>1779</v>
      </c>
      <c r="C33" s="1">
        <v>100035</v>
      </c>
      <c r="D33" s="1"/>
      <c r="E33" s="1" t="s">
        <v>249</v>
      </c>
      <c r="F33" s="2" t="s">
        <v>188</v>
      </c>
      <c r="G33" s="2" t="s">
        <v>287</v>
      </c>
      <c r="H33" s="2"/>
      <c r="I33" s="1"/>
      <c r="J33" s="1"/>
      <c r="K33" s="2"/>
      <c r="L33" s="97">
        <v>3100200945991</v>
      </c>
      <c r="M33" s="123">
        <v>29266</v>
      </c>
      <c r="N33" s="175">
        <f t="shared" ca="1" si="0"/>
        <v>40</v>
      </c>
      <c r="O33" s="173"/>
      <c r="P33" s="1" t="s">
        <v>16</v>
      </c>
      <c r="Q33" s="1"/>
      <c r="R33" s="27" t="s">
        <v>83</v>
      </c>
      <c r="S33" s="2"/>
      <c r="T33" s="2"/>
      <c r="U33" s="27" t="s">
        <v>49</v>
      </c>
      <c r="V33" s="10" t="s">
        <v>7</v>
      </c>
      <c r="W33" s="3" t="s">
        <v>16</v>
      </c>
      <c r="X33" s="221"/>
      <c r="Y33" s="131">
        <v>41321</v>
      </c>
      <c r="Z33" s="135">
        <f t="shared" si="1"/>
        <v>41441</v>
      </c>
      <c r="AA33" s="243">
        <v>41321</v>
      </c>
      <c r="AB33" s="18">
        <f t="shared" ca="1" si="2"/>
        <v>2533</v>
      </c>
      <c r="AC33" s="62">
        <f t="shared" ca="1" si="3"/>
        <v>7</v>
      </c>
      <c r="AD33" s="57">
        <f t="shared" ca="1" si="4"/>
        <v>11</v>
      </c>
      <c r="AE33" s="60">
        <f t="shared" ca="1" si="5"/>
        <v>6.9397260273972599</v>
      </c>
      <c r="AF33" s="17"/>
    </row>
    <row r="34" spans="1:32" s="26" customFormat="1" ht="22.5">
      <c r="A34" s="1">
        <v>30</v>
      </c>
      <c r="B34" s="1" t="s">
        <v>1779</v>
      </c>
      <c r="C34" s="1">
        <v>100038</v>
      </c>
      <c r="D34" s="1"/>
      <c r="E34" s="1" t="s">
        <v>249</v>
      </c>
      <c r="F34" s="10" t="s">
        <v>337</v>
      </c>
      <c r="G34" s="2" t="s">
        <v>288</v>
      </c>
      <c r="H34" s="2"/>
      <c r="I34" s="1"/>
      <c r="J34" s="1"/>
      <c r="K34" s="2"/>
      <c r="L34" s="98">
        <v>1249900203981</v>
      </c>
      <c r="M34" s="125">
        <v>33089</v>
      </c>
      <c r="N34" s="175">
        <f t="shared" ca="1" si="0"/>
        <v>30</v>
      </c>
      <c r="O34" s="172"/>
      <c r="P34" s="1" t="s">
        <v>16</v>
      </c>
      <c r="Q34" s="1"/>
      <c r="R34" s="27" t="s">
        <v>52</v>
      </c>
      <c r="S34" s="2"/>
      <c r="T34" s="2"/>
      <c r="U34" s="27" t="s">
        <v>49</v>
      </c>
      <c r="V34" s="10" t="s">
        <v>7</v>
      </c>
      <c r="W34" s="3" t="s">
        <v>16</v>
      </c>
      <c r="X34" s="221"/>
      <c r="Y34" s="131">
        <v>41281</v>
      </c>
      <c r="Z34" s="135">
        <f t="shared" si="1"/>
        <v>41401</v>
      </c>
      <c r="AA34" s="243">
        <v>41395</v>
      </c>
      <c r="AB34" s="18">
        <f t="shared" ca="1" si="2"/>
        <v>2459</v>
      </c>
      <c r="AC34" s="62">
        <f t="shared" ca="1" si="3"/>
        <v>7</v>
      </c>
      <c r="AD34" s="57">
        <f t="shared" ca="1" si="4"/>
        <v>0</v>
      </c>
      <c r="AE34" s="60">
        <f t="shared" ca="1" si="5"/>
        <v>6.7369863013698632</v>
      </c>
      <c r="AF34" s="17"/>
    </row>
    <row r="35" spans="1:32" s="26" customFormat="1" ht="22.5">
      <c r="A35" s="1">
        <v>31</v>
      </c>
      <c r="B35" s="1" t="s">
        <v>1779</v>
      </c>
      <c r="C35" s="1">
        <v>100041</v>
      </c>
      <c r="D35" s="1"/>
      <c r="E35" s="1" t="s">
        <v>249</v>
      </c>
      <c r="F35" s="10" t="s">
        <v>189</v>
      </c>
      <c r="G35" s="2" t="s">
        <v>289</v>
      </c>
      <c r="H35" s="2"/>
      <c r="I35" s="1"/>
      <c r="J35" s="1"/>
      <c r="K35" s="2"/>
      <c r="L35" s="98">
        <v>1301000072318</v>
      </c>
      <c r="M35" s="125">
        <v>32567</v>
      </c>
      <c r="N35" s="175">
        <f t="shared" ca="1" si="0"/>
        <v>31</v>
      </c>
      <c r="O35" s="172"/>
      <c r="P35" s="1" t="s">
        <v>16</v>
      </c>
      <c r="Q35" s="1"/>
      <c r="R35" s="27" t="s">
        <v>52</v>
      </c>
      <c r="S35" s="2"/>
      <c r="T35" s="2"/>
      <c r="U35" s="27" t="s">
        <v>49</v>
      </c>
      <c r="V35" s="3" t="s">
        <v>7</v>
      </c>
      <c r="W35" s="3" t="s">
        <v>16</v>
      </c>
      <c r="X35" s="221"/>
      <c r="Y35" s="131">
        <v>41137</v>
      </c>
      <c r="Z35" s="135">
        <f t="shared" si="1"/>
        <v>41257</v>
      </c>
      <c r="AA35" s="244">
        <v>41137</v>
      </c>
      <c r="AB35" s="18">
        <f t="shared" ca="1" si="2"/>
        <v>2717</v>
      </c>
      <c r="AC35" s="62">
        <f t="shared" ca="1" si="3"/>
        <v>8</v>
      </c>
      <c r="AD35" s="57">
        <f t="shared" ca="1" si="4"/>
        <v>5</v>
      </c>
      <c r="AE35" s="60">
        <f t="shared" ca="1" si="5"/>
        <v>7.4438356164383563</v>
      </c>
      <c r="AF35" s="17"/>
    </row>
    <row r="36" spans="1:32" s="26" customFormat="1" ht="22.5">
      <c r="A36" s="1">
        <v>32</v>
      </c>
      <c r="B36" s="1" t="s">
        <v>1779</v>
      </c>
      <c r="C36" s="1">
        <v>100042</v>
      </c>
      <c r="D36" s="1"/>
      <c r="E36" s="1" t="s">
        <v>248</v>
      </c>
      <c r="F36" s="2" t="s">
        <v>190</v>
      </c>
      <c r="G36" s="2" t="s">
        <v>290</v>
      </c>
      <c r="H36" s="2"/>
      <c r="I36" s="1"/>
      <c r="J36" s="1"/>
      <c r="K36" s="2"/>
      <c r="L36" s="97">
        <v>2129700013451</v>
      </c>
      <c r="M36" s="123">
        <v>31624</v>
      </c>
      <c r="N36" s="175">
        <f t="shared" ca="1" si="0"/>
        <v>34</v>
      </c>
      <c r="O36" s="173"/>
      <c r="P36" s="1" t="s">
        <v>16</v>
      </c>
      <c r="Q36" s="1"/>
      <c r="R36" s="2" t="s">
        <v>89</v>
      </c>
      <c r="S36" s="2"/>
      <c r="T36" s="2"/>
      <c r="U36" s="2" t="s">
        <v>10</v>
      </c>
      <c r="V36" s="10" t="s">
        <v>7</v>
      </c>
      <c r="W36" s="3" t="s">
        <v>16</v>
      </c>
      <c r="X36" s="221"/>
      <c r="Y36" s="131">
        <v>39570</v>
      </c>
      <c r="Z36" s="135">
        <f t="shared" si="1"/>
        <v>39690</v>
      </c>
      <c r="AA36" s="17">
        <v>39570</v>
      </c>
      <c r="AB36" s="18">
        <f t="shared" ca="1" si="2"/>
        <v>4284</v>
      </c>
      <c r="AC36" s="62">
        <f t="shared" ca="1" si="3"/>
        <v>12</v>
      </c>
      <c r="AD36" s="57">
        <f t="shared" ca="1" si="4"/>
        <v>8</v>
      </c>
      <c r="AE36" s="60">
        <f t="shared" ca="1" si="5"/>
        <v>11.736986301369862</v>
      </c>
      <c r="AF36" s="17"/>
    </row>
    <row r="37" spans="1:32" s="26" customFormat="1" ht="22.5">
      <c r="A37" s="349">
        <v>33</v>
      </c>
      <c r="B37" s="1" t="s">
        <v>1779</v>
      </c>
      <c r="C37" s="9">
        <v>100044</v>
      </c>
      <c r="D37" s="8"/>
      <c r="E37" s="1" t="s">
        <v>249</v>
      </c>
      <c r="F37" s="10" t="s">
        <v>192</v>
      </c>
      <c r="G37" s="2" t="s">
        <v>292</v>
      </c>
      <c r="H37" s="2"/>
      <c r="I37" s="1"/>
      <c r="J37" s="1"/>
      <c r="K37" s="2"/>
      <c r="L37" s="98">
        <v>2850400013940</v>
      </c>
      <c r="M37" s="125">
        <v>32942</v>
      </c>
      <c r="N37" s="175">
        <f t="shared" ca="1" si="0"/>
        <v>30</v>
      </c>
      <c r="O37" s="172"/>
      <c r="P37" s="1" t="s">
        <v>16</v>
      </c>
      <c r="Q37" s="1"/>
      <c r="R37" s="2" t="s">
        <v>47</v>
      </c>
      <c r="S37" s="2"/>
      <c r="T37" s="2"/>
      <c r="U37" s="2" t="s">
        <v>48</v>
      </c>
      <c r="V37" s="10" t="s">
        <v>7</v>
      </c>
      <c r="W37" s="3" t="s">
        <v>16</v>
      </c>
      <c r="X37" s="221"/>
      <c r="Y37" s="131">
        <v>41401</v>
      </c>
      <c r="Z37" s="135">
        <f t="shared" si="1"/>
        <v>41521</v>
      </c>
      <c r="AA37" s="243">
        <v>41400</v>
      </c>
      <c r="AB37" s="18">
        <f t="shared" ca="1" si="2"/>
        <v>2454</v>
      </c>
      <c r="AC37" s="62">
        <f t="shared" ca="1" si="3"/>
        <v>7</v>
      </c>
      <c r="AD37" s="57">
        <f t="shared" ca="1" si="4"/>
        <v>8</v>
      </c>
      <c r="AE37" s="60">
        <f t="shared" ca="1" si="5"/>
        <v>6.7232876712328764</v>
      </c>
      <c r="AF37" s="17"/>
    </row>
    <row r="38" spans="1:32" s="26" customFormat="1" ht="23.25">
      <c r="A38" s="1">
        <v>34</v>
      </c>
      <c r="B38" s="1" t="s">
        <v>1779</v>
      </c>
      <c r="C38" s="8">
        <v>100046</v>
      </c>
      <c r="D38" s="8"/>
      <c r="E38" s="1" t="s">
        <v>247</v>
      </c>
      <c r="F38" s="10" t="s">
        <v>193</v>
      </c>
      <c r="G38" s="2" t="s">
        <v>293</v>
      </c>
      <c r="H38" s="2"/>
      <c r="I38" s="1"/>
      <c r="J38" s="1"/>
      <c r="K38" s="2"/>
      <c r="L38" s="98">
        <v>3130200384973</v>
      </c>
      <c r="M38" s="125">
        <v>27947</v>
      </c>
      <c r="N38" s="175">
        <f t="shared" ca="1" si="0"/>
        <v>44</v>
      </c>
      <c r="O38" s="172"/>
      <c r="P38" s="1" t="s">
        <v>16</v>
      </c>
      <c r="Q38" s="1"/>
      <c r="R38" s="23" t="s">
        <v>1775</v>
      </c>
      <c r="S38" s="10"/>
      <c r="T38" s="28" t="s">
        <v>42</v>
      </c>
      <c r="U38" s="10" t="s">
        <v>10</v>
      </c>
      <c r="V38" s="3" t="s">
        <v>7</v>
      </c>
      <c r="W38" s="3" t="s">
        <v>16</v>
      </c>
      <c r="X38" s="221" t="s">
        <v>57</v>
      </c>
      <c r="Y38" s="131">
        <v>41093</v>
      </c>
      <c r="Z38" s="135">
        <f t="shared" si="1"/>
        <v>41213</v>
      </c>
      <c r="AA38" s="244">
        <v>41093</v>
      </c>
      <c r="AB38" s="18">
        <f t="shared" ca="1" si="2"/>
        <v>2761</v>
      </c>
      <c r="AC38" s="62">
        <f t="shared" ca="1" si="3"/>
        <v>8</v>
      </c>
      <c r="AD38" s="57">
        <f t="shared" ca="1" si="4"/>
        <v>6</v>
      </c>
      <c r="AE38" s="60">
        <f t="shared" ca="1" si="5"/>
        <v>7.5643835616438357</v>
      </c>
      <c r="AF38" s="17"/>
    </row>
    <row r="39" spans="1:32" s="26" customFormat="1" ht="23.25">
      <c r="A39" s="1">
        <v>35</v>
      </c>
      <c r="B39" s="1" t="s">
        <v>1779</v>
      </c>
      <c r="C39" s="8">
        <v>100047</v>
      </c>
      <c r="D39" s="8"/>
      <c r="E39" s="1" t="s">
        <v>247</v>
      </c>
      <c r="F39" s="10" t="s">
        <v>194</v>
      </c>
      <c r="G39" s="2" t="s">
        <v>294</v>
      </c>
      <c r="H39" s="2"/>
      <c r="I39" s="1"/>
      <c r="J39" s="1"/>
      <c r="K39" s="2"/>
      <c r="L39" s="98">
        <v>3120600496370</v>
      </c>
      <c r="M39" s="125">
        <v>29772</v>
      </c>
      <c r="N39" s="175">
        <f t="shared" ca="1" si="0"/>
        <v>39</v>
      </c>
      <c r="O39" s="172"/>
      <c r="P39" s="1" t="s">
        <v>16</v>
      </c>
      <c r="Q39" s="1"/>
      <c r="R39" s="23" t="s">
        <v>90</v>
      </c>
      <c r="S39" s="10"/>
      <c r="T39" s="10"/>
      <c r="U39" s="10" t="s">
        <v>10</v>
      </c>
      <c r="V39" s="3" t="s">
        <v>7</v>
      </c>
      <c r="W39" s="3" t="s">
        <v>16</v>
      </c>
      <c r="X39" s="221" t="s">
        <v>57</v>
      </c>
      <c r="Y39" s="131">
        <v>41436</v>
      </c>
      <c r="Z39" s="135">
        <f t="shared" si="1"/>
        <v>41556</v>
      </c>
      <c r="AA39" s="243">
        <v>41436</v>
      </c>
      <c r="AB39" s="18">
        <f t="shared" ca="1" si="2"/>
        <v>2418</v>
      </c>
      <c r="AC39" s="62">
        <f t="shared" ca="1" si="3"/>
        <v>7</v>
      </c>
      <c r="AD39" s="57">
        <f t="shared" ca="1" si="4"/>
        <v>7</v>
      </c>
      <c r="AE39" s="60">
        <f t="shared" ca="1" si="5"/>
        <v>6.624657534246575</v>
      </c>
      <c r="AF39" s="17"/>
    </row>
    <row r="40" spans="1:32" s="26" customFormat="1" ht="23.25">
      <c r="A40" s="1">
        <v>36</v>
      </c>
      <c r="B40" s="1" t="s">
        <v>1779</v>
      </c>
      <c r="C40" s="8">
        <v>100048</v>
      </c>
      <c r="D40" s="8"/>
      <c r="E40" s="1" t="s">
        <v>247</v>
      </c>
      <c r="F40" s="2" t="s">
        <v>195</v>
      </c>
      <c r="G40" s="2" t="s">
        <v>295</v>
      </c>
      <c r="H40" s="2"/>
      <c r="I40" s="1"/>
      <c r="J40" s="1"/>
      <c r="K40" s="2"/>
      <c r="L40" s="97">
        <v>2129900026476</v>
      </c>
      <c r="M40" s="123">
        <v>33218</v>
      </c>
      <c r="N40" s="175">
        <f t="shared" ca="1" si="0"/>
        <v>30</v>
      </c>
      <c r="O40" s="173"/>
      <c r="P40" s="1" t="s">
        <v>16</v>
      </c>
      <c r="Q40" s="1"/>
      <c r="R40" s="23" t="s">
        <v>90</v>
      </c>
      <c r="S40" s="10"/>
      <c r="T40" s="10"/>
      <c r="U40" s="10" t="s">
        <v>10</v>
      </c>
      <c r="V40" s="3" t="s">
        <v>7</v>
      </c>
      <c r="W40" s="3" t="s">
        <v>16</v>
      </c>
      <c r="X40" s="221" t="s">
        <v>57</v>
      </c>
      <c r="Y40" s="131">
        <v>41447</v>
      </c>
      <c r="Z40" s="135">
        <f t="shared" si="1"/>
        <v>41567</v>
      </c>
      <c r="AA40" s="243">
        <v>41447</v>
      </c>
      <c r="AB40" s="18">
        <f t="shared" ca="1" si="2"/>
        <v>2407</v>
      </c>
      <c r="AC40" s="62">
        <f t="shared" ca="1" si="3"/>
        <v>7</v>
      </c>
      <c r="AD40" s="57">
        <f t="shared" ca="1" si="4"/>
        <v>7</v>
      </c>
      <c r="AE40" s="60">
        <f t="shared" ca="1" si="5"/>
        <v>6.5945205479452058</v>
      </c>
      <c r="AF40" s="17"/>
    </row>
    <row r="41" spans="1:32" s="26" customFormat="1" ht="22.5">
      <c r="A41" s="1">
        <v>37</v>
      </c>
      <c r="B41" s="1" t="s">
        <v>1779</v>
      </c>
      <c r="C41" s="8">
        <v>100049</v>
      </c>
      <c r="D41" s="8"/>
      <c r="E41" s="1" t="s">
        <v>249</v>
      </c>
      <c r="F41" s="10" t="s">
        <v>196</v>
      </c>
      <c r="G41" s="2" t="s">
        <v>296</v>
      </c>
      <c r="H41" s="2"/>
      <c r="I41" s="1"/>
      <c r="J41" s="1"/>
      <c r="K41" s="2"/>
      <c r="L41" s="98">
        <v>1129900288430</v>
      </c>
      <c r="M41" s="125">
        <v>34723</v>
      </c>
      <c r="N41" s="175">
        <f t="shared" ca="1" si="0"/>
        <v>25</v>
      </c>
      <c r="O41" s="172"/>
      <c r="P41" s="1" t="s">
        <v>16</v>
      </c>
      <c r="Q41" s="1"/>
      <c r="R41" s="24" t="s">
        <v>59</v>
      </c>
      <c r="S41" s="10"/>
      <c r="T41" s="10"/>
      <c r="U41" s="10" t="s">
        <v>10</v>
      </c>
      <c r="V41" s="3" t="s">
        <v>7</v>
      </c>
      <c r="W41" s="3" t="s">
        <v>16</v>
      </c>
      <c r="X41" s="221" t="s">
        <v>57</v>
      </c>
      <c r="Y41" s="131">
        <v>40898</v>
      </c>
      <c r="Z41" s="135">
        <f t="shared" si="1"/>
        <v>41018</v>
      </c>
      <c r="AA41" s="17">
        <v>40898</v>
      </c>
      <c r="AB41" s="18">
        <f t="shared" ca="1" si="2"/>
        <v>2956</v>
      </c>
      <c r="AC41" s="62">
        <f t="shared" ca="1" si="3"/>
        <v>9</v>
      </c>
      <c r="AD41" s="57">
        <f t="shared" ca="1" si="4"/>
        <v>1</v>
      </c>
      <c r="AE41" s="60">
        <f t="shared" ca="1" si="5"/>
        <v>8.0986301369863014</v>
      </c>
      <c r="AF41" s="17"/>
    </row>
    <row r="42" spans="1:32" s="26" customFormat="1" ht="23.25">
      <c r="A42" s="1">
        <v>38</v>
      </c>
      <c r="B42" s="1" t="s">
        <v>1779</v>
      </c>
      <c r="C42" s="328">
        <v>100050</v>
      </c>
      <c r="D42" s="8"/>
      <c r="E42" s="1" t="s">
        <v>247</v>
      </c>
      <c r="F42" s="10" t="s">
        <v>184</v>
      </c>
      <c r="G42" s="2" t="s">
        <v>295</v>
      </c>
      <c r="H42" s="2"/>
      <c r="I42" s="1"/>
      <c r="J42" s="1"/>
      <c r="K42" s="2"/>
      <c r="L42" s="98">
        <v>1129900233881</v>
      </c>
      <c r="M42" s="125">
        <v>34333</v>
      </c>
      <c r="N42" s="175">
        <f t="shared" ca="1" si="0"/>
        <v>27</v>
      </c>
      <c r="O42" s="172"/>
      <c r="P42" s="1" t="s">
        <v>16</v>
      </c>
      <c r="Q42" s="1"/>
      <c r="R42" s="23" t="s">
        <v>60</v>
      </c>
      <c r="S42" s="10"/>
      <c r="T42" s="10"/>
      <c r="U42" s="7" t="s">
        <v>10</v>
      </c>
      <c r="V42" s="3" t="s">
        <v>7</v>
      </c>
      <c r="W42" s="3" t="s">
        <v>16</v>
      </c>
      <c r="X42" s="221" t="s">
        <v>57</v>
      </c>
      <c r="Y42" s="131">
        <v>41390</v>
      </c>
      <c r="Z42" s="135">
        <f t="shared" si="1"/>
        <v>41510</v>
      </c>
      <c r="AA42" s="240">
        <v>41390</v>
      </c>
      <c r="AB42" s="18">
        <f t="shared" ca="1" si="2"/>
        <v>2464</v>
      </c>
      <c r="AC42" s="62">
        <f t="shared" ca="1" si="3"/>
        <v>7</v>
      </c>
      <c r="AD42" s="57">
        <f t="shared" ca="1" si="4"/>
        <v>8</v>
      </c>
      <c r="AE42" s="60">
        <f t="shared" ca="1" si="5"/>
        <v>6.7506849315068491</v>
      </c>
      <c r="AF42" s="17"/>
    </row>
    <row r="43" spans="1:32" s="26" customFormat="1" ht="23.25">
      <c r="A43" s="1">
        <v>39</v>
      </c>
      <c r="B43" s="1" t="s">
        <v>1779</v>
      </c>
      <c r="C43" s="8">
        <v>100051</v>
      </c>
      <c r="D43" s="8"/>
      <c r="E43" s="1" t="s">
        <v>249</v>
      </c>
      <c r="F43" s="10" t="s">
        <v>197</v>
      </c>
      <c r="G43" s="2" t="s">
        <v>297</v>
      </c>
      <c r="H43" s="2"/>
      <c r="I43" s="1"/>
      <c r="J43" s="1"/>
      <c r="K43" s="2"/>
      <c r="L43" s="98">
        <v>3451100909690</v>
      </c>
      <c r="M43" s="125">
        <v>29724</v>
      </c>
      <c r="N43" s="175">
        <f t="shared" ca="1" si="0"/>
        <v>39</v>
      </c>
      <c r="O43" s="172"/>
      <c r="P43" s="1" t="s">
        <v>16</v>
      </c>
      <c r="Q43" s="1"/>
      <c r="R43" s="22" t="s">
        <v>59</v>
      </c>
      <c r="S43" s="10"/>
      <c r="T43" s="10"/>
      <c r="U43" s="10" t="s">
        <v>10</v>
      </c>
      <c r="V43" s="3" t="s">
        <v>7</v>
      </c>
      <c r="W43" s="3" t="s">
        <v>16</v>
      </c>
      <c r="X43" s="221" t="s">
        <v>57</v>
      </c>
      <c r="Y43" s="131">
        <v>41127</v>
      </c>
      <c r="Z43" s="135">
        <f t="shared" si="1"/>
        <v>41247</v>
      </c>
      <c r="AA43" s="244">
        <v>41127</v>
      </c>
      <c r="AB43" s="18">
        <f t="shared" ca="1" si="2"/>
        <v>2727</v>
      </c>
      <c r="AC43" s="62">
        <f t="shared" ca="1" si="3"/>
        <v>8</v>
      </c>
      <c r="AD43" s="57">
        <f t="shared" ca="1" si="4"/>
        <v>5</v>
      </c>
      <c r="AE43" s="60">
        <f t="shared" ca="1" si="5"/>
        <v>7.4712328767123291</v>
      </c>
      <c r="AF43" s="17"/>
    </row>
    <row r="44" spans="1:32" s="26" customFormat="1" ht="23.25">
      <c r="A44" s="1">
        <v>40</v>
      </c>
      <c r="B44" s="1" t="s">
        <v>1779</v>
      </c>
      <c r="C44" s="8">
        <v>100053</v>
      </c>
      <c r="D44" s="8"/>
      <c r="E44" s="1" t="s">
        <v>247</v>
      </c>
      <c r="F44" s="10" t="s">
        <v>198</v>
      </c>
      <c r="G44" s="2" t="s">
        <v>298</v>
      </c>
      <c r="H44" s="2"/>
      <c r="I44" s="1"/>
      <c r="J44" s="1"/>
      <c r="K44" s="2"/>
      <c r="L44" s="98">
        <v>3361200375744</v>
      </c>
      <c r="M44" s="125">
        <v>27402</v>
      </c>
      <c r="N44" s="175">
        <f t="shared" ca="1" si="0"/>
        <v>45</v>
      </c>
      <c r="O44" s="172"/>
      <c r="P44" s="1" t="s">
        <v>16</v>
      </c>
      <c r="Q44" s="1"/>
      <c r="R44" s="22" t="s">
        <v>59</v>
      </c>
      <c r="S44" s="28" t="s">
        <v>42</v>
      </c>
      <c r="T44" s="10"/>
      <c r="U44" s="10" t="s">
        <v>10</v>
      </c>
      <c r="V44" s="3" t="s">
        <v>7</v>
      </c>
      <c r="W44" s="3" t="s">
        <v>16</v>
      </c>
      <c r="X44" s="221" t="s">
        <v>57</v>
      </c>
      <c r="Y44" s="131">
        <v>41043</v>
      </c>
      <c r="Z44" s="135">
        <f t="shared" si="1"/>
        <v>41163</v>
      </c>
      <c r="AA44" s="244">
        <v>41043</v>
      </c>
      <c r="AB44" s="18">
        <f t="shared" ca="1" si="2"/>
        <v>2811</v>
      </c>
      <c r="AC44" s="62">
        <f t="shared" ca="1" si="3"/>
        <v>8</v>
      </c>
      <c r="AD44" s="57">
        <f t="shared" ca="1" si="4"/>
        <v>8</v>
      </c>
      <c r="AE44" s="60">
        <f t="shared" ca="1" si="5"/>
        <v>7.7013698630136984</v>
      </c>
      <c r="AF44" s="17"/>
    </row>
    <row r="45" spans="1:32" s="26" customFormat="1" ht="23.25">
      <c r="A45" s="1">
        <v>41</v>
      </c>
      <c r="B45" s="1" t="s">
        <v>1779</v>
      </c>
      <c r="C45" s="8">
        <v>900007</v>
      </c>
      <c r="D45" s="8"/>
      <c r="E45" s="1" t="s">
        <v>247</v>
      </c>
      <c r="F45" s="10" t="s">
        <v>199</v>
      </c>
      <c r="G45" s="2" t="s">
        <v>299</v>
      </c>
      <c r="H45" s="2"/>
      <c r="I45" s="1"/>
      <c r="J45" s="1"/>
      <c r="K45" s="2"/>
      <c r="L45" s="98">
        <v>3150600207866</v>
      </c>
      <c r="M45" s="125">
        <v>30336</v>
      </c>
      <c r="N45" s="175">
        <f t="shared" ca="1" si="0"/>
        <v>37</v>
      </c>
      <c r="O45" s="172"/>
      <c r="P45" s="1" t="s">
        <v>16</v>
      </c>
      <c r="Q45" s="1"/>
      <c r="R45" s="10" t="s">
        <v>1776</v>
      </c>
      <c r="S45" s="10"/>
      <c r="T45" s="28" t="s">
        <v>42</v>
      </c>
      <c r="U45" s="10" t="s">
        <v>10</v>
      </c>
      <c r="V45" s="10" t="s">
        <v>7</v>
      </c>
      <c r="W45" s="3" t="s">
        <v>16</v>
      </c>
      <c r="X45" s="221" t="s">
        <v>57</v>
      </c>
      <c r="Y45" s="131">
        <v>41086</v>
      </c>
      <c r="Z45" s="135">
        <f t="shared" si="1"/>
        <v>41206</v>
      </c>
      <c r="AA45" s="244">
        <v>41086</v>
      </c>
      <c r="AB45" s="18">
        <f t="shared" ca="1" si="2"/>
        <v>2768</v>
      </c>
      <c r="AC45" s="62">
        <f t="shared" ca="1" si="3"/>
        <v>8</v>
      </c>
      <c r="AD45" s="57">
        <f t="shared" ca="1" si="4"/>
        <v>6</v>
      </c>
      <c r="AE45" s="60">
        <f t="shared" ca="1" si="5"/>
        <v>7.5835616438356164</v>
      </c>
      <c r="AF45" s="17"/>
    </row>
    <row r="46" spans="1:32" s="26" customFormat="1" ht="22.5">
      <c r="A46" s="1">
        <v>42</v>
      </c>
      <c r="B46" s="1" t="s">
        <v>1779</v>
      </c>
      <c r="C46" s="8">
        <v>900008</v>
      </c>
      <c r="D46" s="8"/>
      <c r="E46" s="1" t="s">
        <v>248</v>
      </c>
      <c r="F46" s="10" t="s">
        <v>200</v>
      </c>
      <c r="G46" s="2" t="s">
        <v>300</v>
      </c>
      <c r="H46" s="2"/>
      <c r="I46" s="1"/>
      <c r="J46" s="1"/>
      <c r="K46" s="2"/>
      <c r="L46" s="98">
        <v>3301200946539</v>
      </c>
      <c r="M46" s="125">
        <v>28419</v>
      </c>
      <c r="N46" s="175">
        <f t="shared" ca="1" si="0"/>
        <v>43</v>
      </c>
      <c r="O46" s="172"/>
      <c r="P46" s="1" t="s">
        <v>16</v>
      </c>
      <c r="Q46" s="1"/>
      <c r="R46" s="10" t="s">
        <v>84</v>
      </c>
      <c r="S46" s="10"/>
      <c r="T46" s="10"/>
      <c r="U46" s="10" t="s">
        <v>10</v>
      </c>
      <c r="V46" s="3" t="s">
        <v>7</v>
      </c>
      <c r="W46" s="3" t="s">
        <v>16</v>
      </c>
      <c r="X46" s="221" t="s">
        <v>57</v>
      </c>
      <c r="Y46" s="131">
        <v>40989</v>
      </c>
      <c r="Z46" s="135">
        <f t="shared" si="1"/>
        <v>41109</v>
      </c>
      <c r="AA46" s="244">
        <v>40989</v>
      </c>
      <c r="AB46" s="18">
        <f t="shared" ca="1" si="2"/>
        <v>2865</v>
      </c>
      <c r="AC46" s="62">
        <f t="shared" ca="1" si="3"/>
        <v>8</v>
      </c>
      <c r="AD46" s="57">
        <f t="shared" ca="1" si="4"/>
        <v>10</v>
      </c>
      <c r="AE46" s="60">
        <f t="shared" ca="1" si="5"/>
        <v>7.8493150684931505</v>
      </c>
      <c r="AF46" s="17"/>
    </row>
    <row r="47" spans="1:32" s="26" customFormat="1" ht="23.25">
      <c r="A47" s="1">
        <v>43</v>
      </c>
      <c r="B47" s="1" t="s">
        <v>1779</v>
      </c>
      <c r="C47" s="8">
        <v>100056</v>
      </c>
      <c r="D47" s="8"/>
      <c r="E47" s="1" t="s">
        <v>249</v>
      </c>
      <c r="F47" s="2" t="s">
        <v>201</v>
      </c>
      <c r="G47" s="2" t="s">
        <v>301</v>
      </c>
      <c r="H47" s="2"/>
      <c r="I47" s="1"/>
      <c r="J47" s="1"/>
      <c r="K47" s="2"/>
      <c r="L47" s="97">
        <v>1101800005218</v>
      </c>
      <c r="M47" s="123">
        <v>30715</v>
      </c>
      <c r="N47" s="175">
        <f t="shared" ca="1" si="0"/>
        <v>36</v>
      </c>
      <c r="O47" s="173"/>
      <c r="P47" s="1" t="s">
        <v>16</v>
      </c>
      <c r="Q47" s="1"/>
      <c r="R47" s="22" t="s">
        <v>59</v>
      </c>
      <c r="S47" s="10"/>
      <c r="T47" s="10"/>
      <c r="U47" s="10" t="s">
        <v>10</v>
      </c>
      <c r="V47" s="10" t="s">
        <v>7</v>
      </c>
      <c r="W47" s="3" t="s">
        <v>16</v>
      </c>
      <c r="X47" s="221" t="s">
        <v>57</v>
      </c>
      <c r="Y47" s="131">
        <v>41078</v>
      </c>
      <c r="Z47" s="135">
        <f t="shared" si="1"/>
        <v>41198</v>
      </c>
      <c r="AA47" s="244">
        <v>41078</v>
      </c>
      <c r="AB47" s="18">
        <f t="shared" ca="1" si="2"/>
        <v>2776</v>
      </c>
      <c r="AC47" s="62">
        <f t="shared" ca="1" si="3"/>
        <v>8</v>
      </c>
      <c r="AD47" s="57">
        <f t="shared" ca="1" si="4"/>
        <v>7</v>
      </c>
      <c r="AE47" s="60">
        <f t="shared" ca="1" si="5"/>
        <v>7.6054794520547944</v>
      </c>
      <c r="AF47" s="17"/>
    </row>
    <row r="48" spans="1:32" s="26" customFormat="1" ht="22.5">
      <c r="A48" s="1">
        <v>44</v>
      </c>
      <c r="B48" s="1" t="s">
        <v>1779</v>
      </c>
      <c r="C48" s="8">
        <v>100060</v>
      </c>
      <c r="D48" s="8"/>
      <c r="E48" s="1" t="s">
        <v>247</v>
      </c>
      <c r="F48" s="10" t="s">
        <v>202</v>
      </c>
      <c r="G48" s="2" t="s">
        <v>302</v>
      </c>
      <c r="H48" s="2"/>
      <c r="I48" s="1"/>
      <c r="J48" s="1"/>
      <c r="K48" s="2"/>
      <c r="L48" s="98">
        <v>3120400275191</v>
      </c>
      <c r="M48" s="125">
        <v>30493</v>
      </c>
      <c r="N48" s="175">
        <f t="shared" ca="1" si="0"/>
        <v>37</v>
      </c>
      <c r="O48" s="172"/>
      <c r="P48" s="1" t="s">
        <v>16</v>
      </c>
      <c r="Q48" s="1"/>
      <c r="R48" s="2" t="s">
        <v>79</v>
      </c>
      <c r="S48" s="2"/>
      <c r="T48" s="2"/>
      <c r="U48" s="2" t="s">
        <v>48</v>
      </c>
      <c r="V48" s="3" t="s">
        <v>7</v>
      </c>
      <c r="W48" s="3" t="s">
        <v>16</v>
      </c>
      <c r="X48" s="221"/>
      <c r="Y48" s="131">
        <v>39995</v>
      </c>
      <c r="Z48" s="135">
        <f t="shared" si="1"/>
        <v>40115</v>
      </c>
      <c r="AA48" s="17">
        <v>39995</v>
      </c>
      <c r="AB48" s="18">
        <f t="shared" ca="1" si="2"/>
        <v>3859</v>
      </c>
      <c r="AC48" s="62">
        <f t="shared" ca="1" si="3"/>
        <v>11</v>
      </c>
      <c r="AD48" s="57">
        <f t="shared" ca="1" si="4"/>
        <v>6</v>
      </c>
      <c r="AE48" s="60">
        <f t="shared" ca="1" si="5"/>
        <v>10.572602739726028</v>
      </c>
      <c r="AF48" s="17"/>
    </row>
    <row r="49" spans="1:32" s="26" customFormat="1" ht="23.25">
      <c r="A49" s="1">
        <v>45</v>
      </c>
      <c r="B49" s="1" t="s">
        <v>1779</v>
      </c>
      <c r="C49" s="8">
        <v>900009</v>
      </c>
      <c r="D49" s="8"/>
      <c r="E49" s="1" t="s">
        <v>247</v>
      </c>
      <c r="F49" s="10" t="s">
        <v>203</v>
      </c>
      <c r="G49" s="2" t="s">
        <v>303</v>
      </c>
      <c r="H49" s="2"/>
      <c r="I49" s="1"/>
      <c r="J49" s="1"/>
      <c r="K49" s="2"/>
      <c r="L49" s="98">
        <v>3130500064435</v>
      </c>
      <c r="M49" s="125">
        <v>30437</v>
      </c>
      <c r="N49" s="175">
        <f t="shared" ca="1" si="0"/>
        <v>37</v>
      </c>
      <c r="O49" s="172"/>
      <c r="P49" s="1" t="s">
        <v>16</v>
      </c>
      <c r="Q49" s="1"/>
      <c r="R49" s="2" t="s">
        <v>634</v>
      </c>
      <c r="S49" s="8"/>
      <c r="T49" s="28"/>
      <c r="U49" s="10" t="s">
        <v>8</v>
      </c>
      <c r="V49" s="3" t="s">
        <v>7</v>
      </c>
      <c r="W49" s="3" t="s">
        <v>16</v>
      </c>
      <c r="X49" s="221"/>
      <c r="Y49" s="131">
        <v>40756</v>
      </c>
      <c r="Z49" s="135">
        <f t="shared" si="1"/>
        <v>40876</v>
      </c>
      <c r="AA49" s="17">
        <v>40756</v>
      </c>
      <c r="AB49" s="18">
        <f t="shared" ca="1" si="2"/>
        <v>3098</v>
      </c>
      <c r="AC49" s="62">
        <f t="shared" ca="1" si="3"/>
        <v>9</v>
      </c>
      <c r="AD49" s="57">
        <f t="shared" ca="1" si="4"/>
        <v>5</v>
      </c>
      <c r="AE49" s="60">
        <f t="shared" ca="1" si="5"/>
        <v>8.4876712328767123</v>
      </c>
      <c r="AF49" s="17"/>
    </row>
    <row r="50" spans="1:32" s="26" customFormat="1" ht="23.25">
      <c r="A50" s="1">
        <v>46</v>
      </c>
      <c r="B50" s="1" t="s">
        <v>1779</v>
      </c>
      <c r="C50" s="8">
        <v>100065</v>
      </c>
      <c r="D50" s="8"/>
      <c r="E50" s="1" t="s">
        <v>248</v>
      </c>
      <c r="F50" s="10" t="s">
        <v>205</v>
      </c>
      <c r="G50" s="2" t="s">
        <v>305</v>
      </c>
      <c r="H50" s="2"/>
      <c r="I50" s="1"/>
      <c r="J50" s="1"/>
      <c r="K50" s="2"/>
      <c r="L50" s="98">
        <v>1120600466608</v>
      </c>
      <c r="M50" s="125">
        <v>28035</v>
      </c>
      <c r="N50" s="175">
        <f t="shared" ca="1" si="0"/>
        <v>44</v>
      </c>
      <c r="O50" s="172"/>
      <c r="P50" s="1" t="s">
        <v>16</v>
      </c>
      <c r="Q50" s="1"/>
      <c r="R50" s="40" t="s">
        <v>85</v>
      </c>
      <c r="S50" s="10"/>
      <c r="T50" s="10"/>
      <c r="U50" s="10" t="s">
        <v>10</v>
      </c>
      <c r="V50" s="3" t="s">
        <v>7</v>
      </c>
      <c r="W50" s="3" t="s">
        <v>16</v>
      </c>
      <c r="X50" s="221">
        <v>41852</v>
      </c>
      <c r="Y50" s="131">
        <v>40896</v>
      </c>
      <c r="Z50" s="135">
        <f t="shared" si="1"/>
        <v>41016</v>
      </c>
      <c r="AA50" s="17">
        <v>40896</v>
      </c>
      <c r="AB50" s="18">
        <f t="shared" ca="1" si="2"/>
        <v>2958</v>
      </c>
      <c r="AC50" s="62">
        <f t="shared" ca="1" si="3"/>
        <v>9</v>
      </c>
      <c r="AD50" s="57">
        <f t="shared" ca="1" si="4"/>
        <v>1</v>
      </c>
      <c r="AE50" s="60">
        <f t="shared" ca="1" si="5"/>
        <v>8.1041095890410961</v>
      </c>
      <c r="AF50" s="17"/>
    </row>
    <row r="51" spans="1:32" s="26" customFormat="1" ht="22.5">
      <c r="A51" s="1">
        <v>47</v>
      </c>
      <c r="B51" s="1" t="s">
        <v>1779</v>
      </c>
      <c r="C51" s="8">
        <v>100066</v>
      </c>
      <c r="D51" s="8"/>
      <c r="E51" s="1" t="s">
        <v>247</v>
      </c>
      <c r="F51" s="10" t="s">
        <v>206</v>
      </c>
      <c r="G51" s="2" t="s">
        <v>306</v>
      </c>
      <c r="H51" s="2"/>
      <c r="I51" s="1"/>
      <c r="J51" s="1"/>
      <c r="K51" s="2"/>
      <c r="L51" s="98">
        <v>3120600466969</v>
      </c>
      <c r="M51" s="125">
        <v>29781</v>
      </c>
      <c r="N51" s="175">
        <f t="shared" ca="1" si="0"/>
        <v>39</v>
      </c>
      <c r="O51" s="172"/>
      <c r="P51" s="1" t="s">
        <v>16</v>
      </c>
      <c r="Q51" s="1"/>
      <c r="R51" s="10" t="s">
        <v>91</v>
      </c>
      <c r="S51" s="10"/>
      <c r="T51" s="10"/>
      <c r="U51" s="10" t="s">
        <v>10</v>
      </c>
      <c r="V51" s="3" t="s">
        <v>7</v>
      </c>
      <c r="W51" s="3" t="s">
        <v>16</v>
      </c>
      <c r="X51" s="221">
        <v>41852</v>
      </c>
      <c r="Y51" s="131">
        <v>41218</v>
      </c>
      <c r="Z51" s="135">
        <f t="shared" si="1"/>
        <v>41338</v>
      </c>
      <c r="AA51" s="244">
        <v>41218</v>
      </c>
      <c r="AB51" s="18">
        <f t="shared" ca="1" si="2"/>
        <v>2636</v>
      </c>
      <c r="AC51" s="62">
        <f t="shared" ca="1" si="3"/>
        <v>8</v>
      </c>
      <c r="AD51" s="57">
        <f t="shared" ca="1" si="4"/>
        <v>2</v>
      </c>
      <c r="AE51" s="60">
        <f t="shared" ca="1" si="5"/>
        <v>7.2219178082191782</v>
      </c>
      <c r="AF51" s="17"/>
    </row>
    <row r="52" spans="1:32" s="26" customFormat="1" ht="23.25">
      <c r="A52" s="1">
        <v>48</v>
      </c>
      <c r="B52" s="1" t="s">
        <v>1779</v>
      </c>
      <c r="C52" s="8">
        <v>100067</v>
      </c>
      <c r="D52" s="8"/>
      <c r="E52" s="1" t="s">
        <v>248</v>
      </c>
      <c r="F52" s="10" t="s">
        <v>207</v>
      </c>
      <c r="G52" s="2" t="s">
        <v>307</v>
      </c>
      <c r="H52" s="2"/>
      <c r="I52" s="1"/>
      <c r="J52" s="1"/>
      <c r="K52" s="2"/>
      <c r="L52" s="98">
        <v>3440100159312</v>
      </c>
      <c r="M52" s="125">
        <v>28813</v>
      </c>
      <c r="N52" s="175">
        <f t="shared" ca="1" si="0"/>
        <v>42</v>
      </c>
      <c r="O52" s="172"/>
      <c r="P52" s="1" t="s">
        <v>16</v>
      </c>
      <c r="Q52" s="1"/>
      <c r="R52" s="40" t="s">
        <v>85</v>
      </c>
      <c r="S52" s="10"/>
      <c r="T52" s="10"/>
      <c r="U52" s="10" t="s">
        <v>10</v>
      </c>
      <c r="V52" s="3" t="s">
        <v>7</v>
      </c>
      <c r="W52" s="3" t="s">
        <v>16</v>
      </c>
      <c r="X52" s="221">
        <v>41852</v>
      </c>
      <c r="Y52" s="131">
        <v>41036</v>
      </c>
      <c r="Z52" s="135">
        <f t="shared" si="1"/>
        <v>41156</v>
      </c>
      <c r="AA52" s="244">
        <v>41036</v>
      </c>
      <c r="AB52" s="18">
        <f t="shared" ca="1" si="2"/>
        <v>2818</v>
      </c>
      <c r="AC52" s="62">
        <f t="shared" ca="1" si="3"/>
        <v>8</v>
      </c>
      <c r="AD52" s="57">
        <f t="shared" ca="1" si="4"/>
        <v>8</v>
      </c>
      <c r="AE52" s="60">
        <f t="shared" ca="1" si="5"/>
        <v>7.720547945205479</v>
      </c>
      <c r="AF52" s="17"/>
    </row>
    <row r="53" spans="1:32" s="26" customFormat="1" ht="23.25">
      <c r="A53" s="1">
        <v>49</v>
      </c>
      <c r="B53" s="1" t="s">
        <v>1779</v>
      </c>
      <c r="C53" s="8">
        <v>100069</v>
      </c>
      <c r="D53" s="8"/>
      <c r="E53" s="1" t="s">
        <v>247</v>
      </c>
      <c r="F53" s="10" t="s">
        <v>208</v>
      </c>
      <c r="G53" s="2" t="s">
        <v>308</v>
      </c>
      <c r="H53" s="2"/>
      <c r="I53" s="1"/>
      <c r="J53" s="1"/>
      <c r="K53" s="2"/>
      <c r="L53" s="98">
        <v>1129900061168</v>
      </c>
      <c r="M53" s="125">
        <v>32741</v>
      </c>
      <c r="N53" s="175">
        <f t="shared" ca="1" si="0"/>
        <v>31</v>
      </c>
      <c r="O53" s="172"/>
      <c r="P53" s="1" t="s">
        <v>16</v>
      </c>
      <c r="Q53" s="1"/>
      <c r="R53" s="40" t="s">
        <v>85</v>
      </c>
      <c r="S53" s="10"/>
      <c r="T53" s="10"/>
      <c r="U53" s="10" t="s">
        <v>10</v>
      </c>
      <c r="V53" s="3" t="s">
        <v>7</v>
      </c>
      <c r="W53" s="3" t="s">
        <v>16</v>
      </c>
      <c r="X53" s="221">
        <v>41852</v>
      </c>
      <c r="Y53" s="131">
        <v>41302</v>
      </c>
      <c r="Z53" s="135">
        <f t="shared" si="1"/>
        <v>41422</v>
      </c>
      <c r="AA53" s="243">
        <v>41302</v>
      </c>
      <c r="AB53" s="18">
        <f t="shared" ca="1" si="2"/>
        <v>2552</v>
      </c>
      <c r="AC53" s="62">
        <f t="shared" ca="1" si="3"/>
        <v>7</v>
      </c>
      <c r="AD53" s="57">
        <f t="shared" ca="1" si="4"/>
        <v>11</v>
      </c>
      <c r="AE53" s="60">
        <f t="shared" ca="1" si="5"/>
        <v>6.9917808219178079</v>
      </c>
      <c r="AF53" s="17"/>
    </row>
    <row r="54" spans="1:32" s="26" customFormat="1" ht="22.5">
      <c r="A54" s="1">
        <v>50</v>
      </c>
      <c r="B54" s="1" t="s">
        <v>1779</v>
      </c>
      <c r="C54" s="8">
        <v>100071</v>
      </c>
      <c r="D54" s="8"/>
      <c r="E54" s="1" t="s">
        <v>249</v>
      </c>
      <c r="F54" s="2" t="s">
        <v>209</v>
      </c>
      <c r="G54" s="2" t="s">
        <v>309</v>
      </c>
      <c r="H54" s="2"/>
      <c r="I54" s="1"/>
      <c r="J54" s="1"/>
      <c r="K54" s="2"/>
      <c r="L54" s="97">
        <v>1101499037683</v>
      </c>
      <c r="M54" s="123">
        <v>31467</v>
      </c>
      <c r="N54" s="175">
        <f t="shared" ca="1" si="0"/>
        <v>34</v>
      </c>
      <c r="O54" s="173"/>
      <c r="P54" s="1" t="s">
        <v>16</v>
      </c>
      <c r="Q54" s="1"/>
      <c r="R54" s="27" t="s">
        <v>52</v>
      </c>
      <c r="S54" s="2"/>
      <c r="T54" s="2"/>
      <c r="U54" s="27" t="s">
        <v>49</v>
      </c>
      <c r="V54" s="3" t="s">
        <v>7</v>
      </c>
      <c r="W54" s="3" t="s">
        <v>16</v>
      </c>
      <c r="X54" s="221">
        <v>42025</v>
      </c>
      <c r="Y54" s="131">
        <v>42025</v>
      </c>
      <c r="Z54" s="135">
        <f t="shared" si="1"/>
        <v>42145</v>
      </c>
      <c r="AA54" s="239">
        <v>42025</v>
      </c>
      <c r="AB54" s="18">
        <f t="shared" ca="1" si="2"/>
        <v>1829</v>
      </c>
      <c r="AC54" s="62">
        <f t="shared" ca="1" si="3"/>
        <v>5</v>
      </c>
      <c r="AD54" s="57">
        <f t="shared" ca="1" si="4"/>
        <v>0</v>
      </c>
      <c r="AE54" s="60">
        <f t="shared" ca="1" si="5"/>
        <v>5.0109589041095894</v>
      </c>
      <c r="AF54" s="17"/>
    </row>
    <row r="55" spans="1:32" s="26" customFormat="1" ht="22.5">
      <c r="A55" s="1">
        <v>51</v>
      </c>
      <c r="B55" s="1" t="s">
        <v>1779</v>
      </c>
      <c r="C55" s="8">
        <v>900012</v>
      </c>
      <c r="D55" s="8"/>
      <c r="E55" s="1" t="s">
        <v>247</v>
      </c>
      <c r="F55" s="2" t="s">
        <v>211</v>
      </c>
      <c r="G55" s="2" t="s">
        <v>311</v>
      </c>
      <c r="H55" s="2"/>
      <c r="I55" s="1"/>
      <c r="J55" s="1"/>
      <c r="K55" s="2"/>
      <c r="L55" s="97">
        <v>1100400032217</v>
      </c>
      <c r="M55" s="123">
        <v>30843</v>
      </c>
      <c r="N55" s="175">
        <f t="shared" ca="1" si="0"/>
        <v>36</v>
      </c>
      <c r="O55" s="173"/>
      <c r="P55" s="1" t="s">
        <v>16</v>
      </c>
      <c r="Q55" s="1" t="s">
        <v>1780</v>
      </c>
      <c r="R55" s="2" t="s">
        <v>82</v>
      </c>
      <c r="S55" s="2"/>
      <c r="T55" s="2"/>
      <c r="U55" s="2" t="s">
        <v>8</v>
      </c>
      <c r="V55" s="3" t="s">
        <v>7</v>
      </c>
      <c r="W55" s="3" t="s">
        <v>16</v>
      </c>
      <c r="X55" s="221">
        <v>42065</v>
      </c>
      <c r="Y55" s="221">
        <v>42065</v>
      </c>
      <c r="Z55" s="135">
        <f t="shared" si="1"/>
        <v>42185</v>
      </c>
      <c r="AA55" s="17">
        <v>42065</v>
      </c>
      <c r="AB55" s="18">
        <f t="shared" ca="1" si="2"/>
        <v>1789</v>
      </c>
      <c r="AC55" s="18">
        <f t="shared" ca="1" si="3"/>
        <v>5</v>
      </c>
      <c r="AD55" s="18">
        <f t="shared" ca="1" si="4"/>
        <v>10</v>
      </c>
      <c r="AE55" s="196">
        <f t="shared" ca="1" si="5"/>
        <v>4.9013698630136986</v>
      </c>
      <c r="AF55" s="17"/>
    </row>
    <row r="56" spans="1:32" s="39" customFormat="1" ht="23.25">
      <c r="A56" s="1">
        <v>52</v>
      </c>
      <c r="B56" s="1" t="s">
        <v>1779</v>
      </c>
      <c r="C56" s="33">
        <v>100076</v>
      </c>
      <c r="D56" s="33"/>
      <c r="E56" s="1" t="s">
        <v>249</v>
      </c>
      <c r="F56" s="34" t="s">
        <v>212</v>
      </c>
      <c r="G56" s="34" t="s">
        <v>312</v>
      </c>
      <c r="H56" s="34"/>
      <c r="I56" s="33"/>
      <c r="J56" s="33"/>
      <c r="K56" s="34"/>
      <c r="L56" s="99">
        <v>1301700233527</v>
      </c>
      <c r="M56" s="126">
        <v>34332</v>
      </c>
      <c r="N56" s="175">
        <f t="shared" ca="1" si="0"/>
        <v>27</v>
      </c>
      <c r="O56" s="185"/>
      <c r="P56" s="1" t="s">
        <v>16</v>
      </c>
      <c r="Q56" s="1"/>
      <c r="R56" s="40" t="s">
        <v>85</v>
      </c>
      <c r="S56" s="34"/>
      <c r="T56" s="34"/>
      <c r="U56" s="34" t="s">
        <v>10</v>
      </c>
      <c r="V56" s="14" t="s">
        <v>7</v>
      </c>
      <c r="W56" s="3" t="s">
        <v>16</v>
      </c>
      <c r="X56" s="221">
        <v>42005</v>
      </c>
      <c r="Y56" s="132">
        <v>40595</v>
      </c>
      <c r="Z56" s="135">
        <f t="shared" si="1"/>
        <v>40715</v>
      </c>
      <c r="AA56" s="32">
        <v>40595</v>
      </c>
      <c r="AB56" s="37">
        <f t="shared" ca="1" si="2"/>
        <v>3259</v>
      </c>
      <c r="AC56" s="37">
        <f t="shared" ca="1" si="3"/>
        <v>9</v>
      </c>
      <c r="AD56" s="37">
        <f t="shared" ca="1" si="4"/>
        <v>11</v>
      </c>
      <c r="AE56" s="60">
        <f t="shared" ca="1" si="5"/>
        <v>8.9287671232876704</v>
      </c>
      <c r="AF56" s="32"/>
    </row>
    <row r="57" spans="1:32" s="39" customFormat="1" ht="22.5">
      <c r="A57" s="1">
        <v>53</v>
      </c>
      <c r="B57" s="1" t="s">
        <v>1779</v>
      </c>
      <c r="C57" s="20">
        <v>900013</v>
      </c>
      <c r="D57" s="20"/>
      <c r="E57" s="1" t="s">
        <v>249</v>
      </c>
      <c r="F57" s="14" t="s">
        <v>192</v>
      </c>
      <c r="G57" s="34" t="s">
        <v>313</v>
      </c>
      <c r="H57" s="34"/>
      <c r="I57" s="33"/>
      <c r="J57" s="33"/>
      <c r="K57" s="34"/>
      <c r="L57" s="100">
        <v>5250400031999</v>
      </c>
      <c r="M57" s="127">
        <v>28069</v>
      </c>
      <c r="N57" s="175">
        <f t="shared" ca="1" si="0"/>
        <v>44</v>
      </c>
      <c r="O57" s="175"/>
      <c r="P57" s="1" t="s">
        <v>16</v>
      </c>
      <c r="Q57" s="1"/>
      <c r="R57" s="2" t="s">
        <v>634</v>
      </c>
      <c r="S57" s="2"/>
      <c r="T57" s="2"/>
      <c r="U57" s="2" t="s">
        <v>8</v>
      </c>
      <c r="V57" s="36" t="s">
        <v>7</v>
      </c>
      <c r="W57" s="3" t="s">
        <v>16</v>
      </c>
      <c r="X57" s="221"/>
      <c r="Y57" s="132">
        <v>39298</v>
      </c>
      <c r="Z57" s="135">
        <f t="shared" si="1"/>
        <v>39418</v>
      </c>
      <c r="AA57" s="32">
        <v>39298</v>
      </c>
      <c r="AB57" s="37">
        <f t="shared" ca="1" si="2"/>
        <v>4556</v>
      </c>
      <c r="AC57" s="37">
        <f t="shared" ca="1" si="3"/>
        <v>13</v>
      </c>
      <c r="AD57" s="37">
        <f t="shared" ca="1" si="4"/>
        <v>5</v>
      </c>
      <c r="AE57" s="60">
        <f t="shared" ca="1" si="5"/>
        <v>12.482191780821918</v>
      </c>
      <c r="AF57" s="32"/>
    </row>
    <row r="58" spans="1:32" s="39" customFormat="1" ht="22.5">
      <c r="A58" s="1">
        <v>54</v>
      </c>
      <c r="B58" s="1" t="s">
        <v>1779</v>
      </c>
      <c r="C58" s="20">
        <v>900014</v>
      </c>
      <c r="D58" s="20"/>
      <c r="E58" s="1" t="s">
        <v>247</v>
      </c>
      <c r="F58" s="14" t="s">
        <v>350</v>
      </c>
      <c r="G58" s="34" t="s">
        <v>351</v>
      </c>
      <c r="H58" s="34"/>
      <c r="I58" s="33"/>
      <c r="J58" s="33"/>
      <c r="K58" s="34"/>
      <c r="L58" s="100">
        <v>1309900809586</v>
      </c>
      <c r="M58" s="127">
        <v>33747</v>
      </c>
      <c r="N58" s="175">
        <f t="shared" ca="1" si="0"/>
        <v>28</v>
      </c>
      <c r="O58" s="175"/>
      <c r="P58" s="1" t="s">
        <v>16</v>
      </c>
      <c r="Q58" s="1"/>
      <c r="R58" s="29" t="s">
        <v>68</v>
      </c>
      <c r="S58" s="2"/>
      <c r="T58" s="2"/>
      <c r="U58" s="2" t="s">
        <v>8</v>
      </c>
      <c r="V58" s="3" t="s">
        <v>7</v>
      </c>
      <c r="W58" s="3" t="s">
        <v>16</v>
      </c>
      <c r="X58" s="221"/>
      <c r="Y58" s="132">
        <v>42555</v>
      </c>
      <c r="Z58" s="135">
        <f t="shared" si="1"/>
        <v>42675</v>
      </c>
      <c r="AA58" s="241">
        <v>42555</v>
      </c>
      <c r="AB58" s="37">
        <f t="shared" ca="1" si="2"/>
        <v>1299</v>
      </c>
      <c r="AC58" s="37">
        <f t="shared" ca="1" si="3"/>
        <v>4</v>
      </c>
      <c r="AD58" s="37">
        <f t="shared" ca="1" si="4"/>
        <v>6</v>
      </c>
      <c r="AE58" s="60">
        <f t="shared" ca="1" si="5"/>
        <v>3.558904109589041</v>
      </c>
      <c r="AF58" s="32"/>
    </row>
    <row r="59" spans="1:32" s="39" customFormat="1" ht="22.5">
      <c r="A59" s="1">
        <v>55</v>
      </c>
      <c r="B59" s="1" t="s">
        <v>1779</v>
      </c>
      <c r="C59" s="20">
        <v>100083</v>
      </c>
      <c r="D59" s="49"/>
      <c r="E59" s="49" t="s">
        <v>249</v>
      </c>
      <c r="F59" s="50" t="s">
        <v>420</v>
      </c>
      <c r="G59" s="109" t="s">
        <v>421</v>
      </c>
      <c r="H59" s="109" t="s">
        <v>549</v>
      </c>
      <c r="I59" s="184" t="s">
        <v>460</v>
      </c>
      <c r="J59" s="1" t="s">
        <v>435</v>
      </c>
      <c r="K59" s="109" t="s">
        <v>550</v>
      </c>
      <c r="L59" s="101">
        <v>1309900870242</v>
      </c>
      <c r="M59" s="127">
        <v>33963</v>
      </c>
      <c r="N59" s="175">
        <f t="shared" ca="1" si="0"/>
        <v>28</v>
      </c>
      <c r="O59" s="200"/>
      <c r="P59" s="1" t="s">
        <v>16</v>
      </c>
      <c r="Q59" s="1"/>
      <c r="R59" s="27" t="s">
        <v>52</v>
      </c>
      <c r="S59" s="14"/>
      <c r="T59" s="14"/>
      <c r="U59" s="27" t="s">
        <v>49</v>
      </c>
      <c r="V59" s="3" t="s">
        <v>7</v>
      </c>
      <c r="W59" s="3" t="s">
        <v>16</v>
      </c>
      <c r="X59" s="222"/>
      <c r="Y59" s="132">
        <v>42675</v>
      </c>
      <c r="Z59" s="135">
        <f t="shared" si="1"/>
        <v>42795</v>
      </c>
      <c r="AA59" s="32">
        <v>42675</v>
      </c>
      <c r="AB59" s="37">
        <f t="shared" ca="1" si="2"/>
        <v>1179</v>
      </c>
      <c r="AC59" s="37">
        <f t="shared" ca="1" si="3"/>
        <v>4</v>
      </c>
      <c r="AD59" s="37">
        <f t="shared" ca="1" si="4"/>
        <v>2</v>
      </c>
      <c r="AE59" s="61">
        <f t="shared" ca="1" si="5"/>
        <v>3.2301369863013698</v>
      </c>
      <c r="AF59" s="32"/>
    </row>
    <row r="60" spans="1:32" s="39" customFormat="1" ht="26.25" customHeight="1">
      <c r="A60" s="1">
        <v>56</v>
      </c>
      <c r="B60" s="1" t="s">
        <v>1779</v>
      </c>
      <c r="C60" s="20">
        <v>100085</v>
      </c>
      <c r="D60" s="49"/>
      <c r="E60" s="49" t="s">
        <v>249</v>
      </c>
      <c r="F60" s="14" t="s">
        <v>571</v>
      </c>
      <c r="G60" s="34" t="s">
        <v>572</v>
      </c>
      <c r="H60" s="34" t="s">
        <v>573</v>
      </c>
      <c r="I60" s="33" t="s">
        <v>575</v>
      </c>
      <c r="J60" s="1" t="s">
        <v>435</v>
      </c>
      <c r="K60" s="34" t="s">
        <v>574</v>
      </c>
      <c r="L60" s="100">
        <v>1309901120808</v>
      </c>
      <c r="M60" s="127">
        <v>34733</v>
      </c>
      <c r="N60" s="175">
        <f t="shared" ca="1" si="0"/>
        <v>25</v>
      </c>
      <c r="O60" s="175"/>
      <c r="P60" s="1" t="s">
        <v>16</v>
      </c>
      <c r="Q60" s="1"/>
      <c r="R60" s="2" t="s">
        <v>352</v>
      </c>
      <c r="S60" s="14"/>
      <c r="T60" s="14"/>
      <c r="U60" s="2" t="s">
        <v>353</v>
      </c>
      <c r="V60" s="3" t="s">
        <v>7</v>
      </c>
      <c r="W60" s="3" t="s">
        <v>16</v>
      </c>
      <c r="X60" s="221"/>
      <c r="Y60" s="132">
        <v>42842</v>
      </c>
      <c r="Z60" s="140">
        <f t="shared" si="1"/>
        <v>42962</v>
      </c>
      <c r="AA60" s="32">
        <v>42842</v>
      </c>
      <c r="AB60" s="37">
        <f t="shared" ca="1" si="2"/>
        <v>1012</v>
      </c>
      <c r="AC60" s="37">
        <f t="shared" ca="1" si="3"/>
        <v>3</v>
      </c>
      <c r="AD60" s="37">
        <f t="shared" ca="1" si="4"/>
        <v>9</v>
      </c>
      <c r="AE60" s="60">
        <f t="shared" ca="1" si="5"/>
        <v>2.7726027397260276</v>
      </c>
      <c r="AF60" s="32"/>
    </row>
    <row r="61" spans="1:32" s="39" customFormat="1" ht="22.5">
      <c r="A61" s="1">
        <v>57</v>
      </c>
      <c r="B61" s="1" t="s">
        <v>1779</v>
      </c>
      <c r="C61" s="20">
        <v>200029</v>
      </c>
      <c r="D61" s="20">
        <v>100088</v>
      </c>
      <c r="E61" s="20" t="s">
        <v>248</v>
      </c>
      <c r="F61" s="14" t="s">
        <v>223</v>
      </c>
      <c r="G61" s="34" t="s">
        <v>256</v>
      </c>
      <c r="H61" s="34" t="s">
        <v>692</v>
      </c>
      <c r="I61" s="33" t="s">
        <v>477</v>
      </c>
      <c r="J61" s="33"/>
      <c r="K61" s="34"/>
      <c r="L61" s="100">
        <v>1129900219101</v>
      </c>
      <c r="M61" s="127">
        <v>34236</v>
      </c>
      <c r="N61" s="175">
        <f t="shared" ca="1" si="0"/>
        <v>27</v>
      </c>
      <c r="O61" s="175"/>
      <c r="P61" s="1" t="s">
        <v>16</v>
      </c>
      <c r="Q61" s="353"/>
      <c r="R61" s="26" t="s">
        <v>54</v>
      </c>
      <c r="S61" s="2"/>
      <c r="T61" s="2"/>
      <c r="U61" s="27" t="s">
        <v>51</v>
      </c>
      <c r="V61" s="3" t="s">
        <v>7</v>
      </c>
      <c r="W61" s="3" t="s">
        <v>16</v>
      </c>
      <c r="X61" s="136">
        <v>42736</v>
      </c>
      <c r="Y61" s="132">
        <v>41155</v>
      </c>
      <c r="Z61" s="140">
        <f t="shared" si="1"/>
        <v>41275</v>
      </c>
      <c r="AA61" s="54">
        <v>41155</v>
      </c>
      <c r="AB61" s="37">
        <f t="shared" ca="1" si="2"/>
        <v>2699</v>
      </c>
      <c r="AC61" s="37">
        <f t="shared" ca="1" si="3"/>
        <v>8</v>
      </c>
      <c r="AD61" s="37">
        <f t="shared" ca="1" si="4"/>
        <v>4</v>
      </c>
      <c r="AE61" s="61">
        <f t="shared" ca="1" si="5"/>
        <v>7.3945205479452056</v>
      </c>
      <c r="AF61" s="32"/>
    </row>
    <row r="62" spans="1:32" s="39" customFormat="1" ht="22.5">
      <c r="A62" s="1">
        <v>58</v>
      </c>
      <c r="B62" s="1" t="s">
        <v>1779</v>
      </c>
      <c r="C62" s="20">
        <v>100089</v>
      </c>
      <c r="D62" s="323"/>
      <c r="E62" s="20" t="s">
        <v>249</v>
      </c>
      <c r="F62" s="14" t="s">
        <v>539</v>
      </c>
      <c r="G62" s="34" t="s">
        <v>540</v>
      </c>
      <c r="H62" s="34" t="s">
        <v>795</v>
      </c>
      <c r="I62" s="33" t="s">
        <v>541</v>
      </c>
      <c r="J62" s="33" t="s">
        <v>435</v>
      </c>
      <c r="K62" s="34" t="s">
        <v>542</v>
      </c>
      <c r="L62" s="100">
        <v>1430200195497</v>
      </c>
      <c r="M62" s="127">
        <v>34492</v>
      </c>
      <c r="N62" s="175">
        <f t="shared" ca="1" si="0"/>
        <v>26</v>
      </c>
      <c r="O62" s="175"/>
      <c r="P62" s="1" t="s">
        <v>16</v>
      </c>
      <c r="Q62" s="1"/>
      <c r="R62" s="29" t="s">
        <v>642</v>
      </c>
      <c r="S62" s="14"/>
      <c r="T62" s="14"/>
      <c r="U62" s="2" t="s">
        <v>353</v>
      </c>
      <c r="V62" s="3" t="s">
        <v>7</v>
      </c>
      <c r="W62" s="3" t="s">
        <v>16</v>
      </c>
      <c r="X62" s="136"/>
      <c r="Y62" s="132">
        <v>42905</v>
      </c>
      <c r="Z62" s="135">
        <f t="shared" si="1"/>
        <v>43025</v>
      </c>
      <c r="AA62" s="32">
        <v>42905</v>
      </c>
      <c r="AB62" s="37">
        <f t="shared" ca="1" si="2"/>
        <v>949</v>
      </c>
      <c r="AC62" s="37">
        <f t="shared" ca="1" si="3"/>
        <v>3</v>
      </c>
      <c r="AD62" s="37">
        <f t="shared" ca="1" si="4"/>
        <v>7</v>
      </c>
      <c r="AE62" s="61">
        <f t="shared" ca="1" si="5"/>
        <v>2.6</v>
      </c>
      <c r="AF62" s="32"/>
    </row>
    <row r="63" spans="1:32" s="39" customFormat="1" ht="22.5">
      <c r="A63" s="1">
        <v>59</v>
      </c>
      <c r="B63" s="1" t="s">
        <v>1779</v>
      </c>
      <c r="C63" s="20">
        <v>100090</v>
      </c>
      <c r="D63" s="323"/>
      <c r="E63" s="20" t="s">
        <v>247</v>
      </c>
      <c r="F63" s="14" t="s">
        <v>670</v>
      </c>
      <c r="G63" s="34" t="s">
        <v>671</v>
      </c>
      <c r="H63" s="34" t="s">
        <v>672</v>
      </c>
      <c r="I63" s="33" t="s">
        <v>557</v>
      </c>
      <c r="J63" s="33" t="s">
        <v>438</v>
      </c>
      <c r="K63" s="34" t="s">
        <v>673</v>
      </c>
      <c r="L63" s="100">
        <v>1361200208655</v>
      </c>
      <c r="M63" s="127">
        <v>34790</v>
      </c>
      <c r="N63" s="175">
        <f t="shared" ca="1" si="0"/>
        <v>25</v>
      </c>
      <c r="O63" s="175">
        <v>4082992112</v>
      </c>
      <c r="P63" s="1" t="s">
        <v>16</v>
      </c>
      <c r="Q63" s="1"/>
      <c r="R63" s="2" t="s">
        <v>85</v>
      </c>
      <c r="S63" s="14"/>
      <c r="T63" s="14"/>
      <c r="U63" s="2" t="s">
        <v>353</v>
      </c>
      <c r="V63" s="3" t="s">
        <v>7</v>
      </c>
      <c r="W63" s="3" t="s">
        <v>16</v>
      </c>
      <c r="X63" s="136"/>
      <c r="Y63" s="132">
        <v>42961</v>
      </c>
      <c r="Z63" s="135">
        <f t="shared" si="1"/>
        <v>43081</v>
      </c>
      <c r="AA63" s="32">
        <v>42961</v>
      </c>
      <c r="AB63" s="37">
        <f t="shared" ca="1" si="2"/>
        <v>893</v>
      </c>
      <c r="AC63" s="37">
        <f t="shared" ca="1" si="3"/>
        <v>3</v>
      </c>
      <c r="AD63" s="37">
        <f t="shared" ca="1" si="4"/>
        <v>5</v>
      </c>
      <c r="AE63" s="61">
        <f t="shared" ca="1" si="5"/>
        <v>2.4465753424657533</v>
      </c>
      <c r="AF63" s="32"/>
    </row>
    <row r="64" spans="1:32" s="39" customFormat="1" ht="22.5">
      <c r="A64" s="1">
        <v>60</v>
      </c>
      <c r="B64" s="1" t="s">
        <v>1779</v>
      </c>
      <c r="C64" s="20">
        <v>900016</v>
      </c>
      <c r="D64" s="323"/>
      <c r="E64" s="20" t="s">
        <v>247</v>
      </c>
      <c r="F64" s="14" t="s">
        <v>816</v>
      </c>
      <c r="G64" s="34" t="s">
        <v>817</v>
      </c>
      <c r="H64" s="34" t="s">
        <v>821</v>
      </c>
      <c r="I64" s="33" t="s">
        <v>818</v>
      </c>
      <c r="J64" s="33" t="s">
        <v>438</v>
      </c>
      <c r="K64" s="34" t="s">
        <v>820</v>
      </c>
      <c r="L64" s="100">
        <v>3320900221579</v>
      </c>
      <c r="M64" s="127">
        <v>29016</v>
      </c>
      <c r="N64" s="175">
        <f t="shared" ca="1" si="0"/>
        <v>41</v>
      </c>
      <c r="O64" s="175">
        <v>802485862</v>
      </c>
      <c r="P64" s="1" t="s">
        <v>16</v>
      </c>
      <c r="Q64" s="1"/>
      <c r="R64" s="2" t="s">
        <v>819</v>
      </c>
      <c r="S64" s="14"/>
      <c r="T64" s="14"/>
      <c r="U64" s="2" t="s">
        <v>8</v>
      </c>
      <c r="V64" s="3" t="s">
        <v>7</v>
      </c>
      <c r="W64" s="3" t="s">
        <v>16</v>
      </c>
      <c r="X64" s="136"/>
      <c r="Y64" s="277">
        <v>43132</v>
      </c>
      <c r="Z64" s="135">
        <f t="shared" si="1"/>
        <v>43252</v>
      </c>
      <c r="AA64" s="329">
        <v>43132</v>
      </c>
      <c r="AB64" s="37">
        <f t="shared" ca="1" si="2"/>
        <v>722</v>
      </c>
      <c r="AC64" s="37">
        <f t="shared" ca="1" si="3"/>
        <v>2</v>
      </c>
      <c r="AD64" s="37">
        <f t="shared" ca="1" si="4"/>
        <v>11</v>
      </c>
      <c r="AE64" s="61">
        <f t="shared" ca="1" si="5"/>
        <v>1.978082191780822</v>
      </c>
      <c r="AF64" s="32"/>
    </row>
    <row r="65" spans="1:32" s="39" customFormat="1" ht="22.5">
      <c r="A65" s="1">
        <v>61</v>
      </c>
      <c r="B65" s="1" t="s">
        <v>1779</v>
      </c>
      <c r="C65" s="20">
        <v>100092</v>
      </c>
      <c r="D65" s="323"/>
      <c r="E65" s="20" t="s">
        <v>249</v>
      </c>
      <c r="F65" s="14" t="s">
        <v>923</v>
      </c>
      <c r="G65" s="34" t="s">
        <v>924</v>
      </c>
      <c r="H65" s="34" t="s">
        <v>925</v>
      </c>
      <c r="I65" s="33" t="s">
        <v>476</v>
      </c>
      <c r="J65" s="33" t="s">
        <v>435</v>
      </c>
      <c r="K65" s="34" t="s">
        <v>934</v>
      </c>
      <c r="L65" s="100">
        <v>3309901025054</v>
      </c>
      <c r="M65" s="127">
        <v>30308</v>
      </c>
      <c r="N65" s="175">
        <f t="shared" ca="1" si="0"/>
        <v>38</v>
      </c>
      <c r="O65" s="175">
        <v>4088531281</v>
      </c>
      <c r="P65" s="1" t="s">
        <v>16</v>
      </c>
      <c r="Q65" s="1"/>
      <c r="R65" s="2" t="s">
        <v>935</v>
      </c>
      <c r="S65" s="14"/>
      <c r="T65" s="14"/>
      <c r="U65" s="2" t="s">
        <v>936</v>
      </c>
      <c r="V65" s="3" t="s">
        <v>7</v>
      </c>
      <c r="W65" s="3" t="s">
        <v>16</v>
      </c>
      <c r="X65" s="136"/>
      <c r="Y65" s="132">
        <v>43146</v>
      </c>
      <c r="Z65" s="135">
        <f t="shared" si="1"/>
        <v>43266</v>
      </c>
      <c r="AA65" s="329">
        <v>43146</v>
      </c>
      <c r="AB65" s="37">
        <f t="shared" ca="1" si="2"/>
        <v>708</v>
      </c>
      <c r="AC65" s="37">
        <f t="shared" ca="1" si="3"/>
        <v>2</v>
      </c>
      <c r="AD65" s="37">
        <f t="shared" ca="1" si="4"/>
        <v>11</v>
      </c>
      <c r="AE65" s="61">
        <f t="shared" ca="1" si="5"/>
        <v>1.9397260273972603</v>
      </c>
      <c r="AF65" s="32"/>
    </row>
    <row r="66" spans="1:32" s="39" customFormat="1" ht="22.5">
      <c r="A66" s="1">
        <v>62</v>
      </c>
      <c r="B66" s="1" t="s">
        <v>1779</v>
      </c>
      <c r="C66" s="20">
        <v>100093</v>
      </c>
      <c r="D66" s="323"/>
      <c r="E66" s="20" t="s">
        <v>249</v>
      </c>
      <c r="F66" s="14" t="s">
        <v>750</v>
      </c>
      <c r="G66" s="34" t="s">
        <v>751</v>
      </c>
      <c r="H66" s="34" t="s">
        <v>815</v>
      </c>
      <c r="I66" s="33" t="s">
        <v>752</v>
      </c>
      <c r="J66" s="33" t="s">
        <v>435</v>
      </c>
      <c r="K66" s="34" t="s">
        <v>753</v>
      </c>
      <c r="L66" s="100">
        <v>1309901170201</v>
      </c>
      <c r="M66" s="127">
        <v>34884</v>
      </c>
      <c r="N66" s="175">
        <f t="shared" ca="1" si="0"/>
        <v>25</v>
      </c>
      <c r="O66" s="175">
        <v>4088854388</v>
      </c>
      <c r="P66" s="1" t="s">
        <v>16</v>
      </c>
      <c r="Q66" s="1"/>
      <c r="R66" s="2" t="s">
        <v>85</v>
      </c>
      <c r="S66" s="14"/>
      <c r="T66" s="14"/>
      <c r="U66" s="2" t="s">
        <v>353</v>
      </c>
      <c r="V66" s="3" t="s">
        <v>7</v>
      </c>
      <c r="W66" s="3" t="s">
        <v>16</v>
      </c>
      <c r="X66" s="136"/>
      <c r="Y66" s="132">
        <v>43178</v>
      </c>
      <c r="Z66" s="262">
        <f t="shared" si="1"/>
        <v>43298</v>
      </c>
      <c r="AA66" s="329">
        <v>43178</v>
      </c>
      <c r="AB66" s="37">
        <f t="shared" ca="1" si="2"/>
        <v>676</v>
      </c>
      <c r="AC66" s="37">
        <f t="shared" ca="1" si="3"/>
        <v>2</v>
      </c>
      <c r="AD66" s="37">
        <f t="shared" ca="1" si="4"/>
        <v>10</v>
      </c>
      <c r="AE66" s="61">
        <f t="shared" ca="1" si="5"/>
        <v>1.8520547945205479</v>
      </c>
      <c r="AF66" s="32"/>
    </row>
    <row r="67" spans="1:32" s="39" customFormat="1" ht="22.5">
      <c r="A67" s="1">
        <v>63</v>
      </c>
      <c r="B67" s="1" t="s">
        <v>1779</v>
      </c>
      <c r="C67" s="20">
        <v>100094</v>
      </c>
      <c r="D67" s="323"/>
      <c r="E67" s="20" t="s">
        <v>249</v>
      </c>
      <c r="F67" s="14" t="s">
        <v>1232</v>
      </c>
      <c r="G67" s="34" t="s">
        <v>1233</v>
      </c>
      <c r="H67" s="34" t="s">
        <v>1241</v>
      </c>
      <c r="I67" s="33" t="s">
        <v>493</v>
      </c>
      <c r="J67" s="33" t="s">
        <v>435</v>
      </c>
      <c r="K67" s="34" t="s">
        <v>1238</v>
      </c>
      <c r="L67" s="100">
        <v>1480900093875</v>
      </c>
      <c r="M67" s="127">
        <v>34635</v>
      </c>
      <c r="N67" s="175">
        <f t="shared" ca="1" si="0"/>
        <v>26</v>
      </c>
      <c r="O67" s="175">
        <v>3205121811</v>
      </c>
      <c r="P67" s="1" t="s">
        <v>16</v>
      </c>
      <c r="Q67" s="1"/>
      <c r="R67" s="2" t="s">
        <v>1236</v>
      </c>
      <c r="S67" s="14"/>
      <c r="T67" s="14"/>
      <c r="U67" s="2" t="s">
        <v>1237</v>
      </c>
      <c r="V67" s="3" t="s">
        <v>7</v>
      </c>
      <c r="W67" s="3" t="s">
        <v>16</v>
      </c>
      <c r="X67" s="136"/>
      <c r="Y67" s="132">
        <v>43192</v>
      </c>
      <c r="Z67" s="262">
        <f t="shared" si="1"/>
        <v>43312</v>
      </c>
      <c r="AA67" s="329">
        <v>43192</v>
      </c>
      <c r="AB67" s="37">
        <f t="shared" ca="1" si="2"/>
        <v>662</v>
      </c>
      <c r="AC67" s="37">
        <f t="shared" ca="1" si="3"/>
        <v>2</v>
      </c>
      <c r="AD67" s="37">
        <f t="shared" ca="1" si="4"/>
        <v>9</v>
      </c>
      <c r="AE67" s="61">
        <f t="shared" ca="1" si="5"/>
        <v>1.8136986301369864</v>
      </c>
      <c r="AF67" s="32"/>
    </row>
    <row r="68" spans="1:32" s="39" customFormat="1" ht="22.5">
      <c r="A68" s="1">
        <v>64</v>
      </c>
      <c r="B68" s="1" t="s">
        <v>1779</v>
      </c>
      <c r="C68" s="20">
        <v>100095</v>
      </c>
      <c r="D68" s="323"/>
      <c r="E68" s="20" t="s">
        <v>249</v>
      </c>
      <c r="F68" s="14" t="s">
        <v>1234</v>
      </c>
      <c r="G68" s="34" t="s">
        <v>1235</v>
      </c>
      <c r="H68" s="34" t="s">
        <v>1242</v>
      </c>
      <c r="I68" s="33" t="s">
        <v>1240</v>
      </c>
      <c r="J68" s="33" t="s">
        <v>435</v>
      </c>
      <c r="K68" s="34" t="s">
        <v>1239</v>
      </c>
      <c r="L68" s="100">
        <v>1369900364100</v>
      </c>
      <c r="M68" s="127">
        <v>35172</v>
      </c>
      <c r="N68" s="175">
        <f t="shared" ref="N68:N87" ca="1" si="6">(YEAR(NOW())-YEAR(M68))</f>
        <v>24</v>
      </c>
      <c r="O68" s="175" t="s">
        <v>499</v>
      </c>
      <c r="P68" s="1" t="s">
        <v>16</v>
      </c>
      <c r="Q68" s="1"/>
      <c r="R68" s="2" t="s">
        <v>1572</v>
      </c>
      <c r="S68" s="14"/>
      <c r="T68" s="14"/>
      <c r="U68" s="2" t="s">
        <v>12</v>
      </c>
      <c r="V68" s="3" t="s">
        <v>7</v>
      </c>
      <c r="W68" s="3" t="s">
        <v>16</v>
      </c>
      <c r="X68" s="136"/>
      <c r="Y68" s="132">
        <v>43192</v>
      </c>
      <c r="Z68" s="262">
        <f t="shared" ref="Z68:Z87" si="7">Y68+120</f>
        <v>43312</v>
      </c>
      <c r="AA68" s="329">
        <v>43192</v>
      </c>
      <c r="AB68" s="37">
        <f t="shared" ref="AB68:AB87" ca="1" si="8">IF(Y68="","",TODAY()-AA68)</f>
        <v>662</v>
      </c>
      <c r="AC68" s="37">
        <f t="shared" ref="AC68:AC86" ca="1" si="9">YEAR(TODAY())-YEAR(AA68)</f>
        <v>2</v>
      </c>
      <c r="AD68" s="37">
        <f t="shared" ref="AD68:AD86" ca="1" si="10">DATEDIF(Y68,TODAY(),"YM")</f>
        <v>9</v>
      </c>
      <c r="AE68" s="61">
        <f t="shared" ref="AE68:AE86" ca="1" si="11">IF(AB68="","",AB68/365)</f>
        <v>1.8136986301369864</v>
      </c>
      <c r="AF68" s="32"/>
    </row>
    <row r="69" spans="1:32" s="39" customFormat="1" ht="23.25">
      <c r="A69" s="1">
        <v>65</v>
      </c>
      <c r="B69" s="1" t="s">
        <v>1779</v>
      </c>
      <c r="C69" s="20">
        <v>200031</v>
      </c>
      <c r="D69" s="20">
        <v>100096</v>
      </c>
      <c r="E69" s="20" t="s">
        <v>247</v>
      </c>
      <c r="F69" s="14" t="s">
        <v>224</v>
      </c>
      <c r="G69" s="34" t="s">
        <v>319</v>
      </c>
      <c r="H69" s="34" t="s">
        <v>1354</v>
      </c>
      <c r="I69" s="33" t="s">
        <v>478</v>
      </c>
      <c r="J69" s="33"/>
      <c r="K69" s="34"/>
      <c r="L69" s="100">
        <v>1310700183006</v>
      </c>
      <c r="M69" s="127">
        <v>33262</v>
      </c>
      <c r="N69" s="175">
        <f t="shared" ca="1" si="6"/>
        <v>29</v>
      </c>
      <c r="O69" s="175"/>
      <c r="P69" s="1" t="s">
        <v>16</v>
      </c>
      <c r="Q69" s="1"/>
      <c r="R69" s="40" t="s">
        <v>61</v>
      </c>
      <c r="S69" s="42" t="s">
        <v>42</v>
      </c>
      <c r="T69" s="14"/>
      <c r="U69" s="14" t="s">
        <v>10</v>
      </c>
      <c r="V69" s="36" t="s">
        <v>7</v>
      </c>
      <c r="W69" s="3" t="s">
        <v>16</v>
      </c>
      <c r="X69" s="136">
        <v>43101</v>
      </c>
      <c r="Y69" s="132">
        <v>41173</v>
      </c>
      <c r="Z69" s="203">
        <f t="shared" si="7"/>
        <v>41293</v>
      </c>
      <c r="AA69" s="32">
        <v>41173</v>
      </c>
      <c r="AB69" s="37">
        <f t="shared" ca="1" si="8"/>
        <v>2681</v>
      </c>
      <c r="AC69" s="37">
        <f t="shared" ca="1" si="9"/>
        <v>8</v>
      </c>
      <c r="AD69" s="37">
        <f t="shared" ca="1" si="10"/>
        <v>4</v>
      </c>
      <c r="AE69" s="61">
        <f t="shared" ca="1" si="11"/>
        <v>7.3452054794520549</v>
      </c>
      <c r="AF69" s="32"/>
    </row>
    <row r="70" spans="1:32" s="39" customFormat="1" ht="23.25">
      <c r="A70" s="1">
        <v>66</v>
      </c>
      <c r="B70" s="1" t="s">
        <v>1779</v>
      </c>
      <c r="C70" s="20">
        <v>200032</v>
      </c>
      <c r="D70" s="20">
        <v>900017</v>
      </c>
      <c r="E70" s="20" t="s">
        <v>247</v>
      </c>
      <c r="F70" s="14" t="s">
        <v>225</v>
      </c>
      <c r="G70" s="34" t="s">
        <v>320</v>
      </c>
      <c r="H70" s="34" t="s">
        <v>1353</v>
      </c>
      <c r="I70" s="33" t="s">
        <v>479</v>
      </c>
      <c r="J70" s="33"/>
      <c r="K70" s="34"/>
      <c r="L70" s="100">
        <v>1670700049251</v>
      </c>
      <c r="M70" s="127">
        <v>31492</v>
      </c>
      <c r="N70" s="175">
        <f t="shared" ca="1" si="6"/>
        <v>34</v>
      </c>
      <c r="O70" s="175"/>
      <c r="P70" s="1" t="s">
        <v>16</v>
      </c>
      <c r="Q70" s="1"/>
      <c r="R70" s="14" t="s">
        <v>93</v>
      </c>
      <c r="S70" s="42" t="s">
        <v>42</v>
      </c>
      <c r="T70" s="42" t="s">
        <v>42</v>
      </c>
      <c r="U70" s="14" t="s">
        <v>10</v>
      </c>
      <c r="V70" s="36" t="s">
        <v>7</v>
      </c>
      <c r="W70" s="3" t="s">
        <v>16</v>
      </c>
      <c r="X70" s="136">
        <v>43101</v>
      </c>
      <c r="Y70" s="132">
        <v>41190</v>
      </c>
      <c r="Z70" s="203">
        <f t="shared" si="7"/>
        <v>41310</v>
      </c>
      <c r="AA70" s="32">
        <v>41190</v>
      </c>
      <c r="AB70" s="37">
        <f t="shared" ca="1" si="8"/>
        <v>2664</v>
      </c>
      <c r="AC70" s="37">
        <f t="shared" ca="1" si="9"/>
        <v>8</v>
      </c>
      <c r="AD70" s="37">
        <f t="shared" ca="1" si="10"/>
        <v>3</v>
      </c>
      <c r="AE70" s="61">
        <f t="shared" ca="1" si="11"/>
        <v>7.2986301369863016</v>
      </c>
      <c r="AF70" s="32"/>
    </row>
    <row r="71" spans="1:32" s="39" customFormat="1" ht="22.5">
      <c r="A71" s="1">
        <v>67</v>
      </c>
      <c r="B71" s="1" t="s">
        <v>1779</v>
      </c>
      <c r="C71" s="20">
        <v>200036</v>
      </c>
      <c r="D71" s="20">
        <v>100097</v>
      </c>
      <c r="E71" s="20" t="s">
        <v>249</v>
      </c>
      <c r="F71" s="14" t="s">
        <v>228</v>
      </c>
      <c r="G71" s="34" t="s">
        <v>300</v>
      </c>
      <c r="H71" s="34" t="s">
        <v>1352</v>
      </c>
      <c r="I71" s="33" t="s">
        <v>482</v>
      </c>
      <c r="J71" s="33"/>
      <c r="K71" s="34"/>
      <c r="L71" s="100">
        <v>1129700038898</v>
      </c>
      <c r="M71" s="127">
        <v>34346</v>
      </c>
      <c r="N71" s="175">
        <f t="shared" ca="1" si="6"/>
        <v>26</v>
      </c>
      <c r="O71" s="175"/>
      <c r="P71" s="1" t="s">
        <v>16</v>
      </c>
      <c r="Q71" s="1"/>
      <c r="R71" s="14" t="s">
        <v>92</v>
      </c>
      <c r="S71" s="14"/>
      <c r="T71" s="14"/>
      <c r="U71" s="14" t="s">
        <v>10</v>
      </c>
      <c r="V71" s="36" t="s">
        <v>7</v>
      </c>
      <c r="W71" s="3" t="s">
        <v>16</v>
      </c>
      <c r="X71" s="136">
        <v>43101</v>
      </c>
      <c r="Y71" s="132">
        <v>41218</v>
      </c>
      <c r="Z71" s="203">
        <f t="shared" si="7"/>
        <v>41338</v>
      </c>
      <c r="AA71" s="32">
        <v>41218</v>
      </c>
      <c r="AB71" s="37">
        <f t="shared" ca="1" si="8"/>
        <v>2636</v>
      </c>
      <c r="AC71" s="37">
        <f t="shared" ca="1" si="9"/>
        <v>8</v>
      </c>
      <c r="AD71" s="37">
        <f t="shared" ca="1" si="10"/>
        <v>2</v>
      </c>
      <c r="AE71" s="61">
        <f t="shared" ca="1" si="11"/>
        <v>7.2219178082191782</v>
      </c>
      <c r="AF71" s="32"/>
    </row>
    <row r="72" spans="1:32" s="39" customFormat="1" ht="23.25">
      <c r="A72" s="1">
        <v>68</v>
      </c>
      <c r="B72" s="1" t="s">
        <v>1779</v>
      </c>
      <c r="C72" s="20">
        <v>200054</v>
      </c>
      <c r="D72" s="20">
        <v>100098</v>
      </c>
      <c r="E72" s="20" t="s">
        <v>249</v>
      </c>
      <c r="F72" s="14" t="s">
        <v>232</v>
      </c>
      <c r="G72" s="34" t="s">
        <v>255</v>
      </c>
      <c r="H72" s="34" t="s">
        <v>1351</v>
      </c>
      <c r="I72" s="33" t="s">
        <v>459</v>
      </c>
      <c r="J72" s="33"/>
      <c r="K72" s="34"/>
      <c r="L72" s="100">
        <v>1120600099005</v>
      </c>
      <c r="M72" s="127">
        <v>31950</v>
      </c>
      <c r="N72" s="175">
        <f t="shared" ca="1" si="6"/>
        <v>33</v>
      </c>
      <c r="O72" s="175"/>
      <c r="P72" s="1" t="s">
        <v>16</v>
      </c>
      <c r="Q72" s="1"/>
      <c r="R72" s="40" t="s">
        <v>80</v>
      </c>
      <c r="S72" s="14"/>
      <c r="T72" s="14"/>
      <c r="U72" s="34" t="s">
        <v>10</v>
      </c>
      <c r="V72" s="36" t="s">
        <v>7</v>
      </c>
      <c r="W72" s="3" t="s">
        <v>16</v>
      </c>
      <c r="X72" s="136">
        <v>43101</v>
      </c>
      <c r="Y72" s="132">
        <v>41396</v>
      </c>
      <c r="Z72" s="203">
        <f t="shared" si="7"/>
        <v>41516</v>
      </c>
      <c r="AA72" s="32">
        <v>41396</v>
      </c>
      <c r="AB72" s="37">
        <f t="shared" ca="1" si="8"/>
        <v>2458</v>
      </c>
      <c r="AC72" s="37">
        <f t="shared" ca="1" si="9"/>
        <v>7</v>
      </c>
      <c r="AD72" s="37">
        <f t="shared" ca="1" si="10"/>
        <v>8</v>
      </c>
      <c r="AE72" s="61">
        <f t="shared" ca="1" si="11"/>
        <v>6.7342465753424658</v>
      </c>
      <c r="AF72" s="32"/>
    </row>
    <row r="73" spans="1:32" s="39" customFormat="1" ht="24">
      <c r="A73" s="1">
        <v>69</v>
      </c>
      <c r="B73" s="1" t="s">
        <v>1779</v>
      </c>
      <c r="C73" s="20">
        <v>200059</v>
      </c>
      <c r="D73" s="20">
        <v>100099</v>
      </c>
      <c r="E73" s="20" t="s">
        <v>248</v>
      </c>
      <c r="F73" s="14" t="s">
        <v>234</v>
      </c>
      <c r="G73" s="34" t="s">
        <v>326</v>
      </c>
      <c r="H73" s="34" t="s">
        <v>1350</v>
      </c>
      <c r="I73" s="33" t="s">
        <v>487</v>
      </c>
      <c r="J73" s="33"/>
      <c r="K73" s="34"/>
      <c r="L73" s="100">
        <v>3341601095441</v>
      </c>
      <c r="M73" s="127">
        <v>27874</v>
      </c>
      <c r="N73" s="175">
        <f t="shared" ca="1" si="6"/>
        <v>44</v>
      </c>
      <c r="O73" s="175"/>
      <c r="P73" s="1" t="s">
        <v>16</v>
      </c>
      <c r="Q73" s="1"/>
      <c r="R73" s="56" t="s">
        <v>80</v>
      </c>
      <c r="S73" s="34"/>
      <c r="T73" s="34"/>
      <c r="U73" s="34" t="s">
        <v>10</v>
      </c>
      <c r="V73" s="36" t="s">
        <v>7</v>
      </c>
      <c r="W73" s="3" t="s">
        <v>16</v>
      </c>
      <c r="X73" s="136">
        <v>43101</v>
      </c>
      <c r="Y73" s="132">
        <v>41435</v>
      </c>
      <c r="Z73" s="203">
        <f t="shared" si="7"/>
        <v>41555</v>
      </c>
      <c r="AA73" s="32">
        <v>41435</v>
      </c>
      <c r="AB73" s="37">
        <f t="shared" ca="1" si="8"/>
        <v>2419</v>
      </c>
      <c r="AC73" s="37">
        <f t="shared" ca="1" si="9"/>
        <v>7</v>
      </c>
      <c r="AD73" s="37">
        <f t="shared" ca="1" si="10"/>
        <v>7</v>
      </c>
      <c r="AE73" s="61">
        <f t="shared" ca="1" si="11"/>
        <v>6.6273972602739724</v>
      </c>
      <c r="AF73" s="32"/>
    </row>
    <row r="74" spans="1:32" s="39" customFormat="1" ht="24">
      <c r="A74" s="1">
        <v>70</v>
      </c>
      <c r="B74" s="1" t="s">
        <v>1779</v>
      </c>
      <c r="C74" s="20">
        <v>800006</v>
      </c>
      <c r="D74" s="20">
        <v>900018</v>
      </c>
      <c r="E74" s="20" t="s">
        <v>249</v>
      </c>
      <c r="F74" s="14" t="s">
        <v>235</v>
      </c>
      <c r="G74" s="34" t="s">
        <v>327</v>
      </c>
      <c r="H74" s="34" t="s">
        <v>1349</v>
      </c>
      <c r="I74" s="33" t="s">
        <v>488</v>
      </c>
      <c r="J74" s="33"/>
      <c r="K74" s="34"/>
      <c r="L74" s="100">
        <v>1120600140528</v>
      </c>
      <c r="M74" s="127">
        <v>33018</v>
      </c>
      <c r="N74" s="175">
        <f t="shared" ca="1" si="6"/>
        <v>30</v>
      </c>
      <c r="O74" s="175"/>
      <c r="P74" s="1" t="s">
        <v>16</v>
      </c>
      <c r="Q74" s="1"/>
      <c r="R74" s="56" t="s">
        <v>62</v>
      </c>
      <c r="S74" s="14"/>
      <c r="T74" s="14"/>
      <c r="U74" s="14" t="s">
        <v>10</v>
      </c>
      <c r="V74" s="36" t="s">
        <v>7</v>
      </c>
      <c r="W74" s="3" t="s">
        <v>16</v>
      </c>
      <c r="X74" s="136">
        <v>43101</v>
      </c>
      <c r="Y74" s="132">
        <v>41442</v>
      </c>
      <c r="Z74" s="203">
        <f t="shared" si="7"/>
        <v>41562</v>
      </c>
      <c r="AA74" s="32">
        <v>41442</v>
      </c>
      <c r="AB74" s="37">
        <f t="shared" ca="1" si="8"/>
        <v>2412</v>
      </c>
      <c r="AC74" s="37">
        <f t="shared" ca="1" si="9"/>
        <v>7</v>
      </c>
      <c r="AD74" s="37">
        <f t="shared" ca="1" si="10"/>
        <v>7</v>
      </c>
      <c r="AE74" s="61">
        <f t="shared" ca="1" si="11"/>
        <v>6.6082191780821917</v>
      </c>
      <c r="AF74" s="32"/>
    </row>
    <row r="75" spans="1:32" s="39" customFormat="1" ht="22.5">
      <c r="A75" s="1">
        <v>71</v>
      </c>
      <c r="B75" s="1" t="s">
        <v>1779</v>
      </c>
      <c r="C75" s="20">
        <v>200032</v>
      </c>
      <c r="D75" s="20">
        <v>100096</v>
      </c>
      <c r="E75" s="20" t="s">
        <v>247</v>
      </c>
      <c r="F75" s="14" t="s">
        <v>224</v>
      </c>
      <c r="G75" s="34" t="s">
        <v>319</v>
      </c>
      <c r="H75" s="34"/>
      <c r="I75" s="33" t="s">
        <v>478</v>
      </c>
      <c r="J75" s="33"/>
      <c r="K75" s="34"/>
      <c r="L75" s="100">
        <v>1310700183006</v>
      </c>
      <c r="M75" s="127">
        <v>33262</v>
      </c>
      <c r="N75" s="175">
        <f t="shared" ca="1" si="6"/>
        <v>29</v>
      </c>
      <c r="O75" s="175"/>
      <c r="P75" s="1" t="s">
        <v>16</v>
      </c>
      <c r="Q75" s="1"/>
      <c r="R75" s="2" t="s">
        <v>61</v>
      </c>
      <c r="S75" s="14"/>
      <c r="T75" s="14"/>
      <c r="U75" s="2" t="s">
        <v>10</v>
      </c>
      <c r="V75" s="3" t="s">
        <v>7</v>
      </c>
      <c r="W75" s="3" t="s">
        <v>16</v>
      </c>
      <c r="X75" s="136"/>
      <c r="Y75" s="132">
        <v>41173</v>
      </c>
      <c r="Z75" s="203">
        <f t="shared" si="7"/>
        <v>41293</v>
      </c>
      <c r="AA75" s="329">
        <v>41173</v>
      </c>
      <c r="AB75" s="37">
        <f t="shared" ca="1" si="8"/>
        <v>2681</v>
      </c>
      <c r="AC75" s="37">
        <f t="shared" ca="1" si="9"/>
        <v>8</v>
      </c>
      <c r="AD75" s="37">
        <f t="shared" ca="1" si="10"/>
        <v>4</v>
      </c>
      <c r="AE75" s="61">
        <f t="shared" ca="1" si="11"/>
        <v>7.3452054794520549</v>
      </c>
      <c r="AF75" s="32"/>
    </row>
    <row r="76" spans="1:32" s="39" customFormat="1" ht="22.5">
      <c r="A76" s="1">
        <v>72</v>
      </c>
      <c r="B76" s="1" t="s">
        <v>1779</v>
      </c>
      <c r="C76" s="20">
        <v>200036</v>
      </c>
      <c r="D76" s="20">
        <v>100097</v>
      </c>
      <c r="E76" s="20" t="s">
        <v>249</v>
      </c>
      <c r="F76" s="14" t="s">
        <v>228</v>
      </c>
      <c r="G76" s="34" t="s">
        <v>300</v>
      </c>
      <c r="H76" s="34"/>
      <c r="I76" s="33" t="s">
        <v>482</v>
      </c>
      <c r="J76" s="33"/>
      <c r="K76" s="34"/>
      <c r="L76" s="100">
        <v>1129700038898</v>
      </c>
      <c r="M76" s="127">
        <v>34346</v>
      </c>
      <c r="N76" s="175">
        <f t="shared" ca="1" si="6"/>
        <v>26</v>
      </c>
      <c r="O76" s="175"/>
      <c r="P76" s="1" t="s">
        <v>16</v>
      </c>
      <c r="Q76" s="1"/>
      <c r="R76" s="2" t="s">
        <v>85</v>
      </c>
      <c r="S76" s="14"/>
      <c r="T76" s="14"/>
      <c r="U76" s="2" t="s">
        <v>353</v>
      </c>
      <c r="V76" s="3" t="s">
        <v>7</v>
      </c>
      <c r="W76" s="3" t="s">
        <v>16</v>
      </c>
      <c r="X76" s="136"/>
      <c r="Y76" s="132">
        <v>41234</v>
      </c>
      <c r="Z76" s="203">
        <f t="shared" si="7"/>
        <v>41354</v>
      </c>
      <c r="AA76" s="329">
        <v>41234</v>
      </c>
      <c r="AB76" s="37">
        <f t="shared" ca="1" si="8"/>
        <v>2620</v>
      </c>
      <c r="AC76" s="37">
        <f t="shared" ca="1" si="9"/>
        <v>8</v>
      </c>
      <c r="AD76" s="37">
        <f t="shared" ca="1" si="10"/>
        <v>2</v>
      </c>
      <c r="AE76" s="61">
        <f t="shared" ca="1" si="11"/>
        <v>7.1780821917808222</v>
      </c>
      <c r="AF76" s="32"/>
    </row>
    <row r="77" spans="1:32" s="39" customFormat="1" ht="22.5">
      <c r="A77" s="1">
        <v>73</v>
      </c>
      <c r="B77" s="1" t="s">
        <v>1779</v>
      </c>
      <c r="C77" s="20">
        <v>200054</v>
      </c>
      <c r="D77" s="20">
        <v>100098</v>
      </c>
      <c r="E77" s="20" t="s">
        <v>249</v>
      </c>
      <c r="F77" s="14" t="s">
        <v>232</v>
      </c>
      <c r="G77" s="34" t="s">
        <v>255</v>
      </c>
      <c r="H77" s="34"/>
      <c r="I77" s="33" t="s">
        <v>459</v>
      </c>
      <c r="J77" s="33"/>
      <c r="K77" s="34"/>
      <c r="L77" s="100">
        <v>1120600099005</v>
      </c>
      <c r="M77" s="127">
        <v>31950</v>
      </c>
      <c r="N77" s="175">
        <f t="shared" ca="1" si="6"/>
        <v>33</v>
      </c>
      <c r="O77" s="175"/>
      <c r="P77" s="1" t="s">
        <v>16</v>
      </c>
      <c r="Q77" s="1"/>
      <c r="R77" s="2" t="s">
        <v>85</v>
      </c>
      <c r="S77" s="14"/>
      <c r="T77" s="14"/>
      <c r="U77" s="2" t="s">
        <v>353</v>
      </c>
      <c r="V77" s="3" t="s">
        <v>7</v>
      </c>
      <c r="W77" s="3" t="s">
        <v>16</v>
      </c>
      <c r="X77" s="136"/>
      <c r="Y77" s="132">
        <v>41396</v>
      </c>
      <c r="Z77" s="203">
        <f t="shared" si="7"/>
        <v>41516</v>
      </c>
      <c r="AA77" s="329">
        <v>41396</v>
      </c>
      <c r="AB77" s="37">
        <f t="shared" ca="1" si="8"/>
        <v>2458</v>
      </c>
      <c r="AC77" s="37">
        <f t="shared" ca="1" si="9"/>
        <v>7</v>
      </c>
      <c r="AD77" s="37">
        <f t="shared" ca="1" si="10"/>
        <v>8</v>
      </c>
      <c r="AE77" s="61">
        <f t="shared" ca="1" si="11"/>
        <v>6.7342465753424658</v>
      </c>
      <c r="AF77" s="32"/>
    </row>
    <row r="78" spans="1:32" s="39" customFormat="1" ht="22.5">
      <c r="A78" s="1">
        <v>74</v>
      </c>
      <c r="B78" s="1" t="s">
        <v>1779</v>
      </c>
      <c r="C78" s="20">
        <v>200059</v>
      </c>
      <c r="D78" s="20">
        <v>100099</v>
      </c>
      <c r="E78" s="20" t="s">
        <v>248</v>
      </c>
      <c r="F78" s="14" t="s">
        <v>234</v>
      </c>
      <c r="G78" s="34" t="s">
        <v>326</v>
      </c>
      <c r="H78" s="34"/>
      <c r="I78" s="33" t="s">
        <v>487</v>
      </c>
      <c r="J78" s="33"/>
      <c r="K78" s="34"/>
      <c r="L78" s="100">
        <v>3341601095441</v>
      </c>
      <c r="M78" s="127">
        <v>27874</v>
      </c>
      <c r="N78" s="175">
        <f t="shared" ca="1" si="6"/>
        <v>44</v>
      </c>
      <c r="O78" s="175"/>
      <c r="P78" s="1" t="s">
        <v>16</v>
      </c>
      <c r="Q78" s="1"/>
      <c r="R78" s="2" t="s">
        <v>85</v>
      </c>
      <c r="S78" s="14"/>
      <c r="T78" s="14"/>
      <c r="U78" s="2" t="s">
        <v>353</v>
      </c>
      <c r="V78" s="3" t="s">
        <v>7</v>
      </c>
      <c r="W78" s="3" t="s">
        <v>16</v>
      </c>
      <c r="X78" s="136"/>
      <c r="Y78" s="132">
        <v>41435</v>
      </c>
      <c r="Z78" s="203">
        <f t="shared" si="7"/>
        <v>41555</v>
      </c>
      <c r="AA78" s="329">
        <v>41435</v>
      </c>
      <c r="AB78" s="37">
        <f t="shared" ca="1" si="8"/>
        <v>2419</v>
      </c>
      <c r="AC78" s="37">
        <f t="shared" ca="1" si="9"/>
        <v>7</v>
      </c>
      <c r="AD78" s="37">
        <f t="shared" ca="1" si="10"/>
        <v>7</v>
      </c>
      <c r="AE78" s="61">
        <f t="shared" ca="1" si="11"/>
        <v>6.6273972602739724</v>
      </c>
      <c r="AF78" s="32"/>
    </row>
    <row r="79" spans="1:32" s="39" customFormat="1" ht="22.5">
      <c r="A79" s="1">
        <v>75</v>
      </c>
      <c r="B79" s="1" t="s">
        <v>1779</v>
      </c>
      <c r="C79" s="20">
        <v>200032</v>
      </c>
      <c r="D79" s="20">
        <v>900017</v>
      </c>
      <c r="E79" s="20" t="s">
        <v>247</v>
      </c>
      <c r="F79" s="14" t="s">
        <v>225</v>
      </c>
      <c r="G79" s="34" t="s">
        <v>320</v>
      </c>
      <c r="H79" s="34"/>
      <c r="I79" s="33" t="s">
        <v>479</v>
      </c>
      <c r="J79" s="33"/>
      <c r="K79" s="34"/>
      <c r="L79" s="100">
        <v>1670700049251</v>
      </c>
      <c r="M79" s="127">
        <v>31492</v>
      </c>
      <c r="N79" s="175">
        <f t="shared" ca="1" si="6"/>
        <v>34</v>
      </c>
      <c r="O79" s="175"/>
      <c r="P79" s="1" t="s">
        <v>16</v>
      </c>
      <c r="Q79" s="1"/>
      <c r="R79" s="2" t="s">
        <v>85</v>
      </c>
      <c r="S79" s="14"/>
      <c r="T79" s="14"/>
      <c r="U79" s="2" t="s">
        <v>8</v>
      </c>
      <c r="V79" s="3" t="s">
        <v>7</v>
      </c>
      <c r="W79" s="3" t="s">
        <v>16</v>
      </c>
      <c r="X79" s="136"/>
      <c r="Y79" s="132">
        <v>41190</v>
      </c>
      <c r="Z79" s="203">
        <f t="shared" si="7"/>
        <v>41310</v>
      </c>
      <c r="AA79" s="329">
        <v>41190</v>
      </c>
      <c r="AB79" s="37">
        <f t="shared" ca="1" si="8"/>
        <v>2664</v>
      </c>
      <c r="AC79" s="37">
        <f t="shared" ca="1" si="9"/>
        <v>8</v>
      </c>
      <c r="AD79" s="37">
        <f t="shared" ca="1" si="10"/>
        <v>3</v>
      </c>
      <c r="AE79" s="61">
        <f t="shared" ca="1" si="11"/>
        <v>7.2986301369863016</v>
      </c>
      <c r="AF79" s="32"/>
    </row>
    <row r="80" spans="1:32" s="39" customFormat="1" ht="22.5">
      <c r="A80" s="1">
        <v>76</v>
      </c>
      <c r="B80" s="1" t="s">
        <v>1779</v>
      </c>
      <c r="C80" s="20">
        <v>800006</v>
      </c>
      <c r="D80" s="20">
        <v>900018</v>
      </c>
      <c r="E80" s="20" t="s">
        <v>249</v>
      </c>
      <c r="F80" s="14" t="s">
        <v>235</v>
      </c>
      <c r="G80" s="34" t="s">
        <v>327</v>
      </c>
      <c r="H80" s="34"/>
      <c r="I80" s="33" t="s">
        <v>488</v>
      </c>
      <c r="J80" s="33"/>
      <c r="K80" s="34"/>
      <c r="L80" s="100">
        <v>1120600140528</v>
      </c>
      <c r="M80" s="127">
        <v>33018</v>
      </c>
      <c r="N80" s="175">
        <f t="shared" ca="1" si="6"/>
        <v>30</v>
      </c>
      <c r="O80" s="175"/>
      <c r="P80" s="1" t="s">
        <v>16</v>
      </c>
      <c r="Q80" s="1"/>
      <c r="R80" s="2" t="s">
        <v>85</v>
      </c>
      <c r="S80" s="14"/>
      <c r="T80" s="14"/>
      <c r="U80" s="2" t="s">
        <v>8</v>
      </c>
      <c r="V80" s="3" t="s">
        <v>7</v>
      </c>
      <c r="W80" s="3" t="s">
        <v>16</v>
      </c>
      <c r="X80" s="136"/>
      <c r="Y80" s="132">
        <v>41564</v>
      </c>
      <c r="Z80" s="203">
        <f t="shared" si="7"/>
        <v>41684</v>
      </c>
      <c r="AA80" s="329">
        <v>41564</v>
      </c>
      <c r="AB80" s="37">
        <f t="shared" ca="1" si="8"/>
        <v>2290</v>
      </c>
      <c r="AC80" s="37">
        <f t="shared" ca="1" si="9"/>
        <v>7</v>
      </c>
      <c r="AD80" s="37">
        <f t="shared" ca="1" si="10"/>
        <v>3</v>
      </c>
      <c r="AE80" s="61">
        <f t="shared" ca="1" si="11"/>
        <v>6.2739726027397262</v>
      </c>
      <c r="AF80" s="32"/>
    </row>
    <row r="81" spans="1:32" s="39" customFormat="1" ht="22.5">
      <c r="A81" s="1">
        <v>77</v>
      </c>
      <c r="B81" s="1" t="s">
        <v>1779</v>
      </c>
      <c r="C81" s="20">
        <v>100100</v>
      </c>
      <c r="D81" s="327"/>
      <c r="E81" s="20" t="s">
        <v>247</v>
      </c>
      <c r="F81" s="14" t="s">
        <v>1345</v>
      </c>
      <c r="G81" s="34" t="s">
        <v>1346</v>
      </c>
      <c r="H81" s="34" t="s">
        <v>1348</v>
      </c>
      <c r="I81" s="33" t="s">
        <v>1347</v>
      </c>
      <c r="J81" s="33" t="s">
        <v>600</v>
      </c>
      <c r="K81" s="34" t="s">
        <v>1571</v>
      </c>
      <c r="L81" s="100">
        <v>1710700061926</v>
      </c>
      <c r="M81" s="127">
        <v>34936</v>
      </c>
      <c r="N81" s="175">
        <f t="shared" ca="1" si="6"/>
        <v>25</v>
      </c>
      <c r="O81" s="175">
        <v>4370022396</v>
      </c>
      <c r="P81" s="1" t="s">
        <v>16</v>
      </c>
      <c r="Q81" s="1"/>
      <c r="R81" s="2" t="s">
        <v>349</v>
      </c>
      <c r="S81" s="2"/>
      <c r="T81" s="2"/>
      <c r="U81" s="2" t="s">
        <v>12</v>
      </c>
      <c r="V81" s="3" t="s">
        <v>7</v>
      </c>
      <c r="W81" s="3" t="s">
        <v>16</v>
      </c>
      <c r="X81" s="136"/>
      <c r="Y81" s="132">
        <v>43235</v>
      </c>
      <c r="Z81" s="299">
        <f t="shared" si="7"/>
        <v>43355</v>
      </c>
      <c r="AA81" s="329">
        <v>43235</v>
      </c>
      <c r="AB81" s="37">
        <f t="shared" ca="1" si="8"/>
        <v>619</v>
      </c>
      <c r="AC81" s="37">
        <f t="shared" ca="1" si="9"/>
        <v>2</v>
      </c>
      <c r="AD81" s="37">
        <f t="shared" ca="1" si="10"/>
        <v>8</v>
      </c>
      <c r="AE81" s="61">
        <f t="shared" ca="1" si="11"/>
        <v>1.6958904109589041</v>
      </c>
      <c r="AF81" s="32"/>
    </row>
    <row r="82" spans="1:32" s="39" customFormat="1" ht="22.5">
      <c r="A82" s="1">
        <v>78</v>
      </c>
      <c r="B82" s="1" t="s">
        <v>1779</v>
      </c>
      <c r="C82" s="20">
        <v>100101</v>
      </c>
      <c r="D82" s="327"/>
      <c r="E82" s="20" t="s">
        <v>249</v>
      </c>
      <c r="F82" s="14" t="s">
        <v>1434</v>
      </c>
      <c r="G82" s="34" t="s">
        <v>1435</v>
      </c>
      <c r="H82" s="34" t="s">
        <v>1436</v>
      </c>
      <c r="I82" s="33" t="s">
        <v>1437</v>
      </c>
      <c r="J82" s="33" t="s">
        <v>435</v>
      </c>
      <c r="K82" s="34" t="s">
        <v>1438</v>
      </c>
      <c r="L82" s="100">
        <v>1100200879399</v>
      </c>
      <c r="M82" s="127">
        <v>34281</v>
      </c>
      <c r="N82" s="175">
        <f t="shared" ca="1" si="6"/>
        <v>27</v>
      </c>
      <c r="O82" s="175">
        <v>3572934995</v>
      </c>
      <c r="P82" s="1" t="s">
        <v>16</v>
      </c>
      <c r="Q82" s="1"/>
      <c r="R82" s="27" t="s">
        <v>52</v>
      </c>
      <c r="S82" s="14"/>
      <c r="T82" s="14"/>
      <c r="U82" s="27" t="s">
        <v>49</v>
      </c>
      <c r="V82" s="3" t="s">
        <v>7</v>
      </c>
      <c r="W82" s="3" t="s">
        <v>16</v>
      </c>
      <c r="X82" s="136"/>
      <c r="Y82" s="132">
        <v>43242</v>
      </c>
      <c r="Z82" s="299">
        <f t="shared" si="7"/>
        <v>43362</v>
      </c>
      <c r="AA82" s="329">
        <v>43242</v>
      </c>
      <c r="AB82" s="37">
        <f t="shared" ca="1" si="8"/>
        <v>612</v>
      </c>
      <c r="AC82" s="37">
        <f t="shared" ca="1" si="9"/>
        <v>2</v>
      </c>
      <c r="AD82" s="37">
        <f t="shared" ca="1" si="10"/>
        <v>8</v>
      </c>
      <c r="AE82" s="61">
        <f t="shared" ca="1" si="11"/>
        <v>1.6767123287671233</v>
      </c>
      <c r="AF82" s="32"/>
    </row>
    <row r="83" spans="1:32" s="39" customFormat="1" ht="22.5">
      <c r="A83" s="1">
        <v>79</v>
      </c>
      <c r="B83" s="1" t="s">
        <v>1779</v>
      </c>
      <c r="C83" s="20">
        <v>100102</v>
      </c>
      <c r="D83" s="323"/>
      <c r="E83" s="20" t="s">
        <v>249</v>
      </c>
      <c r="F83" s="14" t="s">
        <v>1468</v>
      </c>
      <c r="G83" s="34" t="s">
        <v>791</v>
      </c>
      <c r="H83" s="34" t="s">
        <v>1469</v>
      </c>
      <c r="I83" s="33" t="s">
        <v>1471</v>
      </c>
      <c r="J83" s="33" t="s">
        <v>435</v>
      </c>
      <c r="K83" s="34" t="s">
        <v>1472</v>
      </c>
      <c r="L83" s="100">
        <v>1129700093295</v>
      </c>
      <c r="M83" s="127">
        <v>35075</v>
      </c>
      <c r="N83" s="175">
        <f t="shared" ca="1" si="6"/>
        <v>24</v>
      </c>
      <c r="O83" s="175">
        <v>3014190146</v>
      </c>
      <c r="P83" s="1" t="s">
        <v>16</v>
      </c>
      <c r="Q83" s="1"/>
      <c r="R83" s="27" t="s">
        <v>52</v>
      </c>
      <c r="S83" s="14"/>
      <c r="T83" s="14"/>
      <c r="U83" s="27" t="s">
        <v>49</v>
      </c>
      <c r="V83" s="3" t="s">
        <v>7</v>
      </c>
      <c r="W83" s="3" t="s">
        <v>16</v>
      </c>
      <c r="X83" s="136"/>
      <c r="Y83" s="132">
        <v>43255</v>
      </c>
      <c r="Z83" s="203">
        <f t="shared" si="7"/>
        <v>43375</v>
      </c>
      <c r="AA83" s="32">
        <v>43255</v>
      </c>
      <c r="AB83" s="37">
        <f t="shared" ca="1" si="8"/>
        <v>599</v>
      </c>
      <c r="AC83" s="37">
        <f t="shared" ca="1" si="9"/>
        <v>2</v>
      </c>
      <c r="AD83" s="37">
        <f t="shared" ca="1" si="10"/>
        <v>7</v>
      </c>
      <c r="AE83" s="61">
        <f t="shared" ca="1" si="11"/>
        <v>1.6410958904109589</v>
      </c>
      <c r="AF83" s="32"/>
    </row>
    <row r="84" spans="1:32" s="39" customFormat="1" ht="22.5">
      <c r="A84" s="1">
        <v>80</v>
      </c>
      <c r="B84" s="1" t="s">
        <v>1779</v>
      </c>
      <c r="C84" s="20">
        <v>100103</v>
      </c>
      <c r="D84" s="323"/>
      <c r="E84" s="20" t="s">
        <v>249</v>
      </c>
      <c r="F84" s="14" t="s">
        <v>1473</v>
      </c>
      <c r="G84" s="34" t="s">
        <v>1474</v>
      </c>
      <c r="H84" s="34" t="s">
        <v>1475</v>
      </c>
      <c r="I84" s="33" t="s">
        <v>1476</v>
      </c>
      <c r="J84" s="33" t="s">
        <v>435</v>
      </c>
      <c r="K84" s="34" t="s">
        <v>1477</v>
      </c>
      <c r="L84" s="100">
        <v>1329900601039</v>
      </c>
      <c r="M84" s="127">
        <v>34956</v>
      </c>
      <c r="N84" s="175">
        <f t="shared" ca="1" si="6"/>
        <v>25</v>
      </c>
      <c r="O84" s="175">
        <v>4250023909</v>
      </c>
      <c r="P84" s="1" t="s">
        <v>16</v>
      </c>
      <c r="Q84" s="1"/>
      <c r="R84" s="2" t="s">
        <v>85</v>
      </c>
      <c r="S84" s="14"/>
      <c r="T84" s="14"/>
      <c r="U84" s="2" t="s">
        <v>353</v>
      </c>
      <c r="V84" s="3" t="s">
        <v>7</v>
      </c>
      <c r="W84" s="3" t="s">
        <v>16</v>
      </c>
      <c r="X84" s="136"/>
      <c r="Y84" s="132">
        <v>43255</v>
      </c>
      <c r="Z84" s="203">
        <f t="shared" si="7"/>
        <v>43375</v>
      </c>
      <c r="AA84" s="32">
        <v>43255</v>
      </c>
      <c r="AB84" s="37">
        <f t="shared" ca="1" si="8"/>
        <v>599</v>
      </c>
      <c r="AC84" s="37">
        <f t="shared" ca="1" si="9"/>
        <v>2</v>
      </c>
      <c r="AD84" s="37">
        <f t="shared" ca="1" si="10"/>
        <v>7</v>
      </c>
      <c r="AE84" s="61">
        <f t="shared" ca="1" si="11"/>
        <v>1.6410958904109589</v>
      </c>
      <c r="AF84" s="32"/>
    </row>
    <row r="85" spans="1:32" s="39" customFormat="1" ht="22.5">
      <c r="A85" s="1">
        <v>81</v>
      </c>
      <c r="B85" s="1" t="s">
        <v>1779</v>
      </c>
      <c r="C85" s="20">
        <v>100104</v>
      </c>
      <c r="D85" s="323"/>
      <c r="E85" s="20" t="s">
        <v>247</v>
      </c>
      <c r="F85" s="14" t="s">
        <v>1565</v>
      </c>
      <c r="G85" s="34" t="s">
        <v>1566</v>
      </c>
      <c r="H85" s="34" t="s">
        <v>1567</v>
      </c>
      <c r="I85" s="33" t="s">
        <v>1568</v>
      </c>
      <c r="J85" s="33" t="s">
        <v>600</v>
      </c>
      <c r="K85" s="34" t="s">
        <v>1570</v>
      </c>
      <c r="L85" s="100">
        <v>2560300014319</v>
      </c>
      <c r="M85" s="127">
        <v>32343</v>
      </c>
      <c r="N85" s="175">
        <f t="shared" ca="1" si="6"/>
        <v>32</v>
      </c>
      <c r="O85" s="175"/>
      <c r="P85" s="1" t="s">
        <v>16</v>
      </c>
      <c r="Q85" s="1"/>
      <c r="R85" s="2" t="s">
        <v>1569</v>
      </c>
      <c r="S85" s="2"/>
      <c r="T85" s="2"/>
      <c r="U85" s="2" t="s">
        <v>12</v>
      </c>
      <c r="V85" s="3" t="s">
        <v>7</v>
      </c>
      <c r="W85" s="3" t="s">
        <v>16</v>
      </c>
      <c r="X85" s="136"/>
      <c r="Y85" s="132">
        <v>43283</v>
      </c>
      <c r="Z85" s="203">
        <f t="shared" si="7"/>
        <v>43403</v>
      </c>
      <c r="AA85" s="32">
        <v>43283</v>
      </c>
      <c r="AB85" s="37">
        <f t="shared" ca="1" si="8"/>
        <v>571</v>
      </c>
      <c r="AC85" s="37">
        <f t="shared" ca="1" si="9"/>
        <v>2</v>
      </c>
      <c r="AD85" s="37">
        <f t="shared" ca="1" si="10"/>
        <v>6</v>
      </c>
      <c r="AE85" s="61">
        <f t="shared" ca="1" si="11"/>
        <v>1.5643835616438355</v>
      </c>
      <c r="AF85" s="32"/>
    </row>
    <row r="86" spans="1:32" s="39" customFormat="1" ht="22.5">
      <c r="A86" s="1">
        <v>82</v>
      </c>
      <c r="B86" s="1" t="s">
        <v>1779</v>
      </c>
      <c r="C86" s="20">
        <v>100105</v>
      </c>
      <c r="D86" s="323"/>
      <c r="E86" s="20" t="s">
        <v>247</v>
      </c>
      <c r="F86" s="50" t="s">
        <v>1249</v>
      </c>
      <c r="G86" s="109" t="s">
        <v>1250</v>
      </c>
      <c r="H86" s="109" t="s">
        <v>1251</v>
      </c>
      <c r="I86" s="184" t="s">
        <v>1248</v>
      </c>
      <c r="J86" s="33" t="s">
        <v>438</v>
      </c>
      <c r="K86" s="109" t="s">
        <v>1252</v>
      </c>
      <c r="L86" s="101">
        <v>1620100212631</v>
      </c>
      <c r="M86" s="127">
        <v>34958</v>
      </c>
      <c r="N86" s="175">
        <f t="shared" ca="1" si="6"/>
        <v>25</v>
      </c>
      <c r="O86" s="175">
        <v>4130074525</v>
      </c>
      <c r="P86" s="1" t="s">
        <v>16</v>
      </c>
      <c r="Q86" s="1"/>
      <c r="R86" s="27" t="s">
        <v>52</v>
      </c>
      <c r="S86" s="14"/>
      <c r="T86" s="14"/>
      <c r="U86" s="27" t="s">
        <v>49</v>
      </c>
      <c r="V86" s="3" t="s">
        <v>7</v>
      </c>
      <c r="W86" s="3" t="s">
        <v>16</v>
      </c>
      <c r="X86" s="136"/>
      <c r="Y86" s="132">
        <v>43313</v>
      </c>
      <c r="Z86" s="203">
        <f t="shared" si="7"/>
        <v>43433</v>
      </c>
      <c r="AA86" s="32">
        <v>43313</v>
      </c>
      <c r="AB86" s="37">
        <f t="shared" ca="1" si="8"/>
        <v>541</v>
      </c>
      <c r="AC86" s="37">
        <f t="shared" ca="1" si="9"/>
        <v>2</v>
      </c>
      <c r="AD86" s="37">
        <f t="shared" ca="1" si="10"/>
        <v>5</v>
      </c>
      <c r="AE86" s="61">
        <f t="shared" ca="1" si="11"/>
        <v>1.4821917808219178</v>
      </c>
      <c r="AF86" s="32"/>
    </row>
    <row r="87" spans="1:32" s="39" customFormat="1" ht="22.5">
      <c r="A87" s="1">
        <v>83</v>
      </c>
      <c r="B87" s="1" t="s">
        <v>1779</v>
      </c>
      <c r="C87" s="20">
        <v>100106</v>
      </c>
      <c r="D87" s="323"/>
      <c r="E87" s="20" t="s">
        <v>247</v>
      </c>
      <c r="F87" s="50" t="s">
        <v>1245</v>
      </c>
      <c r="G87" s="109" t="s">
        <v>1246</v>
      </c>
      <c r="H87" s="109" t="s">
        <v>1247</v>
      </c>
      <c r="I87" s="184" t="s">
        <v>785</v>
      </c>
      <c r="J87" s="33" t="s">
        <v>438</v>
      </c>
      <c r="K87" s="109" t="s">
        <v>1253</v>
      </c>
      <c r="L87" s="101">
        <v>1640100247540</v>
      </c>
      <c r="M87" s="127">
        <v>35041</v>
      </c>
      <c r="N87" s="175">
        <f t="shared" ca="1" si="6"/>
        <v>25</v>
      </c>
      <c r="O87" s="175">
        <v>4210075823</v>
      </c>
      <c r="P87" s="1" t="s">
        <v>16</v>
      </c>
      <c r="Q87" s="1"/>
      <c r="R87" s="2" t="s">
        <v>47</v>
      </c>
      <c r="S87" s="2"/>
      <c r="T87" s="2"/>
      <c r="U87" s="2" t="s">
        <v>48</v>
      </c>
      <c r="V87" s="10" t="s">
        <v>7</v>
      </c>
      <c r="W87" s="3" t="s">
        <v>16</v>
      </c>
      <c r="X87" s="136"/>
      <c r="Y87" s="132">
        <v>43313</v>
      </c>
      <c r="Z87" s="203">
        <f t="shared" si="7"/>
        <v>43433</v>
      </c>
      <c r="AA87" s="32">
        <v>43313</v>
      </c>
      <c r="AB87" s="37">
        <f t="shared" ca="1" si="8"/>
        <v>541</v>
      </c>
      <c r="AC87" s="37"/>
      <c r="AD87" s="37"/>
      <c r="AE87" s="61"/>
      <c r="AF87" s="32"/>
    </row>
    <row r="88" spans="1:32" s="39" customFormat="1" ht="22.5">
      <c r="A88" s="1">
        <v>84</v>
      </c>
      <c r="B88" s="1" t="s">
        <v>1779</v>
      </c>
      <c r="C88" s="33">
        <v>200001</v>
      </c>
      <c r="D88" s="33"/>
      <c r="E88" s="20" t="s">
        <v>249</v>
      </c>
      <c r="F88" s="34" t="s">
        <v>213</v>
      </c>
      <c r="G88" s="34" t="s">
        <v>250</v>
      </c>
      <c r="H88" s="34"/>
      <c r="I88" s="33" t="s">
        <v>468</v>
      </c>
      <c r="J88" s="33"/>
      <c r="K88" s="34"/>
      <c r="L88" s="99">
        <v>3160500376623</v>
      </c>
      <c r="M88" s="126">
        <v>22540</v>
      </c>
      <c r="N88" s="175">
        <f ca="1">(YEAR(NOW())-YEAR(M88))</f>
        <v>59</v>
      </c>
      <c r="O88" s="185"/>
      <c r="P88" s="33" t="s">
        <v>17</v>
      </c>
      <c r="Q88" s="33"/>
      <c r="R88" s="34" t="s">
        <v>9</v>
      </c>
      <c r="S88" s="34"/>
      <c r="T88" s="34"/>
      <c r="U88" s="35" t="s">
        <v>51</v>
      </c>
      <c r="V88" s="14" t="s">
        <v>7</v>
      </c>
      <c r="W88" s="36" t="s">
        <v>17</v>
      </c>
      <c r="X88" s="136"/>
      <c r="Y88" s="132">
        <v>39114</v>
      </c>
      <c r="Z88" s="32">
        <v>40299</v>
      </c>
      <c r="AA88" s="32">
        <v>39114</v>
      </c>
      <c r="AB88" s="37">
        <f t="shared" ref="AB88:AB136" ca="1" si="12">IF(Y88="","",TODAY()-AA88)</f>
        <v>4740</v>
      </c>
      <c r="AC88" s="37">
        <f t="shared" ref="AC88:AC119" ca="1" si="13">YEAR(TODAY())-YEAR(AA88)</f>
        <v>13</v>
      </c>
      <c r="AD88" s="37">
        <f t="shared" ref="AD88:AD119" ca="1" si="14">DATEDIF(Y88,TODAY(),"YM")</f>
        <v>11</v>
      </c>
      <c r="AE88" s="61">
        <f t="shared" ref="AE88:AE136" ca="1" si="15">IF(AB88="","",AB88/365)</f>
        <v>12.986301369863014</v>
      </c>
      <c r="AF88" s="32"/>
    </row>
    <row r="89" spans="1:32" s="39" customFormat="1" ht="22.5">
      <c r="A89" s="1">
        <v>85</v>
      </c>
      <c r="B89" s="1" t="s">
        <v>1779</v>
      </c>
      <c r="C89" s="33">
        <v>200002</v>
      </c>
      <c r="D89" s="33"/>
      <c r="E89" s="20" t="s">
        <v>248</v>
      </c>
      <c r="F89" s="34" t="s">
        <v>214</v>
      </c>
      <c r="G89" s="34" t="s">
        <v>251</v>
      </c>
      <c r="H89" s="34"/>
      <c r="I89" s="33" t="s">
        <v>469</v>
      </c>
      <c r="J89" s="33"/>
      <c r="K89" s="34"/>
      <c r="L89" s="99">
        <v>3200200734477</v>
      </c>
      <c r="M89" s="126">
        <v>23397</v>
      </c>
      <c r="N89" s="175">
        <f t="shared" ref="N89:N144" ca="1" si="16">(YEAR(NOW())-YEAR(M89))</f>
        <v>56</v>
      </c>
      <c r="O89" s="185"/>
      <c r="P89" s="33" t="s">
        <v>17</v>
      </c>
      <c r="Q89" s="33"/>
      <c r="R89" s="34" t="s">
        <v>9</v>
      </c>
      <c r="S89" s="34"/>
      <c r="T89" s="34"/>
      <c r="U89" s="39" t="s">
        <v>51</v>
      </c>
      <c r="V89" s="14" t="s">
        <v>7</v>
      </c>
      <c r="W89" s="36" t="s">
        <v>17</v>
      </c>
      <c r="X89" s="136"/>
      <c r="Y89" s="132">
        <v>37776</v>
      </c>
      <c r="Z89" s="32">
        <v>37868</v>
      </c>
      <c r="AA89" s="32">
        <v>37776</v>
      </c>
      <c r="AB89" s="37">
        <f t="shared" ca="1" si="12"/>
        <v>6078</v>
      </c>
      <c r="AC89" s="37">
        <f t="shared" ca="1" si="13"/>
        <v>17</v>
      </c>
      <c r="AD89" s="37">
        <f t="shared" ca="1" si="14"/>
        <v>7</v>
      </c>
      <c r="AE89" s="61">
        <f t="shared" ca="1" si="15"/>
        <v>16.652054794520549</v>
      </c>
      <c r="AF89" s="32"/>
    </row>
    <row r="90" spans="1:32" s="39" customFormat="1" ht="22.5">
      <c r="A90" s="1">
        <v>86</v>
      </c>
      <c r="B90" s="1" t="s">
        <v>1779</v>
      </c>
      <c r="C90" s="20">
        <v>200006</v>
      </c>
      <c r="D90" s="20"/>
      <c r="E90" s="20" t="s">
        <v>249</v>
      </c>
      <c r="F90" s="14" t="s">
        <v>215</v>
      </c>
      <c r="G90" s="34" t="s">
        <v>314</v>
      </c>
      <c r="H90" s="34"/>
      <c r="I90" s="33" t="s">
        <v>470</v>
      </c>
      <c r="J90" s="33"/>
      <c r="K90" s="34"/>
      <c r="L90" s="100">
        <v>3601100520359</v>
      </c>
      <c r="M90" s="127">
        <v>24115</v>
      </c>
      <c r="N90" s="175">
        <f t="shared" ca="1" si="16"/>
        <v>54</v>
      </c>
      <c r="O90" s="175"/>
      <c r="P90" s="33" t="s">
        <v>17</v>
      </c>
      <c r="Q90" s="33"/>
      <c r="R90" s="14" t="s">
        <v>92</v>
      </c>
      <c r="S90" s="14"/>
      <c r="T90" s="14"/>
      <c r="U90" s="14" t="s">
        <v>10</v>
      </c>
      <c r="V90" s="36" t="s">
        <v>7</v>
      </c>
      <c r="W90" s="36" t="s">
        <v>17</v>
      </c>
      <c r="X90" s="136"/>
      <c r="Y90" s="132">
        <v>40791</v>
      </c>
      <c r="Z90" s="32">
        <v>40913</v>
      </c>
      <c r="AA90" s="32">
        <v>40791</v>
      </c>
      <c r="AB90" s="37">
        <f t="shared" ca="1" si="12"/>
        <v>3063</v>
      </c>
      <c r="AC90" s="37">
        <f t="shared" ca="1" si="13"/>
        <v>9</v>
      </c>
      <c r="AD90" s="37">
        <f t="shared" ca="1" si="14"/>
        <v>4</v>
      </c>
      <c r="AE90" s="61">
        <f t="shared" ca="1" si="15"/>
        <v>8.3917808219178074</v>
      </c>
      <c r="AF90" s="32"/>
    </row>
    <row r="91" spans="1:32" s="39" customFormat="1" ht="23.25">
      <c r="A91" s="1">
        <v>87</v>
      </c>
      <c r="B91" s="1" t="s">
        <v>1779</v>
      </c>
      <c r="C91" s="20">
        <v>200010</v>
      </c>
      <c r="D91" s="20"/>
      <c r="E91" s="20" t="s">
        <v>249</v>
      </c>
      <c r="F91" s="14" t="s">
        <v>216</v>
      </c>
      <c r="G91" s="34" t="s">
        <v>315</v>
      </c>
      <c r="H91" s="34"/>
      <c r="I91" s="33" t="s">
        <v>471</v>
      </c>
      <c r="J91" s="33"/>
      <c r="K91" s="34"/>
      <c r="L91" s="100">
        <v>1610600135481</v>
      </c>
      <c r="M91" s="127">
        <v>34729</v>
      </c>
      <c r="N91" s="175">
        <f t="shared" ca="1" si="16"/>
        <v>25</v>
      </c>
      <c r="O91" s="172"/>
      <c r="P91" s="33" t="s">
        <v>17</v>
      </c>
      <c r="Q91" s="33"/>
      <c r="R91" s="40" t="s">
        <v>80</v>
      </c>
      <c r="S91" s="14"/>
      <c r="T91" s="14"/>
      <c r="U91" s="14" t="s">
        <v>10</v>
      </c>
      <c r="V91" s="36" t="s">
        <v>7</v>
      </c>
      <c r="W91" s="36" t="s">
        <v>17</v>
      </c>
      <c r="X91" s="136"/>
      <c r="Y91" s="132">
        <v>40901</v>
      </c>
      <c r="Z91" s="32">
        <v>41023</v>
      </c>
      <c r="AA91" s="32">
        <v>40901</v>
      </c>
      <c r="AB91" s="37">
        <f t="shared" ca="1" si="12"/>
        <v>2953</v>
      </c>
      <c r="AC91" s="37">
        <f t="shared" ca="1" si="13"/>
        <v>9</v>
      </c>
      <c r="AD91" s="37">
        <f t="shared" ca="1" si="14"/>
        <v>1</v>
      </c>
      <c r="AE91" s="61">
        <f t="shared" ca="1" si="15"/>
        <v>8.0904109589041102</v>
      </c>
      <c r="AF91" s="32"/>
    </row>
    <row r="92" spans="1:32" s="39" customFormat="1" ht="23.25">
      <c r="A92" s="1">
        <v>88</v>
      </c>
      <c r="B92" s="1" t="s">
        <v>1779</v>
      </c>
      <c r="C92" s="20">
        <v>200012</v>
      </c>
      <c r="D92" s="20"/>
      <c r="E92" s="20" t="s">
        <v>247</v>
      </c>
      <c r="F92" s="14" t="s">
        <v>217</v>
      </c>
      <c r="G92" s="34" t="s">
        <v>259</v>
      </c>
      <c r="H92" s="34"/>
      <c r="I92" s="33" t="s">
        <v>472</v>
      </c>
      <c r="J92" s="33"/>
      <c r="K92" s="34"/>
      <c r="L92" s="100">
        <v>1129700046211</v>
      </c>
      <c r="M92" s="127">
        <v>34461</v>
      </c>
      <c r="N92" s="175">
        <f t="shared" ca="1" si="16"/>
        <v>26</v>
      </c>
      <c r="O92" s="175"/>
      <c r="P92" s="33" t="s">
        <v>17</v>
      </c>
      <c r="Q92" s="33"/>
      <c r="R92" s="40" t="s">
        <v>61</v>
      </c>
      <c r="S92" s="42" t="s">
        <v>42</v>
      </c>
      <c r="T92" s="14"/>
      <c r="U92" s="14" t="s">
        <v>10</v>
      </c>
      <c r="V92" s="36" t="s">
        <v>7</v>
      </c>
      <c r="W92" s="36" t="s">
        <v>17</v>
      </c>
      <c r="X92" s="136"/>
      <c r="Y92" s="132">
        <v>40939</v>
      </c>
      <c r="Z92" s="32">
        <v>41060</v>
      </c>
      <c r="AA92" s="32">
        <v>40939</v>
      </c>
      <c r="AB92" s="37">
        <f t="shared" ca="1" si="12"/>
        <v>2915</v>
      </c>
      <c r="AC92" s="37">
        <f t="shared" ca="1" si="13"/>
        <v>8</v>
      </c>
      <c r="AD92" s="37">
        <f t="shared" ca="1" si="14"/>
        <v>11</v>
      </c>
      <c r="AE92" s="61">
        <f t="shared" ca="1" si="15"/>
        <v>7.9863013698630141</v>
      </c>
      <c r="AF92" s="32"/>
    </row>
    <row r="93" spans="1:32" s="39" customFormat="1" ht="23.25">
      <c r="A93" s="1">
        <v>89</v>
      </c>
      <c r="B93" s="1" t="s">
        <v>1779</v>
      </c>
      <c r="C93" s="20">
        <v>200014</v>
      </c>
      <c r="D93" s="324" t="s">
        <v>502</v>
      </c>
      <c r="E93" s="20" t="s">
        <v>247</v>
      </c>
      <c r="F93" s="14" t="s">
        <v>219</v>
      </c>
      <c r="G93" s="34" t="s">
        <v>256</v>
      </c>
      <c r="H93" s="34"/>
      <c r="I93" s="33" t="s">
        <v>462</v>
      </c>
      <c r="J93" s="33"/>
      <c r="K93" s="34"/>
      <c r="L93" s="100">
        <v>1301500235259</v>
      </c>
      <c r="M93" s="127">
        <v>34896</v>
      </c>
      <c r="N93" s="175">
        <f t="shared" ca="1" si="16"/>
        <v>25</v>
      </c>
      <c r="O93" s="172"/>
      <c r="P93" s="33" t="s">
        <v>17</v>
      </c>
      <c r="Q93" s="33"/>
      <c r="R93" s="14" t="s">
        <v>66</v>
      </c>
      <c r="S93" s="42" t="s">
        <v>42</v>
      </c>
      <c r="T93" s="42" t="s">
        <v>42</v>
      </c>
      <c r="U93" s="14" t="s">
        <v>10</v>
      </c>
      <c r="V93" s="36" t="s">
        <v>7</v>
      </c>
      <c r="W93" s="36" t="s">
        <v>17</v>
      </c>
      <c r="X93" s="136"/>
      <c r="Y93" s="132">
        <v>40974</v>
      </c>
      <c r="Z93" s="32">
        <v>41096</v>
      </c>
      <c r="AA93" s="32">
        <v>40974</v>
      </c>
      <c r="AB93" s="37">
        <f t="shared" ca="1" si="12"/>
        <v>2880</v>
      </c>
      <c r="AC93" s="37">
        <f t="shared" ca="1" si="13"/>
        <v>8</v>
      </c>
      <c r="AD93" s="37">
        <f t="shared" ca="1" si="14"/>
        <v>10</v>
      </c>
      <c r="AE93" s="61">
        <f t="shared" ca="1" si="15"/>
        <v>7.8904109589041092</v>
      </c>
      <c r="AF93" s="32"/>
    </row>
    <row r="94" spans="1:32" s="39" customFormat="1" ht="23.25">
      <c r="A94" s="1">
        <v>90</v>
      </c>
      <c r="B94" s="1" t="s">
        <v>1779</v>
      </c>
      <c r="C94" s="20">
        <v>200026</v>
      </c>
      <c r="D94" s="20"/>
      <c r="E94" s="20" t="s">
        <v>249</v>
      </c>
      <c r="F94" s="14" t="s">
        <v>221</v>
      </c>
      <c r="G94" s="34" t="s">
        <v>317</v>
      </c>
      <c r="H94" s="34"/>
      <c r="I94" s="33" t="s">
        <v>475</v>
      </c>
      <c r="J94" s="33"/>
      <c r="K94" s="34"/>
      <c r="L94" s="100">
        <v>1129700051649</v>
      </c>
      <c r="M94" s="127">
        <v>34550</v>
      </c>
      <c r="N94" s="175">
        <f t="shared" ca="1" si="16"/>
        <v>26</v>
      </c>
      <c r="O94" s="175"/>
      <c r="P94" s="33" t="s">
        <v>17</v>
      </c>
      <c r="Q94" s="33"/>
      <c r="R94" s="40" t="s">
        <v>80</v>
      </c>
      <c r="S94" s="14"/>
      <c r="T94" s="14"/>
      <c r="U94" s="14" t="s">
        <v>10</v>
      </c>
      <c r="V94" s="36" t="s">
        <v>7</v>
      </c>
      <c r="W94" s="36" t="s">
        <v>17</v>
      </c>
      <c r="X94" s="136"/>
      <c r="Y94" s="132">
        <v>41095</v>
      </c>
      <c r="Z94" s="32">
        <v>41218</v>
      </c>
      <c r="AA94" s="32">
        <v>41095</v>
      </c>
      <c r="AB94" s="37">
        <f t="shared" ca="1" si="12"/>
        <v>2759</v>
      </c>
      <c r="AC94" s="37">
        <f t="shared" ca="1" si="13"/>
        <v>8</v>
      </c>
      <c r="AD94" s="37">
        <f t="shared" ca="1" si="14"/>
        <v>6</v>
      </c>
      <c r="AE94" s="61">
        <f t="shared" ca="1" si="15"/>
        <v>7.558904109589041</v>
      </c>
      <c r="AF94" s="32"/>
    </row>
    <row r="95" spans="1:32" s="39" customFormat="1" ht="23.25">
      <c r="A95" s="1">
        <v>91</v>
      </c>
      <c r="B95" s="1" t="s">
        <v>1779</v>
      </c>
      <c r="C95" s="20">
        <v>200027</v>
      </c>
      <c r="D95" s="20"/>
      <c r="E95" s="20" t="s">
        <v>249</v>
      </c>
      <c r="F95" s="14" t="s">
        <v>222</v>
      </c>
      <c r="G95" s="34" t="s">
        <v>318</v>
      </c>
      <c r="H95" s="34"/>
      <c r="I95" s="33" t="s">
        <v>476</v>
      </c>
      <c r="J95" s="33"/>
      <c r="K95" s="34"/>
      <c r="L95" s="100">
        <v>1450500128515</v>
      </c>
      <c r="M95" s="127">
        <v>32827</v>
      </c>
      <c r="N95" s="175">
        <f t="shared" ca="1" si="16"/>
        <v>31</v>
      </c>
      <c r="O95" s="175"/>
      <c r="P95" s="33" t="s">
        <v>17</v>
      </c>
      <c r="Q95" s="33"/>
      <c r="R95" s="40" t="s">
        <v>80</v>
      </c>
      <c r="S95" s="14"/>
      <c r="T95" s="14"/>
      <c r="U95" s="14" t="s">
        <v>10</v>
      </c>
      <c r="V95" s="36" t="s">
        <v>7</v>
      </c>
      <c r="W95" s="36" t="s">
        <v>17</v>
      </c>
      <c r="X95" s="136"/>
      <c r="Y95" s="132">
        <v>41108</v>
      </c>
      <c r="Z95" s="32">
        <v>41231</v>
      </c>
      <c r="AA95" s="32">
        <v>41108</v>
      </c>
      <c r="AB95" s="37">
        <f t="shared" ca="1" si="12"/>
        <v>2746</v>
      </c>
      <c r="AC95" s="37">
        <f t="shared" ca="1" si="13"/>
        <v>8</v>
      </c>
      <c r="AD95" s="37">
        <f t="shared" ca="1" si="14"/>
        <v>6</v>
      </c>
      <c r="AE95" s="61">
        <f t="shared" ca="1" si="15"/>
        <v>7.5232876712328771</v>
      </c>
      <c r="AF95" s="32"/>
    </row>
    <row r="96" spans="1:32" s="39" customFormat="1" ht="22.5">
      <c r="A96" s="1">
        <v>92</v>
      </c>
      <c r="B96" s="1" t="s">
        <v>1779</v>
      </c>
      <c r="C96" s="20">
        <v>200033</v>
      </c>
      <c r="D96" s="20"/>
      <c r="E96" s="20" t="s">
        <v>249</v>
      </c>
      <c r="F96" s="14" t="s">
        <v>226</v>
      </c>
      <c r="G96" s="34" t="s">
        <v>308</v>
      </c>
      <c r="H96" s="34"/>
      <c r="I96" s="33" t="s">
        <v>480</v>
      </c>
      <c r="J96" s="33"/>
      <c r="K96" s="34"/>
      <c r="L96" s="100">
        <v>3120600615956</v>
      </c>
      <c r="M96" s="127">
        <v>29043</v>
      </c>
      <c r="N96" s="175">
        <f t="shared" ca="1" si="16"/>
        <v>41</v>
      </c>
      <c r="O96" s="175"/>
      <c r="P96" s="33" t="s">
        <v>17</v>
      </c>
      <c r="Q96" s="33"/>
      <c r="R96" s="14" t="s">
        <v>9</v>
      </c>
      <c r="S96" s="14"/>
      <c r="T96" s="14"/>
      <c r="U96" s="39" t="s">
        <v>51</v>
      </c>
      <c r="V96" s="36" t="s">
        <v>7</v>
      </c>
      <c r="W96" s="36" t="s">
        <v>17</v>
      </c>
      <c r="X96" s="136"/>
      <c r="Y96" s="132">
        <v>41190</v>
      </c>
      <c r="Z96" s="32">
        <v>41313</v>
      </c>
      <c r="AA96" s="32">
        <v>41190</v>
      </c>
      <c r="AB96" s="37">
        <f t="shared" ca="1" si="12"/>
        <v>2664</v>
      </c>
      <c r="AC96" s="37">
        <f t="shared" ca="1" si="13"/>
        <v>8</v>
      </c>
      <c r="AD96" s="37">
        <f t="shared" ca="1" si="14"/>
        <v>3</v>
      </c>
      <c r="AE96" s="61">
        <f t="shared" ca="1" si="15"/>
        <v>7.2986301369863016</v>
      </c>
      <c r="AF96" s="32"/>
    </row>
    <row r="97" spans="1:32" s="39" customFormat="1" ht="23.25">
      <c r="A97" s="1">
        <v>93</v>
      </c>
      <c r="B97" s="1" t="s">
        <v>1779</v>
      </c>
      <c r="C97" s="20">
        <v>800003</v>
      </c>
      <c r="D97" s="20"/>
      <c r="E97" s="20" t="s">
        <v>247</v>
      </c>
      <c r="F97" s="14" t="s">
        <v>227</v>
      </c>
      <c r="G97" s="34" t="s">
        <v>321</v>
      </c>
      <c r="H97" s="34"/>
      <c r="I97" s="33" t="s">
        <v>481</v>
      </c>
      <c r="J97" s="33"/>
      <c r="K97" s="34"/>
      <c r="L97" s="100">
        <v>2120600029102</v>
      </c>
      <c r="M97" s="127">
        <v>33324</v>
      </c>
      <c r="N97" s="175">
        <f t="shared" ca="1" si="16"/>
        <v>29</v>
      </c>
      <c r="O97" s="175"/>
      <c r="P97" s="33" t="s">
        <v>17</v>
      </c>
      <c r="Q97" s="33"/>
      <c r="R97" s="40" t="s">
        <v>62</v>
      </c>
      <c r="S97" s="14"/>
      <c r="T97" s="14"/>
      <c r="U97" s="14" t="s">
        <v>10</v>
      </c>
      <c r="V97" s="36" t="s">
        <v>7</v>
      </c>
      <c r="W97" s="36" t="s">
        <v>17</v>
      </c>
      <c r="X97" s="136"/>
      <c r="Y97" s="132">
        <v>41206</v>
      </c>
      <c r="Z97" s="32">
        <v>41329</v>
      </c>
      <c r="AA97" s="32">
        <v>41206</v>
      </c>
      <c r="AB97" s="37">
        <f t="shared" ca="1" si="12"/>
        <v>2648</v>
      </c>
      <c r="AC97" s="37">
        <f t="shared" ca="1" si="13"/>
        <v>8</v>
      </c>
      <c r="AD97" s="37">
        <f t="shared" ca="1" si="14"/>
        <v>3</v>
      </c>
      <c r="AE97" s="61">
        <f t="shared" ca="1" si="15"/>
        <v>7.2547945205479456</v>
      </c>
      <c r="AF97" s="32"/>
    </row>
    <row r="98" spans="1:32" s="39" customFormat="1" ht="22.5">
      <c r="A98" s="1">
        <v>94</v>
      </c>
      <c r="B98" s="1" t="s">
        <v>1779</v>
      </c>
      <c r="C98" s="20">
        <v>200039</v>
      </c>
      <c r="D98" s="20"/>
      <c r="E98" s="20" t="s">
        <v>247</v>
      </c>
      <c r="F98" s="14" t="s">
        <v>229</v>
      </c>
      <c r="G98" s="34" t="s">
        <v>322</v>
      </c>
      <c r="H98" s="34"/>
      <c r="I98" s="33" t="s">
        <v>483</v>
      </c>
      <c r="J98" s="33"/>
      <c r="K98" s="34"/>
      <c r="L98" s="100">
        <v>1300800005975</v>
      </c>
      <c r="M98" s="127">
        <v>30767</v>
      </c>
      <c r="N98" s="175">
        <f t="shared" ca="1" si="16"/>
        <v>36</v>
      </c>
      <c r="O98" s="175"/>
      <c r="P98" s="33" t="s">
        <v>17</v>
      </c>
      <c r="Q98" s="33"/>
      <c r="R98" s="34" t="s">
        <v>65</v>
      </c>
      <c r="S98" s="34"/>
      <c r="T98" s="34"/>
      <c r="U98" s="14" t="s">
        <v>10</v>
      </c>
      <c r="V98" s="36" t="s">
        <v>7</v>
      </c>
      <c r="W98" s="36" t="s">
        <v>17</v>
      </c>
      <c r="X98" s="136"/>
      <c r="Y98" s="132">
        <v>41234</v>
      </c>
      <c r="Z98" s="32">
        <v>41354</v>
      </c>
      <c r="AA98" s="32">
        <v>41234</v>
      </c>
      <c r="AB98" s="37">
        <f t="shared" ca="1" si="12"/>
        <v>2620</v>
      </c>
      <c r="AC98" s="37">
        <f t="shared" ca="1" si="13"/>
        <v>8</v>
      </c>
      <c r="AD98" s="37">
        <f t="shared" ca="1" si="14"/>
        <v>2</v>
      </c>
      <c r="AE98" s="61">
        <f t="shared" ca="1" si="15"/>
        <v>7.1780821917808222</v>
      </c>
      <c r="AF98" s="32"/>
    </row>
    <row r="99" spans="1:32" s="39" customFormat="1" ht="23.25">
      <c r="A99" s="1">
        <v>95</v>
      </c>
      <c r="B99" s="1" t="s">
        <v>1779</v>
      </c>
      <c r="C99" s="20">
        <v>200045</v>
      </c>
      <c r="D99" s="20"/>
      <c r="E99" s="20" t="s">
        <v>249</v>
      </c>
      <c r="F99" s="14" t="s">
        <v>230</v>
      </c>
      <c r="G99" s="34" t="s">
        <v>323</v>
      </c>
      <c r="H99" s="34"/>
      <c r="I99" s="33" t="s">
        <v>484</v>
      </c>
      <c r="J99" s="33"/>
      <c r="K99" s="34"/>
      <c r="L99" s="100">
        <v>1129700056381</v>
      </c>
      <c r="M99" s="127">
        <v>34598</v>
      </c>
      <c r="N99" s="175">
        <f t="shared" ca="1" si="16"/>
        <v>26</v>
      </c>
      <c r="O99" s="175"/>
      <c r="P99" s="33" t="s">
        <v>17</v>
      </c>
      <c r="Q99" s="33"/>
      <c r="R99" s="40" t="s">
        <v>80</v>
      </c>
      <c r="S99" s="14"/>
      <c r="T99" s="14"/>
      <c r="U99" s="14" t="s">
        <v>10</v>
      </c>
      <c r="V99" s="36" t="s">
        <v>7</v>
      </c>
      <c r="W99" s="36" t="s">
        <v>17</v>
      </c>
      <c r="X99" s="136"/>
      <c r="Y99" s="132">
        <v>41334</v>
      </c>
      <c r="Z99" s="32">
        <v>41456</v>
      </c>
      <c r="AA99" s="32">
        <v>41334</v>
      </c>
      <c r="AB99" s="37">
        <f t="shared" ca="1" si="12"/>
        <v>2520</v>
      </c>
      <c r="AC99" s="37">
        <f t="shared" ca="1" si="13"/>
        <v>7</v>
      </c>
      <c r="AD99" s="37">
        <f t="shared" ca="1" si="14"/>
        <v>10</v>
      </c>
      <c r="AE99" s="61">
        <f t="shared" ca="1" si="15"/>
        <v>6.904109589041096</v>
      </c>
      <c r="AF99" s="32"/>
    </row>
    <row r="100" spans="1:32" s="39" customFormat="1" ht="22.5">
      <c r="A100" s="1">
        <v>96</v>
      </c>
      <c r="B100" s="1" t="s">
        <v>1779</v>
      </c>
      <c r="C100" s="20">
        <v>200050</v>
      </c>
      <c r="D100" s="20"/>
      <c r="E100" s="20" t="s">
        <v>247</v>
      </c>
      <c r="F100" s="14" t="s">
        <v>231</v>
      </c>
      <c r="G100" s="34" t="s">
        <v>324</v>
      </c>
      <c r="H100" s="34"/>
      <c r="I100" s="33" t="s">
        <v>485</v>
      </c>
      <c r="J100" s="33"/>
      <c r="K100" s="34"/>
      <c r="L100" s="100">
        <v>3120600496558</v>
      </c>
      <c r="M100" s="127">
        <v>26210</v>
      </c>
      <c r="N100" s="175">
        <f t="shared" ca="1" si="16"/>
        <v>49</v>
      </c>
      <c r="O100" s="175"/>
      <c r="P100" s="33" t="s">
        <v>17</v>
      </c>
      <c r="Q100" s="33"/>
      <c r="R100" s="14" t="s">
        <v>94</v>
      </c>
      <c r="S100" s="14"/>
      <c r="T100" s="14"/>
      <c r="U100" s="34" t="s">
        <v>10</v>
      </c>
      <c r="V100" s="36" t="s">
        <v>7</v>
      </c>
      <c r="W100" s="36" t="s">
        <v>17</v>
      </c>
      <c r="X100" s="136"/>
      <c r="Y100" s="132">
        <v>41351</v>
      </c>
      <c r="Z100" s="32">
        <v>41473</v>
      </c>
      <c r="AA100" s="32">
        <v>41351</v>
      </c>
      <c r="AB100" s="37">
        <f t="shared" ca="1" si="12"/>
        <v>2503</v>
      </c>
      <c r="AC100" s="37">
        <f t="shared" ca="1" si="13"/>
        <v>7</v>
      </c>
      <c r="AD100" s="37">
        <f t="shared" ca="1" si="14"/>
        <v>10</v>
      </c>
      <c r="AE100" s="61">
        <f t="shared" ca="1" si="15"/>
        <v>6.8575342465753426</v>
      </c>
      <c r="AF100" s="32"/>
    </row>
    <row r="101" spans="1:32" s="39" customFormat="1" ht="22.5">
      <c r="A101" s="1">
        <v>97</v>
      </c>
      <c r="B101" s="1" t="s">
        <v>1779</v>
      </c>
      <c r="C101" s="20">
        <v>200057</v>
      </c>
      <c r="D101" s="20"/>
      <c r="E101" s="20" t="s">
        <v>247</v>
      </c>
      <c r="F101" s="14" t="s">
        <v>233</v>
      </c>
      <c r="G101" s="34" t="s">
        <v>325</v>
      </c>
      <c r="H101" s="34"/>
      <c r="I101" s="33" t="s">
        <v>486</v>
      </c>
      <c r="J101" s="33"/>
      <c r="K101" s="34"/>
      <c r="L101" s="100">
        <v>1129900155758</v>
      </c>
      <c r="M101" s="127">
        <v>33730</v>
      </c>
      <c r="N101" s="175">
        <f t="shared" ca="1" si="16"/>
        <v>28</v>
      </c>
      <c r="O101" s="175"/>
      <c r="P101" s="33" t="s">
        <v>17</v>
      </c>
      <c r="Q101" s="33"/>
      <c r="R101" s="14" t="s">
        <v>92</v>
      </c>
      <c r="S101" s="14"/>
      <c r="T101" s="14"/>
      <c r="U101" s="34" t="s">
        <v>10</v>
      </c>
      <c r="V101" s="36" t="s">
        <v>7</v>
      </c>
      <c r="W101" s="36" t="s">
        <v>17</v>
      </c>
      <c r="X101" s="136"/>
      <c r="Y101" s="132">
        <v>41407</v>
      </c>
      <c r="Z101" s="32">
        <v>41530</v>
      </c>
      <c r="AA101" s="32">
        <v>41407</v>
      </c>
      <c r="AB101" s="37">
        <f t="shared" ca="1" si="12"/>
        <v>2447</v>
      </c>
      <c r="AC101" s="37">
        <f t="shared" ca="1" si="13"/>
        <v>7</v>
      </c>
      <c r="AD101" s="37">
        <f t="shared" ca="1" si="14"/>
        <v>8</v>
      </c>
      <c r="AE101" s="61">
        <f t="shared" ca="1" si="15"/>
        <v>6.7041095890410958</v>
      </c>
      <c r="AF101" s="32"/>
    </row>
    <row r="102" spans="1:32" s="39" customFormat="1" ht="22.5">
      <c r="A102" s="1">
        <v>98</v>
      </c>
      <c r="B102" s="1" t="s">
        <v>1779</v>
      </c>
      <c r="C102" s="20">
        <v>200064</v>
      </c>
      <c r="D102" s="20"/>
      <c r="E102" s="20" t="s">
        <v>247</v>
      </c>
      <c r="F102" s="34" t="s">
        <v>236</v>
      </c>
      <c r="G102" s="34" t="s">
        <v>328</v>
      </c>
      <c r="H102" s="34"/>
      <c r="I102" s="33" t="s">
        <v>489</v>
      </c>
      <c r="J102" s="33"/>
      <c r="K102" s="34"/>
      <c r="L102" s="99">
        <v>1120600167094</v>
      </c>
      <c r="M102" s="126">
        <v>33485</v>
      </c>
      <c r="N102" s="175">
        <f t="shared" ca="1" si="16"/>
        <v>29</v>
      </c>
      <c r="O102" s="185"/>
      <c r="P102" s="33" t="s">
        <v>17</v>
      </c>
      <c r="Q102" s="33"/>
      <c r="R102" s="14" t="s">
        <v>94</v>
      </c>
      <c r="S102" s="14"/>
      <c r="T102" s="14"/>
      <c r="U102" s="14" t="s">
        <v>10</v>
      </c>
      <c r="V102" s="36" t="s">
        <v>7</v>
      </c>
      <c r="W102" s="36" t="s">
        <v>17</v>
      </c>
      <c r="X102" s="136"/>
      <c r="Y102" s="132">
        <v>41479</v>
      </c>
      <c r="Z102" s="32">
        <v>41571</v>
      </c>
      <c r="AA102" s="32">
        <v>41479</v>
      </c>
      <c r="AB102" s="37">
        <f t="shared" ca="1" si="12"/>
        <v>2375</v>
      </c>
      <c r="AC102" s="37">
        <f t="shared" ca="1" si="13"/>
        <v>7</v>
      </c>
      <c r="AD102" s="37">
        <f t="shared" ca="1" si="14"/>
        <v>6</v>
      </c>
      <c r="AE102" s="61">
        <f t="shared" ca="1" si="15"/>
        <v>6.506849315068493</v>
      </c>
      <c r="AF102" s="32"/>
    </row>
    <row r="103" spans="1:32" s="39" customFormat="1" ht="24">
      <c r="A103" s="1">
        <v>99</v>
      </c>
      <c r="B103" s="1" t="s">
        <v>1779</v>
      </c>
      <c r="C103" s="43">
        <v>200070</v>
      </c>
      <c r="D103" s="325"/>
      <c r="E103" s="20" t="s">
        <v>248</v>
      </c>
      <c r="F103" s="44" t="s">
        <v>237</v>
      </c>
      <c r="G103" s="108" t="s">
        <v>329</v>
      </c>
      <c r="H103" s="108"/>
      <c r="I103" s="183" t="s">
        <v>490</v>
      </c>
      <c r="J103" s="183"/>
      <c r="K103" s="108"/>
      <c r="L103" s="238">
        <v>3120600616031</v>
      </c>
      <c r="M103" s="128">
        <v>24814</v>
      </c>
      <c r="N103" s="175">
        <f t="shared" ca="1" si="16"/>
        <v>53</v>
      </c>
      <c r="O103" s="201"/>
      <c r="P103" s="33" t="s">
        <v>17</v>
      </c>
      <c r="Q103" s="33"/>
      <c r="R103" s="14" t="s">
        <v>92</v>
      </c>
      <c r="S103" s="14"/>
      <c r="T103" s="14"/>
      <c r="U103" s="14" t="s">
        <v>10</v>
      </c>
      <c r="V103" s="36" t="s">
        <v>7</v>
      </c>
      <c r="W103" s="36" t="s">
        <v>17</v>
      </c>
      <c r="X103" s="136"/>
      <c r="Y103" s="132">
        <v>41645</v>
      </c>
      <c r="Z103" s="32">
        <v>41765</v>
      </c>
      <c r="AA103" s="32">
        <v>41645</v>
      </c>
      <c r="AB103" s="37">
        <f t="shared" ca="1" si="12"/>
        <v>2209</v>
      </c>
      <c r="AC103" s="37">
        <f t="shared" ca="1" si="13"/>
        <v>6</v>
      </c>
      <c r="AD103" s="37">
        <f t="shared" ca="1" si="14"/>
        <v>0</v>
      </c>
      <c r="AE103" s="61">
        <f t="shared" ca="1" si="15"/>
        <v>6.0520547945205481</v>
      </c>
      <c r="AF103" s="32"/>
    </row>
    <row r="104" spans="1:32" s="39" customFormat="1" ht="22.5">
      <c r="A104" s="1">
        <v>100</v>
      </c>
      <c r="B104" s="1" t="s">
        <v>1779</v>
      </c>
      <c r="C104" s="20">
        <v>200077</v>
      </c>
      <c r="D104" s="20"/>
      <c r="E104" s="20" t="s">
        <v>249</v>
      </c>
      <c r="F104" s="14" t="s">
        <v>238</v>
      </c>
      <c r="G104" s="34" t="s">
        <v>330</v>
      </c>
      <c r="H104" s="34"/>
      <c r="I104" s="33" t="s">
        <v>491</v>
      </c>
      <c r="J104" s="33"/>
      <c r="K104" s="34"/>
      <c r="L104" s="100">
        <v>2120100003431</v>
      </c>
      <c r="M104" s="127">
        <v>31282</v>
      </c>
      <c r="N104" s="175">
        <f t="shared" ca="1" si="16"/>
        <v>35</v>
      </c>
      <c r="O104" s="175"/>
      <c r="P104" s="33" t="s">
        <v>17</v>
      </c>
      <c r="Q104" s="33"/>
      <c r="R104" s="14" t="s">
        <v>80</v>
      </c>
      <c r="S104" s="14"/>
      <c r="T104" s="14"/>
      <c r="U104" s="14" t="s">
        <v>10</v>
      </c>
      <c r="V104" s="36" t="s">
        <v>7</v>
      </c>
      <c r="W104" s="36" t="s">
        <v>17</v>
      </c>
      <c r="X104" s="136"/>
      <c r="Y104" s="132">
        <v>41663</v>
      </c>
      <c r="Z104" s="32">
        <v>41786</v>
      </c>
      <c r="AA104" s="32">
        <v>41663</v>
      </c>
      <c r="AB104" s="37">
        <f t="shared" ca="1" si="12"/>
        <v>2191</v>
      </c>
      <c r="AC104" s="37">
        <f t="shared" ca="1" si="13"/>
        <v>6</v>
      </c>
      <c r="AD104" s="37">
        <f t="shared" ca="1" si="14"/>
        <v>0</v>
      </c>
      <c r="AE104" s="61">
        <f t="shared" ca="1" si="15"/>
        <v>6.0027397260273974</v>
      </c>
      <c r="AF104" s="32"/>
    </row>
    <row r="105" spans="1:32" s="39" customFormat="1" ht="22.5">
      <c r="A105" s="1">
        <v>101</v>
      </c>
      <c r="B105" s="1" t="s">
        <v>1779</v>
      </c>
      <c r="C105" s="20">
        <v>200080</v>
      </c>
      <c r="D105" s="20"/>
      <c r="E105" s="20" t="s">
        <v>248</v>
      </c>
      <c r="F105" s="14" t="s">
        <v>239</v>
      </c>
      <c r="G105" s="34" t="s">
        <v>325</v>
      </c>
      <c r="H105" s="34"/>
      <c r="I105" s="33" t="s">
        <v>492</v>
      </c>
      <c r="J105" s="33"/>
      <c r="K105" s="34"/>
      <c r="L105" s="100">
        <v>1659900523892</v>
      </c>
      <c r="M105" s="127">
        <v>33824</v>
      </c>
      <c r="N105" s="175">
        <f t="shared" ca="1" si="16"/>
        <v>28</v>
      </c>
      <c r="O105" s="175"/>
      <c r="P105" s="33" t="s">
        <v>17</v>
      </c>
      <c r="Q105" s="33"/>
      <c r="R105" s="14" t="s">
        <v>92</v>
      </c>
      <c r="S105" s="14"/>
      <c r="T105" s="14"/>
      <c r="U105" s="14" t="s">
        <v>10</v>
      </c>
      <c r="V105" s="36" t="s">
        <v>7</v>
      </c>
      <c r="W105" s="36" t="s">
        <v>17</v>
      </c>
      <c r="X105" s="136"/>
      <c r="Y105" s="132">
        <v>41667</v>
      </c>
      <c r="Z105" s="32">
        <v>41787</v>
      </c>
      <c r="AA105" s="32">
        <v>41667</v>
      </c>
      <c r="AB105" s="37">
        <f t="shared" ca="1" si="12"/>
        <v>2187</v>
      </c>
      <c r="AC105" s="37">
        <f t="shared" ca="1" si="13"/>
        <v>6</v>
      </c>
      <c r="AD105" s="37">
        <f t="shared" ca="1" si="14"/>
        <v>11</v>
      </c>
      <c r="AE105" s="61">
        <f t="shared" ca="1" si="15"/>
        <v>5.9917808219178079</v>
      </c>
      <c r="AF105" s="32"/>
    </row>
    <row r="106" spans="1:32" s="39" customFormat="1" ht="22.5">
      <c r="A106" s="1">
        <v>102</v>
      </c>
      <c r="B106" s="1" t="s">
        <v>1779</v>
      </c>
      <c r="C106" s="20">
        <v>200090</v>
      </c>
      <c r="D106" s="20"/>
      <c r="E106" s="20" t="s">
        <v>249</v>
      </c>
      <c r="F106" s="14" t="s">
        <v>243</v>
      </c>
      <c r="G106" s="34" t="s">
        <v>333</v>
      </c>
      <c r="H106" s="34"/>
      <c r="I106" s="33" t="s">
        <v>494</v>
      </c>
      <c r="J106" s="33"/>
      <c r="K106" s="34"/>
      <c r="L106" s="100">
        <v>3130100480547</v>
      </c>
      <c r="M106" s="127">
        <v>27971</v>
      </c>
      <c r="N106" s="175">
        <f t="shared" ca="1" si="16"/>
        <v>44</v>
      </c>
      <c r="O106" s="175"/>
      <c r="P106" s="33" t="s">
        <v>17</v>
      </c>
      <c r="Q106" s="33"/>
      <c r="R106" s="14" t="s">
        <v>92</v>
      </c>
      <c r="S106" s="14"/>
      <c r="T106" s="14"/>
      <c r="U106" s="14" t="s">
        <v>10</v>
      </c>
      <c r="V106" s="36" t="s">
        <v>7</v>
      </c>
      <c r="W106" s="36" t="s">
        <v>17</v>
      </c>
      <c r="X106" s="136"/>
      <c r="Y106" s="132">
        <v>41796</v>
      </c>
      <c r="Z106" s="32">
        <v>41796</v>
      </c>
      <c r="AA106" s="32">
        <v>41796</v>
      </c>
      <c r="AB106" s="37">
        <f t="shared" ca="1" si="12"/>
        <v>2058</v>
      </c>
      <c r="AC106" s="37">
        <f t="shared" ca="1" si="13"/>
        <v>6</v>
      </c>
      <c r="AD106" s="37">
        <f t="shared" ca="1" si="14"/>
        <v>7</v>
      </c>
      <c r="AE106" s="61">
        <f t="shared" ca="1" si="15"/>
        <v>5.6383561643835618</v>
      </c>
      <c r="AF106" s="32"/>
    </row>
    <row r="107" spans="1:32" s="39" customFormat="1" ht="22.5">
      <c r="A107" s="1">
        <v>103</v>
      </c>
      <c r="B107" s="1" t="s">
        <v>1779</v>
      </c>
      <c r="C107" s="20">
        <v>200093</v>
      </c>
      <c r="D107" s="20"/>
      <c r="E107" s="20" t="s">
        <v>248</v>
      </c>
      <c r="F107" s="14" t="s">
        <v>244</v>
      </c>
      <c r="G107" s="34" t="s">
        <v>334</v>
      </c>
      <c r="H107" s="34"/>
      <c r="I107" s="33" t="s">
        <v>467</v>
      </c>
      <c r="J107" s="33"/>
      <c r="K107" s="34"/>
      <c r="L107" s="100">
        <v>3120600466667</v>
      </c>
      <c r="M107" s="127">
        <v>30353</v>
      </c>
      <c r="N107" s="175">
        <f t="shared" ca="1" si="16"/>
        <v>37</v>
      </c>
      <c r="O107" s="175"/>
      <c r="P107" s="33" t="s">
        <v>17</v>
      </c>
      <c r="Q107" s="33"/>
      <c r="R107" s="14" t="s">
        <v>1380</v>
      </c>
      <c r="S107" s="14"/>
      <c r="T107" s="14"/>
      <c r="U107" s="14" t="s">
        <v>10</v>
      </c>
      <c r="V107" s="36" t="s">
        <v>7</v>
      </c>
      <c r="W107" s="36" t="s">
        <v>17</v>
      </c>
      <c r="X107" s="136"/>
      <c r="Y107" s="132">
        <v>41841</v>
      </c>
      <c r="Z107" s="32">
        <v>41841</v>
      </c>
      <c r="AA107" s="32">
        <v>41841</v>
      </c>
      <c r="AB107" s="37">
        <f t="shared" ca="1" si="12"/>
        <v>2013</v>
      </c>
      <c r="AC107" s="37">
        <f t="shared" ca="1" si="13"/>
        <v>6</v>
      </c>
      <c r="AD107" s="37">
        <f t="shared" ca="1" si="14"/>
        <v>6</v>
      </c>
      <c r="AE107" s="61">
        <f t="shared" ca="1" si="15"/>
        <v>5.515068493150685</v>
      </c>
      <c r="AF107" s="32"/>
    </row>
    <row r="108" spans="1:32" s="39" customFormat="1" ht="22.5">
      <c r="A108" s="1">
        <v>104</v>
      </c>
      <c r="B108" s="1" t="s">
        <v>1779</v>
      </c>
      <c r="C108" s="20">
        <v>200102</v>
      </c>
      <c r="D108" s="20">
        <v>200102</v>
      </c>
      <c r="E108" s="20" t="s">
        <v>249</v>
      </c>
      <c r="F108" s="14" t="s">
        <v>253</v>
      </c>
      <c r="G108" s="34" t="s">
        <v>335</v>
      </c>
      <c r="H108" s="34"/>
      <c r="I108" s="33" t="s">
        <v>457</v>
      </c>
      <c r="J108" s="33"/>
      <c r="K108" s="34"/>
      <c r="L108" s="100">
        <v>1129900360025</v>
      </c>
      <c r="M108" s="127">
        <v>35201</v>
      </c>
      <c r="N108" s="175">
        <f t="shared" ca="1" si="16"/>
        <v>24</v>
      </c>
      <c r="O108" s="175"/>
      <c r="P108" s="33" t="s">
        <v>17</v>
      </c>
      <c r="Q108" s="33"/>
      <c r="R108" s="14" t="s">
        <v>1379</v>
      </c>
      <c r="S108" s="14"/>
      <c r="T108" s="14"/>
      <c r="U108" s="14" t="s">
        <v>10</v>
      </c>
      <c r="V108" s="36" t="s">
        <v>7</v>
      </c>
      <c r="W108" s="36" t="s">
        <v>17</v>
      </c>
      <c r="X108" s="136"/>
      <c r="Y108" s="132">
        <v>42017</v>
      </c>
      <c r="Z108" s="32">
        <v>41842</v>
      </c>
      <c r="AA108" s="32">
        <v>42017</v>
      </c>
      <c r="AB108" s="37">
        <f t="shared" ca="1" si="12"/>
        <v>1837</v>
      </c>
      <c r="AC108" s="37">
        <f t="shared" ca="1" si="13"/>
        <v>5</v>
      </c>
      <c r="AD108" s="37">
        <f t="shared" ca="1" si="14"/>
        <v>0</v>
      </c>
      <c r="AE108" s="61">
        <f t="shared" ca="1" si="15"/>
        <v>5.0328767123287674</v>
      </c>
      <c r="AF108" s="32"/>
    </row>
    <row r="109" spans="1:32" s="39" customFormat="1" ht="22.5">
      <c r="A109" s="1">
        <v>105</v>
      </c>
      <c r="B109" s="1" t="s">
        <v>1779</v>
      </c>
      <c r="C109" s="49">
        <v>200104</v>
      </c>
      <c r="D109" s="49">
        <v>200104</v>
      </c>
      <c r="E109" s="20" t="s">
        <v>247</v>
      </c>
      <c r="F109" s="50" t="s">
        <v>1391</v>
      </c>
      <c r="G109" s="109" t="s">
        <v>336</v>
      </c>
      <c r="H109" s="109"/>
      <c r="I109" s="184" t="s">
        <v>444</v>
      </c>
      <c r="J109" s="184"/>
      <c r="K109" s="109"/>
      <c r="L109" s="101">
        <v>2129900079103</v>
      </c>
      <c r="M109" s="129">
        <v>35960</v>
      </c>
      <c r="N109" s="175">
        <f t="shared" ca="1" si="16"/>
        <v>22</v>
      </c>
      <c r="O109" s="200"/>
      <c r="P109" s="33" t="s">
        <v>17</v>
      </c>
      <c r="Q109" s="33"/>
      <c r="R109" s="14" t="s">
        <v>344</v>
      </c>
      <c r="S109" s="14"/>
      <c r="T109" s="14"/>
      <c r="U109" s="14" t="s">
        <v>10</v>
      </c>
      <c r="V109" s="36" t="s">
        <v>7</v>
      </c>
      <c r="W109" s="36" t="s">
        <v>17</v>
      </c>
      <c r="X109" s="222"/>
      <c r="Y109" s="133">
        <v>42079</v>
      </c>
      <c r="Z109" s="32">
        <v>41843</v>
      </c>
      <c r="AA109" s="311">
        <v>42079</v>
      </c>
      <c r="AB109" s="37">
        <f t="shared" ca="1" si="12"/>
        <v>1775</v>
      </c>
      <c r="AC109" s="37">
        <f t="shared" ca="1" si="13"/>
        <v>5</v>
      </c>
      <c r="AD109" s="37">
        <f t="shared" ca="1" si="14"/>
        <v>10</v>
      </c>
      <c r="AE109" s="61">
        <f t="shared" ca="1" si="15"/>
        <v>4.8630136986301373</v>
      </c>
      <c r="AF109" s="32"/>
    </row>
    <row r="110" spans="1:32" s="39" customFormat="1" ht="22.5">
      <c r="A110" s="1">
        <v>106</v>
      </c>
      <c r="B110" s="1" t="s">
        <v>1779</v>
      </c>
      <c r="C110" s="49">
        <v>200119</v>
      </c>
      <c r="D110" s="135"/>
      <c r="E110" s="49" t="s">
        <v>249</v>
      </c>
      <c r="F110" s="50" t="s">
        <v>356</v>
      </c>
      <c r="G110" s="109" t="s">
        <v>357</v>
      </c>
      <c r="H110" s="109"/>
      <c r="I110" s="184" t="s">
        <v>447</v>
      </c>
      <c r="J110" s="184"/>
      <c r="K110" s="109"/>
      <c r="L110" s="101">
        <v>1129900124208</v>
      </c>
      <c r="M110" s="127">
        <v>33474</v>
      </c>
      <c r="N110" s="175">
        <f t="shared" ca="1" si="16"/>
        <v>29</v>
      </c>
      <c r="O110" s="200"/>
      <c r="P110" s="33" t="s">
        <v>17</v>
      </c>
      <c r="Q110" s="33"/>
      <c r="R110" s="14" t="s">
        <v>1380</v>
      </c>
      <c r="S110" s="14"/>
      <c r="T110" s="14"/>
      <c r="U110" s="14" t="s">
        <v>10</v>
      </c>
      <c r="V110" s="36" t="s">
        <v>7</v>
      </c>
      <c r="W110" s="36" t="s">
        <v>17</v>
      </c>
      <c r="X110" s="222"/>
      <c r="Y110" s="132">
        <v>42585</v>
      </c>
      <c r="Z110" s="140">
        <f t="shared" ref="Z110:Z127" si="17">Y110+120</f>
        <v>42705</v>
      </c>
      <c r="AA110" s="32">
        <v>42585</v>
      </c>
      <c r="AB110" s="37">
        <f t="shared" ca="1" si="12"/>
        <v>1269</v>
      </c>
      <c r="AC110" s="37">
        <f t="shared" ca="1" si="13"/>
        <v>4</v>
      </c>
      <c r="AD110" s="37">
        <f t="shared" ca="1" si="14"/>
        <v>5</v>
      </c>
      <c r="AE110" s="61">
        <f t="shared" ca="1" si="15"/>
        <v>3.4767123287671233</v>
      </c>
      <c r="AF110" s="32"/>
    </row>
    <row r="111" spans="1:32" s="39" customFormat="1" ht="22.5">
      <c r="A111" s="1">
        <v>107</v>
      </c>
      <c r="B111" s="1" t="s">
        <v>1779</v>
      </c>
      <c r="C111" s="49">
        <v>200129</v>
      </c>
      <c r="D111" s="135"/>
      <c r="E111" s="49" t="s">
        <v>249</v>
      </c>
      <c r="F111" s="50" t="s">
        <v>363</v>
      </c>
      <c r="G111" s="109" t="s">
        <v>364</v>
      </c>
      <c r="H111" s="109"/>
      <c r="I111" s="184" t="s">
        <v>449</v>
      </c>
      <c r="J111" s="184"/>
      <c r="K111" s="109"/>
      <c r="L111" s="101">
        <v>1129700083010</v>
      </c>
      <c r="M111" s="127">
        <v>34944</v>
      </c>
      <c r="N111" s="175">
        <f t="shared" ca="1" si="16"/>
        <v>25</v>
      </c>
      <c r="O111" s="200"/>
      <c r="P111" s="33" t="s">
        <v>17</v>
      </c>
      <c r="Q111" s="33"/>
      <c r="R111" s="14" t="s">
        <v>343</v>
      </c>
      <c r="S111" s="14"/>
      <c r="T111" s="14"/>
      <c r="U111" s="14" t="s">
        <v>10</v>
      </c>
      <c r="V111" s="36" t="s">
        <v>7</v>
      </c>
      <c r="W111" s="36" t="s">
        <v>17</v>
      </c>
      <c r="X111" s="222"/>
      <c r="Y111" s="132">
        <v>42601</v>
      </c>
      <c r="Z111" s="140">
        <f>Y111+120</f>
        <v>42721</v>
      </c>
      <c r="AA111" s="32">
        <v>42601</v>
      </c>
      <c r="AB111" s="37">
        <f ca="1">IF(Y111="","",TODAY()-AA111)</f>
        <v>1253</v>
      </c>
      <c r="AC111" s="37">
        <f ca="1">YEAR(TODAY())-YEAR(AA111)</f>
        <v>4</v>
      </c>
      <c r="AD111" s="37">
        <f ca="1">DATEDIF(Y111,TODAY(),"YM")</f>
        <v>5</v>
      </c>
      <c r="AE111" s="61">
        <f ca="1">IF(AB111="","",AB111/365)</f>
        <v>3.4328767123287673</v>
      </c>
      <c r="AF111" s="32"/>
    </row>
    <row r="112" spans="1:32" s="39" customFormat="1" ht="22.5">
      <c r="A112" s="1">
        <v>108</v>
      </c>
      <c r="B112" s="1" t="s">
        <v>1779</v>
      </c>
      <c r="C112" s="49">
        <v>200131</v>
      </c>
      <c r="D112" s="135"/>
      <c r="E112" s="49" t="s">
        <v>249</v>
      </c>
      <c r="F112" s="50" t="s">
        <v>367</v>
      </c>
      <c r="G112" s="109" t="s">
        <v>368</v>
      </c>
      <c r="H112" s="109"/>
      <c r="I112" s="184" t="s">
        <v>451</v>
      </c>
      <c r="J112" s="184"/>
      <c r="K112" s="109"/>
      <c r="L112" s="101">
        <v>1129900391338</v>
      </c>
      <c r="M112" s="127">
        <v>35387</v>
      </c>
      <c r="N112" s="175">
        <f t="shared" ca="1" si="16"/>
        <v>24</v>
      </c>
      <c r="O112" s="200"/>
      <c r="P112" s="33" t="s">
        <v>17</v>
      </c>
      <c r="Q112" s="33"/>
      <c r="R112" s="14" t="s">
        <v>343</v>
      </c>
      <c r="S112" s="14"/>
      <c r="T112" s="14"/>
      <c r="U112" s="14" t="s">
        <v>10</v>
      </c>
      <c r="V112" s="36" t="s">
        <v>7</v>
      </c>
      <c r="W112" s="36" t="s">
        <v>17</v>
      </c>
      <c r="X112" s="222"/>
      <c r="Y112" s="132">
        <v>42605</v>
      </c>
      <c r="Z112" s="140">
        <f t="shared" si="17"/>
        <v>42725</v>
      </c>
      <c r="AA112" s="32">
        <v>42605</v>
      </c>
      <c r="AB112" s="37">
        <f t="shared" ca="1" si="12"/>
        <v>1249</v>
      </c>
      <c r="AC112" s="37">
        <f t="shared" ca="1" si="13"/>
        <v>4</v>
      </c>
      <c r="AD112" s="37">
        <f t="shared" ca="1" si="14"/>
        <v>5</v>
      </c>
      <c r="AE112" s="61">
        <f t="shared" ca="1" si="15"/>
        <v>3.4219178082191779</v>
      </c>
      <c r="AF112" s="32"/>
    </row>
    <row r="113" spans="1:32" s="39" customFormat="1" ht="22.5">
      <c r="A113" s="1">
        <v>109</v>
      </c>
      <c r="B113" s="1" t="s">
        <v>1779</v>
      </c>
      <c r="C113" s="49">
        <v>200145</v>
      </c>
      <c r="D113" s="135"/>
      <c r="E113" s="49" t="s">
        <v>249</v>
      </c>
      <c r="F113" s="50" t="s">
        <v>370</v>
      </c>
      <c r="G113" s="109" t="s">
        <v>371</v>
      </c>
      <c r="H113" s="109"/>
      <c r="I113" s="184" t="s">
        <v>452</v>
      </c>
      <c r="J113" s="184"/>
      <c r="K113" s="109"/>
      <c r="L113" s="101">
        <v>2100500036913</v>
      </c>
      <c r="M113" s="127">
        <v>32130</v>
      </c>
      <c r="N113" s="175">
        <f t="shared" ca="1" si="16"/>
        <v>33</v>
      </c>
      <c r="O113" s="200"/>
      <c r="P113" s="33" t="s">
        <v>17</v>
      </c>
      <c r="Q113" s="33"/>
      <c r="R113" s="14" t="s">
        <v>343</v>
      </c>
      <c r="S113" s="14"/>
      <c r="T113" s="14"/>
      <c r="U113" s="14" t="s">
        <v>10</v>
      </c>
      <c r="V113" s="36" t="s">
        <v>7</v>
      </c>
      <c r="W113" s="36" t="s">
        <v>17</v>
      </c>
      <c r="X113" s="222"/>
      <c r="Y113" s="132">
        <v>42619</v>
      </c>
      <c r="Z113" s="140">
        <f t="shared" si="17"/>
        <v>42739</v>
      </c>
      <c r="AA113" s="32">
        <v>42619</v>
      </c>
      <c r="AB113" s="37">
        <f t="shared" ca="1" si="12"/>
        <v>1235</v>
      </c>
      <c r="AC113" s="37">
        <f t="shared" ca="1" si="13"/>
        <v>4</v>
      </c>
      <c r="AD113" s="37">
        <f t="shared" ca="1" si="14"/>
        <v>4</v>
      </c>
      <c r="AE113" s="61">
        <f t="shared" ca="1" si="15"/>
        <v>3.3835616438356166</v>
      </c>
      <c r="AF113" s="32"/>
    </row>
    <row r="114" spans="1:32" s="39" customFormat="1" ht="22.5">
      <c r="A114" s="1">
        <v>110</v>
      </c>
      <c r="B114" s="1" t="s">
        <v>1779</v>
      </c>
      <c r="C114" s="49">
        <v>200149</v>
      </c>
      <c r="D114" s="135"/>
      <c r="E114" s="49" t="s">
        <v>249</v>
      </c>
      <c r="F114" s="50" t="s">
        <v>374</v>
      </c>
      <c r="G114" s="109" t="s">
        <v>295</v>
      </c>
      <c r="H114" s="109"/>
      <c r="I114" s="184" t="s">
        <v>453</v>
      </c>
      <c r="J114" s="184"/>
      <c r="K114" s="109"/>
      <c r="L114" s="101">
        <v>1100200517942</v>
      </c>
      <c r="M114" s="127">
        <v>32861</v>
      </c>
      <c r="N114" s="175">
        <f t="shared" ca="1" si="16"/>
        <v>31</v>
      </c>
      <c r="O114" s="200"/>
      <c r="P114" s="33" t="s">
        <v>17</v>
      </c>
      <c r="Q114" s="33"/>
      <c r="R114" s="14" t="s">
        <v>343</v>
      </c>
      <c r="S114" s="14"/>
      <c r="T114" s="14"/>
      <c r="U114" s="14" t="s">
        <v>10</v>
      </c>
      <c r="V114" s="36" t="s">
        <v>7</v>
      </c>
      <c r="W114" s="36" t="s">
        <v>17</v>
      </c>
      <c r="X114" s="222"/>
      <c r="Y114" s="132">
        <v>42622</v>
      </c>
      <c r="Z114" s="140">
        <f t="shared" si="17"/>
        <v>42742</v>
      </c>
      <c r="AA114" s="32">
        <v>42622</v>
      </c>
      <c r="AB114" s="37">
        <f t="shared" ca="1" si="12"/>
        <v>1232</v>
      </c>
      <c r="AC114" s="37">
        <f t="shared" ca="1" si="13"/>
        <v>4</v>
      </c>
      <c r="AD114" s="37">
        <f t="shared" ca="1" si="14"/>
        <v>4</v>
      </c>
      <c r="AE114" s="61">
        <f t="shared" ca="1" si="15"/>
        <v>3.3753424657534246</v>
      </c>
      <c r="AF114" s="32"/>
    </row>
    <row r="115" spans="1:32" s="39" customFormat="1" ht="21.75" customHeight="1">
      <c r="A115" s="1">
        <v>111</v>
      </c>
      <c r="B115" s="1" t="s">
        <v>1779</v>
      </c>
      <c r="C115" s="49">
        <v>200153</v>
      </c>
      <c r="D115" s="135"/>
      <c r="E115" s="49" t="s">
        <v>247</v>
      </c>
      <c r="F115" s="50" t="s">
        <v>376</v>
      </c>
      <c r="G115" s="109" t="s">
        <v>377</v>
      </c>
      <c r="H115" s="109"/>
      <c r="I115" s="184" t="s">
        <v>454</v>
      </c>
      <c r="J115" s="184"/>
      <c r="K115" s="109"/>
      <c r="L115" s="101">
        <v>1650400142506</v>
      </c>
      <c r="M115" s="127">
        <v>34485</v>
      </c>
      <c r="N115" s="175">
        <f t="shared" ca="1" si="16"/>
        <v>26</v>
      </c>
      <c r="O115" s="200"/>
      <c r="P115" s="33" t="s">
        <v>17</v>
      </c>
      <c r="Q115" s="33"/>
      <c r="R115" s="14" t="s">
        <v>343</v>
      </c>
      <c r="S115" s="14"/>
      <c r="T115" s="14"/>
      <c r="U115" s="14" t="s">
        <v>10</v>
      </c>
      <c r="V115" s="36" t="s">
        <v>7</v>
      </c>
      <c r="W115" s="36" t="s">
        <v>17</v>
      </c>
      <c r="X115" s="222"/>
      <c r="Y115" s="132">
        <v>42626</v>
      </c>
      <c r="Z115" s="140">
        <f t="shared" si="17"/>
        <v>42746</v>
      </c>
      <c r="AA115" s="32">
        <v>42626</v>
      </c>
      <c r="AB115" s="37">
        <f t="shared" ca="1" si="12"/>
        <v>1228</v>
      </c>
      <c r="AC115" s="37">
        <f t="shared" ca="1" si="13"/>
        <v>4</v>
      </c>
      <c r="AD115" s="37">
        <f t="shared" ca="1" si="14"/>
        <v>4</v>
      </c>
      <c r="AE115" s="61">
        <f t="shared" ca="1" si="15"/>
        <v>3.3643835616438356</v>
      </c>
      <c r="AF115" s="32"/>
    </row>
    <row r="116" spans="1:32" s="39" customFormat="1" ht="22.5">
      <c r="A116" s="1">
        <v>112</v>
      </c>
      <c r="B116" s="1" t="s">
        <v>1779</v>
      </c>
      <c r="C116" s="49">
        <v>200156</v>
      </c>
      <c r="D116" s="135"/>
      <c r="E116" s="49" t="s">
        <v>249</v>
      </c>
      <c r="F116" s="50" t="s">
        <v>383</v>
      </c>
      <c r="G116" s="109" t="s">
        <v>384</v>
      </c>
      <c r="H116" s="109"/>
      <c r="I116" s="184" t="s">
        <v>455</v>
      </c>
      <c r="J116" s="184"/>
      <c r="K116" s="109"/>
      <c r="L116" s="101">
        <v>1100500207141</v>
      </c>
      <c r="M116" s="127">
        <v>31944</v>
      </c>
      <c r="N116" s="175">
        <f t="shared" ca="1" si="16"/>
        <v>33</v>
      </c>
      <c r="O116" s="200"/>
      <c r="P116" s="33" t="s">
        <v>17</v>
      </c>
      <c r="Q116" s="33"/>
      <c r="R116" s="14" t="s">
        <v>343</v>
      </c>
      <c r="S116" s="14"/>
      <c r="T116" s="14"/>
      <c r="U116" s="14" t="s">
        <v>10</v>
      </c>
      <c r="V116" s="36" t="s">
        <v>7</v>
      </c>
      <c r="W116" s="36" t="s">
        <v>17</v>
      </c>
      <c r="X116" s="222"/>
      <c r="Y116" s="132">
        <v>42653</v>
      </c>
      <c r="Z116" s="140">
        <f t="shared" si="17"/>
        <v>42773</v>
      </c>
      <c r="AA116" s="32">
        <v>42653</v>
      </c>
      <c r="AB116" s="37">
        <f t="shared" ca="1" si="12"/>
        <v>1201</v>
      </c>
      <c r="AC116" s="37">
        <f t="shared" ca="1" si="13"/>
        <v>4</v>
      </c>
      <c r="AD116" s="37">
        <f t="shared" ca="1" si="14"/>
        <v>3</v>
      </c>
      <c r="AE116" s="61">
        <f t="shared" ca="1" si="15"/>
        <v>3.2904109589041095</v>
      </c>
      <c r="AF116" s="32"/>
    </row>
    <row r="117" spans="1:32" s="39" customFormat="1" ht="22.5">
      <c r="A117" s="1">
        <v>113</v>
      </c>
      <c r="B117" s="1" t="s">
        <v>1779</v>
      </c>
      <c r="C117" s="49">
        <v>200167</v>
      </c>
      <c r="D117" s="49"/>
      <c r="E117" s="49" t="s">
        <v>248</v>
      </c>
      <c r="F117" s="50" t="s">
        <v>425</v>
      </c>
      <c r="G117" s="109" t="s">
        <v>426</v>
      </c>
      <c r="H117" s="109"/>
      <c r="I117" s="184" t="s">
        <v>463</v>
      </c>
      <c r="J117" s="184"/>
      <c r="K117" s="109"/>
      <c r="L117" s="101">
        <v>3360300162822</v>
      </c>
      <c r="M117" s="127">
        <v>28083</v>
      </c>
      <c r="N117" s="175">
        <f t="shared" ca="1" si="16"/>
        <v>44</v>
      </c>
      <c r="O117" s="200"/>
      <c r="P117" s="33" t="s">
        <v>17</v>
      </c>
      <c r="Q117" s="33"/>
      <c r="R117" s="14" t="s">
        <v>343</v>
      </c>
      <c r="S117" s="14"/>
      <c r="T117" s="14"/>
      <c r="U117" s="14" t="s">
        <v>10</v>
      </c>
      <c r="V117" s="36" t="s">
        <v>7</v>
      </c>
      <c r="W117" s="36" t="s">
        <v>17</v>
      </c>
      <c r="X117" s="222"/>
      <c r="Y117" s="132">
        <v>42681</v>
      </c>
      <c r="Z117" s="140">
        <f t="shared" si="17"/>
        <v>42801</v>
      </c>
      <c r="AA117" s="32">
        <v>42681</v>
      </c>
      <c r="AB117" s="37">
        <f t="shared" ca="1" si="12"/>
        <v>1173</v>
      </c>
      <c r="AC117" s="37">
        <f t="shared" ca="1" si="13"/>
        <v>4</v>
      </c>
      <c r="AD117" s="37">
        <f t="shared" ca="1" si="14"/>
        <v>2</v>
      </c>
      <c r="AE117" s="61">
        <f t="shared" ca="1" si="15"/>
        <v>3.2136986301369861</v>
      </c>
      <c r="AF117" s="32"/>
    </row>
    <row r="118" spans="1:32" s="39" customFormat="1" ht="22.5">
      <c r="A118" s="1">
        <v>114</v>
      </c>
      <c r="B118" s="1" t="s">
        <v>1779</v>
      </c>
      <c r="C118" s="49">
        <v>200184</v>
      </c>
      <c r="D118" s="323"/>
      <c r="E118" s="49" t="s">
        <v>247</v>
      </c>
      <c r="F118" s="50" t="s">
        <v>512</v>
      </c>
      <c r="G118" s="109" t="s">
        <v>427</v>
      </c>
      <c r="H118" s="50" t="s">
        <v>514</v>
      </c>
      <c r="I118" s="184" t="s">
        <v>513</v>
      </c>
      <c r="J118" s="184" t="s">
        <v>438</v>
      </c>
      <c r="K118" s="109" t="s">
        <v>517</v>
      </c>
      <c r="L118" s="101">
        <v>1102700639801</v>
      </c>
      <c r="M118" s="127">
        <v>35294</v>
      </c>
      <c r="N118" s="175">
        <f t="shared" ca="1" si="16"/>
        <v>24</v>
      </c>
      <c r="O118" s="200">
        <v>4078161923</v>
      </c>
      <c r="P118" s="33" t="s">
        <v>17</v>
      </c>
      <c r="Q118" s="33"/>
      <c r="R118" s="14" t="s">
        <v>65</v>
      </c>
      <c r="S118" s="14"/>
      <c r="T118" s="14"/>
      <c r="U118" s="14" t="s">
        <v>10</v>
      </c>
      <c r="V118" s="36" t="s">
        <v>7</v>
      </c>
      <c r="W118" s="36" t="s">
        <v>17</v>
      </c>
      <c r="X118" s="222"/>
      <c r="Y118" s="132">
        <v>42780</v>
      </c>
      <c r="Z118" s="140">
        <f t="shared" si="17"/>
        <v>42900</v>
      </c>
      <c r="AA118" s="32">
        <v>42780</v>
      </c>
      <c r="AB118" s="37">
        <f t="shared" ca="1" si="12"/>
        <v>1074</v>
      </c>
      <c r="AC118" s="37">
        <f t="shared" ca="1" si="13"/>
        <v>3</v>
      </c>
      <c r="AD118" s="37">
        <f t="shared" ca="1" si="14"/>
        <v>11</v>
      </c>
      <c r="AE118" s="61">
        <f t="shared" ca="1" si="15"/>
        <v>2.9424657534246577</v>
      </c>
      <c r="AF118" s="32"/>
    </row>
    <row r="119" spans="1:32" s="39" customFormat="1" ht="22.5">
      <c r="A119" s="1">
        <v>115</v>
      </c>
      <c r="B119" s="1" t="s">
        <v>1779</v>
      </c>
      <c r="C119" s="49">
        <v>200187</v>
      </c>
      <c r="D119" s="49"/>
      <c r="E119" s="49" t="s">
        <v>247</v>
      </c>
      <c r="F119" s="34" t="s">
        <v>505</v>
      </c>
      <c r="G119" s="34" t="s">
        <v>507</v>
      </c>
      <c r="H119" s="34" t="s">
        <v>508</v>
      </c>
      <c r="I119" s="33" t="s">
        <v>506</v>
      </c>
      <c r="J119" s="33"/>
      <c r="K119" s="34" t="s">
        <v>599</v>
      </c>
      <c r="L119" s="100">
        <v>3670101595602</v>
      </c>
      <c r="M119" s="127">
        <v>27580</v>
      </c>
      <c r="N119" s="175">
        <f t="shared" ca="1" si="16"/>
        <v>45</v>
      </c>
      <c r="O119" s="175">
        <v>4078743296</v>
      </c>
      <c r="P119" s="33" t="s">
        <v>17</v>
      </c>
      <c r="Q119" s="33"/>
      <c r="R119" s="14" t="s">
        <v>498</v>
      </c>
      <c r="S119" s="14"/>
      <c r="T119" s="14"/>
      <c r="U119" s="14" t="s">
        <v>10</v>
      </c>
      <c r="V119" s="3" t="s">
        <v>7</v>
      </c>
      <c r="W119" s="36" t="s">
        <v>17</v>
      </c>
      <c r="X119" s="221"/>
      <c r="Y119" s="132">
        <v>42826</v>
      </c>
      <c r="Z119" s="140">
        <f t="shared" si="17"/>
        <v>42946</v>
      </c>
      <c r="AA119" s="32">
        <v>42826</v>
      </c>
      <c r="AB119" s="37">
        <f t="shared" ca="1" si="12"/>
        <v>1028</v>
      </c>
      <c r="AC119" s="37">
        <f t="shared" ca="1" si="13"/>
        <v>3</v>
      </c>
      <c r="AD119" s="37">
        <f t="shared" ca="1" si="14"/>
        <v>9</v>
      </c>
      <c r="AE119" s="61">
        <f t="shared" ca="1" si="15"/>
        <v>2.8164383561643835</v>
      </c>
      <c r="AF119" s="32"/>
    </row>
    <row r="120" spans="1:32" s="39" customFormat="1" ht="22.5">
      <c r="A120" s="1">
        <v>116</v>
      </c>
      <c r="B120" s="1" t="s">
        <v>1779</v>
      </c>
      <c r="C120" s="49">
        <v>200192</v>
      </c>
      <c r="D120" s="49"/>
      <c r="E120" s="49" t="s">
        <v>249</v>
      </c>
      <c r="F120" s="50" t="s">
        <v>577</v>
      </c>
      <c r="G120" s="109" t="s">
        <v>556</v>
      </c>
      <c r="H120" s="109" t="s">
        <v>579</v>
      </c>
      <c r="I120" s="184" t="s">
        <v>578</v>
      </c>
      <c r="J120" s="184" t="s">
        <v>435</v>
      </c>
      <c r="K120" s="109" t="s">
        <v>580</v>
      </c>
      <c r="L120" s="101">
        <v>1129700135745</v>
      </c>
      <c r="M120" s="127">
        <v>35635</v>
      </c>
      <c r="N120" s="175">
        <f t="shared" ca="1" si="16"/>
        <v>23</v>
      </c>
      <c r="O120" s="200">
        <v>4079212442</v>
      </c>
      <c r="P120" s="33" t="s">
        <v>17</v>
      </c>
      <c r="Q120" s="33"/>
      <c r="R120" s="14" t="s">
        <v>343</v>
      </c>
      <c r="S120" s="14"/>
      <c r="T120" s="14"/>
      <c r="U120" s="14" t="s">
        <v>10</v>
      </c>
      <c r="V120" s="36" t="s">
        <v>7</v>
      </c>
      <c r="W120" s="36" t="s">
        <v>17</v>
      </c>
      <c r="X120" s="222"/>
      <c r="Y120" s="132">
        <v>42851</v>
      </c>
      <c r="Z120" s="140">
        <f t="shared" si="17"/>
        <v>42971</v>
      </c>
      <c r="AA120" s="32">
        <v>42851</v>
      </c>
      <c r="AB120" s="37">
        <f t="shared" ca="1" si="12"/>
        <v>1003</v>
      </c>
      <c r="AC120" s="37"/>
      <c r="AD120" s="37"/>
      <c r="AE120" s="61">
        <f t="shared" ca="1" si="15"/>
        <v>2.7479452054794522</v>
      </c>
      <c r="AF120" s="32"/>
    </row>
    <row r="121" spans="1:32" s="39" customFormat="1" ht="22.5">
      <c r="A121" s="1">
        <v>117</v>
      </c>
      <c r="B121" s="1" t="s">
        <v>1779</v>
      </c>
      <c r="C121" s="49">
        <v>200194</v>
      </c>
      <c r="D121" s="49"/>
      <c r="E121" s="49" t="s">
        <v>249</v>
      </c>
      <c r="F121" s="50" t="s">
        <v>586</v>
      </c>
      <c r="G121" s="109" t="s">
        <v>587</v>
      </c>
      <c r="H121" s="109" t="s">
        <v>589</v>
      </c>
      <c r="I121" s="184" t="s">
        <v>588</v>
      </c>
      <c r="J121" s="184" t="s">
        <v>435</v>
      </c>
      <c r="K121" s="109" t="s">
        <v>590</v>
      </c>
      <c r="L121" s="101">
        <v>1160400079566</v>
      </c>
      <c r="M121" s="127">
        <v>32086</v>
      </c>
      <c r="N121" s="175">
        <f t="shared" ca="1" si="16"/>
        <v>33</v>
      </c>
      <c r="O121" s="200">
        <v>4079567847</v>
      </c>
      <c r="P121" s="33" t="s">
        <v>17</v>
      </c>
      <c r="Q121" s="33"/>
      <c r="R121" s="14" t="s">
        <v>1380</v>
      </c>
      <c r="S121" s="14"/>
      <c r="T121" s="14"/>
      <c r="U121" s="14" t="s">
        <v>10</v>
      </c>
      <c r="V121" s="36" t="s">
        <v>7</v>
      </c>
      <c r="W121" s="36" t="s">
        <v>17</v>
      </c>
      <c r="X121" s="222"/>
      <c r="Y121" s="132">
        <v>42851</v>
      </c>
      <c r="Z121" s="140">
        <f t="shared" si="17"/>
        <v>42971</v>
      </c>
      <c r="AA121" s="32">
        <v>42851</v>
      </c>
      <c r="AB121" s="37">
        <f t="shared" ca="1" si="12"/>
        <v>1003</v>
      </c>
      <c r="AC121" s="37"/>
      <c r="AD121" s="37"/>
      <c r="AE121" s="61">
        <f t="shared" ca="1" si="15"/>
        <v>2.7479452054794522</v>
      </c>
      <c r="AF121" s="32"/>
    </row>
    <row r="122" spans="1:32" s="39" customFormat="1" ht="22.5">
      <c r="A122" s="1">
        <v>118</v>
      </c>
      <c r="B122" s="1" t="s">
        <v>1779</v>
      </c>
      <c r="C122" s="49">
        <v>200195</v>
      </c>
      <c r="D122" s="49"/>
      <c r="E122" s="49" t="s">
        <v>249</v>
      </c>
      <c r="F122" s="50" t="s">
        <v>591</v>
      </c>
      <c r="G122" s="109" t="s">
        <v>592</v>
      </c>
      <c r="H122" s="50" t="s">
        <v>595</v>
      </c>
      <c r="I122" s="184" t="s">
        <v>593</v>
      </c>
      <c r="J122" s="184" t="s">
        <v>435</v>
      </c>
      <c r="K122" s="109" t="s">
        <v>596</v>
      </c>
      <c r="L122" s="101">
        <v>5340900001630</v>
      </c>
      <c r="M122" s="127">
        <v>29450</v>
      </c>
      <c r="N122" s="175">
        <f t="shared" ca="1" si="16"/>
        <v>40</v>
      </c>
      <c r="O122" s="200">
        <v>4079568275</v>
      </c>
      <c r="P122" s="33" t="s">
        <v>17</v>
      </c>
      <c r="Q122" s="33"/>
      <c r="R122" s="14" t="s">
        <v>594</v>
      </c>
      <c r="S122" s="14"/>
      <c r="T122" s="14"/>
      <c r="U122" s="14" t="s">
        <v>10</v>
      </c>
      <c r="V122" s="36" t="s">
        <v>7</v>
      </c>
      <c r="W122" s="36" t="s">
        <v>17</v>
      </c>
      <c r="X122" s="222"/>
      <c r="Y122" s="132">
        <v>42851</v>
      </c>
      <c r="Z122" s="140">
        <f t="shared" si="17"/>
        <v>42971</v>
      </c>
      <c r="AA122" s="32">
        <v>42851</v>
      </c>
      <c r="AB122" s="37">
        <f t="shared" ca="1" si="12"/>
        <v>1003</v>
      </c>
      <c r="AC122" s="37"/>
      <c r="AD122" s="37"/>
      <c r="AE122" s="61">
        <f t="shared" ca="1" si="15"/>
        <v>2.7479452054794522</v>
      </c>
      <c r="AF122" s="32"/>
    </row>
    <row r="123" spans="1:32" s="39" customFormat="1" ht="22.5">
      <c r="A123" s="1">
        <v>119</v>
      </c>
      <c r="B123" s="1" t="s">
        <v>1779</v>
      </c>
      <c r="C123" s="49">
        <v>200202</v>
      </c>
      <c r="D123" s="49"/>
      <c r="E123" s="49" t="s">
        <v>249</v>
      </c>
      <c r="F123" s="50" t="s">
        <v>604</v>
      </c>
      <c r="G123" s="109" t="s">
        <v>323</v>
      </c>
      <c r="H123" s="109" t="s">
        <v>606</v>
      </c>
      <c r="I123" s="184" t="s">
        <v>605</v>
      </c>
      <c r="J123" s="184" t="s">
        <v>435</v>
      </c>
      <c r="K123" s="109" t="s">
        <v>607</v>
      </c>
      <c r="L123" s="101">
        <v>1129700056985</v>
      </c>
      <c r="M123" s="127">
        <v>34611</v>
      </c>
      <c r="N123" s="175">
        <f t="shared" ca="1" si="16"/>
        <v>26</v>
      </c>
      <c r="O123" s="200">
        <v>3762469271</v>
      </c>
      <c r="P123" s="33" t="s">
        <v>17</v>
      </c>
      <c r="Q123" s="33"/>
      <c r="R123" s="14" t="s">
        <v>343</v>
      </c>
      <c r="S123" s="14"/>
      <c r="T123" s="14"/>
      <c r="U123" s="14" t="s">
        <v>10</v>
      </c>
      <c r="V123" s="36" t="s">
        <v>7</v>
      </c>
      <c r="W123" s="36" t="s">
        <v>17</v>
      </c>
      <c r="X123" s="222"/>
      <c r="Y123" s="132">
        <v>42857</v>
      </c>
      <c r="Z123" s="140">
        <f t="shared" si="17"/>
        <v>42977</v>
      </c>
      <c r="AA123" s="32">
        <v>42857</v>
      </c>
      <c r="AB123" s="37">
        <f t="shared" ca="1" si="12"/>
        <v>997</v>
      </c>
      <c r="AC123" s="37"/>
      <c r="AD123" s="37"/>
      <c r="AE123" s="61">
        <f t="shared" ca="1" si="15"/>
        <v>2.7315068493150685</v>
      </c>
      <c r="AF123" s="32"/>
    </row>
    <row r="124" spans="1:32" s="39" customFormat="1" ht="22.5">
      <c r="A124" s="1">
        <v>120</v>
      </c>
      <c r="B124" s="1" t="s">
        <v>1779</v>
      </c>
      <c r="C124" s="49">
        <v>200204</v>
      </c>
      <c r="D124" s="49"/>
      <c r="E124" s="49" t="s">
        <v>249</v>
      </c>
      <c r="F124" s="50" t="s">
        <v>611</v>
      </c>
      <c r="G124" s="109" t="s">
        <v>612</v>
      </c>
      <c r="H124" s="109" t="s">
        <v>610</v>
      </c>
      <c r="I124" s="184" t="s">
        <v>609</v>
      </c>
      <c r="J124" s="184" t="s">
        <v>435</v>
      </c>
      <c r="K124" s="109" t="s">
        <v>608</v>
      </c>
      <c r="L124" s="101">
        <v>1139900083129</v>
      </c>
      <c r="M124" s="127">
        <v>32899</v>
      </c>
      <c r="N124" s="175">
        <f t="shared" ca="1" si="16"/>
        <v>30</v>
      </c>
      <c r="O124" s="200">
        <v>4079569776</v>
      </c>
      <c r="P124" s="33" t="s">
        <v>17</v>
      </c>
      <c r="Q124" s="33"/>
      <c r="R124" s="14" t="s">
        <v>343</v>
      </c>
      <c r="S124" s="14"/>
      <c r="T124" s="14"/>
      <c r="U124" s="14" t="s">
        <v>10</v>
      </c>
      <c r="V124" s="36" t="s">
        <v>7</v>
      </c>
      <c r="W124" s="36" t="s">
        <v>17</v>
      </c>
      <c r="X124" s="222"/>
      <c r="Y124" s="132">
        <v>42857</v>
      </c>
      <c r="Z124" s="140">
        <f t="shared" si="17"/>
        <v>42977</v>
      </c>
      <c r="AA124" s="32">
        <v>42857</v>
      </c>
      <c r="AB124" s="37">
        <f t="shared" ca="1" si="12"/>
        <v>997</v>
      </c>
      <c r="AC124" s="37"/>
      <c r="AD124" s="37"/>
      <c r="AE124" s="61">
        <f t="shared" ca="1" si="15"/>
        <v>2.7315068493150685</v>
      </c>
      <c r="AF124" s="32"/>
    </row>
    <row r="125" spans="1:32" s="39" customFormat="1" ht="22.5">
      <c r="A125" s="1">
        <v>121</v>
      </c>
      <c r="B125" s="1" t="s">
        <v>1779</v>
      </c>
      <c r="C125" s="49">
        <v>200205</v>
      </c>
      <c r="D125" s="49"/>
      <c r="E125" s="49" t="s">
        <v>249</v>
      </c>
      <c r="F125" s="50" t="s">
        <v>613</v>
      </c>
      <c r="G125" s="109" t="s">
        <v>614</v>
      </c>
      <c r="H125" s="109" t="s">
        <v>615</v>
      </c>
      <c r="I125" s="184" t="s">
        <v>598</v>
      </c>
      <c r="J125" s="184" t="s">
        <v>435</v>
      </c>
      <c r="K125" s="109" t="s">
        <v>616</v>
      </c>
      <c r="L125" s="101">
        <v>1310300088651</v>
      </c>
      <c r="M125" s="127">
        <v>31698</v>
      </c>
      <c r="N125" s="175">
        <f t="shared" ca="1" si="16"/>
        <v>34</v>
      </c>
      <c r="O125" s="200">
        <v>3054311100</v>
      </c>
      <c r="P125" s="33" t="s">
        <v>17</v>
      </c>
      <c r="Q125" s="33"/>
      <c r="R125" s="14" t="s">
        <v>622</v>
      </c>
      <c r="S125" s="14"/>
      <c r="T125" s="14"/>
      <c r="U125" s="14" t="s">
        <v>10</v>
      </c>
      <c r="V125" s="36" t="s">
        <v>7</v>
      </c>
      <c r="W125" s="36" t="s">
        <v>17</v>
      </c>
      <c r="X125" s="222"/>
      <c r="Y125" s="132">
        <v>42857</v>
      </c>
      <c r="Z125" s="140">
        <f t="shared" si="17"/>
        <v>42977</v>
      </c>
      <c r="AA125" s="32">
        <v>42857</v>
      </c>
      <c r="AB125" s="37">
        <f t="shared" ca="1" si="12"/>
        <v>997</v>
      </c>
      <c r="AC125" s="37"/>
      <c r="AD125" s="37"/>
      <c r="AE125" s="61">
        <f t="shared" ca="1" si="15"/>
        <v>2.7315068493150685</v>
      </c>
      <c r="AF125" s="32"/>
    </row>
    <row r="126" spans="1:32" s="39" customFormat="1" ht="22.5">
      <c r="A126" s="1">
        <v>122</v>
      </c>
      <c r="B126" s="1" t="s">
        <v>1779</v>
      </c>
      <c r="C126" s="139">
        <v>200206</v>
      </c>
      <c r="D126" s="49"/>
      <c r="E126" s="49" t="s">
        <v>249</v>
      </c>
      <c r="F126" s="50" t="s">
        <v>619</v>
      </c>
      <c r="G126" s="109" t="s">
        <v>620</v>
      </c>
      <c r="H126" s="109" t="s">
        <v>618</v>
      </c>
      <c r="I126" s="184" t="s">
        <v>621</v>
      </c>
      <c r="J126" s="184" t="s">
        <v>435</v>
      </c>
      <c r="K126" s="109" t="s">
        <v>617</v>
      </c>
      <c r="L126" s="101">
        <v>3340101151626</v>
      </c>
      <c r="M126" s="127">
        <v>30042</v>
      </c>
      <c r="N126" s="175">
        <f t="shared" ca="1" si="16"/>
        <v>38</v>
      </c>
      <c r="O126" s="200">
        <v>4079655276</v>
      </c>
      <c r="P126" s="33" t="s">
        <v>17</v>
      </c>
      <c r="Q126" s="33"/>
      <c r="R126" s="14" t="s">
        <v>343</v>
      </c>
      <c r="S126" s="14"/>
      <c r="T126" s="14"/>
      <c r="U126" s="14" t="s">
        <v>10</v>
      </c>
      <c r="V126" s="36" t="s">
        <v>7</v>
      </c>
      <c r="W126" s="36" t="s">
        <v>17</v>
      </c>
      <c r="X126" s="222"/>
      <c r="Y126" s="132">
        <v>42857</v>
      </c>
      <c r="Z126" s="140">
        <f t="shared" si="17"/>
        <v>42977</v>
      </c>
      <c r="AA126" s="32">
        <v>42857</v>
      </c>
      <c r="AB126" s="37">
        <f t="shared" ca="1" si="12"/>
        <v>997</v>
      </c>
      <c r="AC126" s="37"/>
      <c r="AD126" s="37"/>
      <c r="AE126" s="61">
        <f t="shared" ca="1" si="15"/>
        <v>2.7315068493150685</v>
      </c>
      <c r="AF126" s="32"/>
    </row>
    <row r="127" spans="1:32" s="39" customFormat="1" ht="22.5" customHeight="1">
      <c r="A127" s="1">
        <v>123</v>
      </c>
      <c r="B127" s="1" t="s">
        <v>1779</v>
      </c>
      <c r="C127" s="49">
        <v>200208</v>
      </c>
      <c r="D127" s="49"/>
      <c r="E127" s="49" t="s">
        <v>247</v>
      </c>
      <c r="F127" s="50" t="s">
        <v>530</v>
      </c>
      <c r="G127" s="109" t="s">
        <v>531</v>
      </c>
      <c r="H127" s="109" t="s">
        <v>533</v>
      </c>
      <c r="I127" s="184" t="s">
        <v>532</v>
      </c>
      <c r="J127" s="184" t="s">
        <v>438</v>
      </c>
      <c r="K127" s="109" t="s">
        <v>534</v>
      </c>
      <c r="L127" s="101">
        <v>1100702627841</v>
      </c>
      <c r="M127" s="127">
        <v>35767</v>
      </c>
      <c r="N127" s="175">
        <f t="shared" ca="1" si="16"/>
        <v>23</v>
      </c>
      <c r="O127" s="200">
        <v>3342461994</v>
      </c>
      <c r="P127" s="33" t="s">
        <v>17</v>
      </c>
      <c r="Q127" s="33"/>
      <c r="R127" s="14" t="s">
        <v>343</v>
      </c>
      <c r="S127" s="14"/>
      <c r="T127" s="14"/>
      <c r="U127" s="14" t="s">
        <v>10</v>
      </c>
      <c r="V127" s="36" t="s">
        <v>7</v>
      </c>
      <c r="W127" s="36" t="s">
        <v>17</v>
      </c>
      <c r="X127" s="222"/>
      <c r="Y127" s="132">
        <v>42861</v>
      </c>
      <c r="Z127" s="140">
        <f t="shared" si="17"/>
        <v>42981</v>
      </c>
      <c r="AA127" s="32">
        <v>42861</v>
      </c>
      <c r="AB127" s="37">
        <f t="shared" ca="1" si="12"/>
        <v>993</v>
      </c>
      <c r="AC127" s="37">
        <f ca="1">YEAR(TODAY())-YEAR(AA127)</f>
        <v>3</v>
      </c>
      <c r="AD127" s="37">
        <f ca="1">DATEDIF(Y127,TODAY(),"YM")</f>
        <v>8</v>
      </c>
      <c r="AE127" s="61">
        <f t="shared" ca="1" si="15"/>
        <v>2.7205479452054795</v>
      </c>
      <c r="AF127" s="32"/>
    </row>
    <row r="128" spans="1:32" s="39" customFormat="1" ht="23.25" customHeight="1">
      <c r="A128" s="1">
        <v>124</v>
      </c>
      <c r="B128" s="1" t="s">
        <v>1779</v>
      </c>
      <c r="C128" s="49">
        <v>200209</v>
      </c>
      <c r="D128" s="49"/>
      <c r="E128" s="49" t="s">
        <v>247</v>
      </c>
      <c r="F128" s="50" t="s">
        <v>535</v>
      </c>
      <c r="G128" s="109" t="s">
        <v>280</v>
      </c>
      <c r="H128" s="109" t="s">
        <v>536</v>
      </c>
      <c r="I128" s="184" t="s">
        <v>476</v>
      </c>
      <c r="J128" s="184" t="s">
        <v>438</v>
      </c>
      <c r="K128" s="109" t="s">
        <v>537</v>
      </c>
      <c r="L128" s="101">
        <v>1129700159474</v>
      </c>
      <c r="M128" s="127">
        <v>35962</v>
      </c>
      <c r="N128" s="175">
        <f t="shared" ca="1" si="16"/>
        <v>22</v>
      </c>
      <c r="O128" s="200">
        <v>4079417345</v>
      </c>
      <c r="P128" s="33" t="s">
        <v>17</v>
      </c>
      <c r="Q128" s="33"/>
      <c r="R128" s="14" t="s">
        <v>343</v>
      </c>
      <c r="S128" s="14"/>
      <c r="T128" s="14"/>
      <c r="U128" s="14" t="s">
        <v>10</v>
      </c>
      <c r="V128" s="36" t="s">
        <v>7</v>
      </c>
      <c r="W128" s="36" t="s">
        <v>17</v>
      </c>
      <c r="X128" s="222"/>
      <c r="Y128" s="132">
        <v>42861</v>
      </c>
      <c r="Z128" s="140">
        <f>Y128+192</f>
        <v>43053</v>
      </c>
      <c r="AA128" s="32">
        <v>42861</v>
      </c>
      <c r="AB128" s="37">
        <f t="shared" ca="1" si="12"/>
        <v>993</v>
      </c>
      <c r="AC128" s="37">
        <f ca="1">YEAR(TODAY())-YEAR(AA128)</f>
        <v>3</v>
      </c>
      <c r="AD128" s="37" t="s">
        <v>499</v>
      </c>
      <c r="AE128" s="61">
        <f t="shared" ca="1" si="15"/>
        <v>2.7205479452054795</v>
      </c>
      <c r="AF128" s="32"/>
    </row>
    <row r="129" spans="1:32" s="39" customFormat="1" ht="22.5">
      <c r="A129" s="1">
        <v>125</v>
      </c>
      <c r="B129" s="1" t="s">
        <v>1779</v>
      </c>
      <c r="C129" s="49">
        <v>200210</v>
      </c>
      <c r="D129" s="49"/>
      <c r="E129" s="49" t="s">
        <v>247</v>
      </c>
      <c r="F129" s="50" t="s">
        <v>545</v>
      </c>
      <c r="G129" s="109" t="s">
        <v>546</v>
      </c>
      <c r="H129" s="109" t="s">
        <v>548</v>
      </c>
      <c r="I129" s="184" t="s">
        <v>465</v>
      </c>
      <c r="J129" s="184" t="s">
        <v>438</v>
      </c>
      <c r="K129" s="109" t="s">
        <v>547</v>
      </c>
      <c r="L129" s="101">
        <v>1129700162971</v>
      </c>
      <c r="M129" s="127">
        <v>36024</v>
      </c>
      <c r="N129" s="175">
        <f t="shared" ca="1" si="16"/>
        <v>22</v>
      </c>
      <c r="O129" s="200">
        <v>4079288176</v>
      </c>
      <c r="P129" s="33" t="s">
        <v>17</v>
      </c>
      <c r="Q129" s="33"/>
      <c r="R129" s="14" t="s">
        <v>343</v>
      </c>
      <c r="S129" s="14"/>
      <c r="T129" s="14"/>
      <c r="U129" s="14" t="s">
        <v>10</v>
      </c>
      <c r="V129" s="36" t="s">
        <v>7</v>
      </c>
      <c r="W129" s="36" t="s">
        <v>17</v>
      </c>
      <c r="X129" s="222"/>
      <c r="Y129" s="132">
        <v>42861</v>
      </c>
      <c r="Z129" s="140">
        <f>Y129+192</f>
        <v>43053</v>
      </c>
      <c r="AA129" s="32">
        <v>42861</v>
      </c>
      <c r="AB129" s="37">
        <f t="shared" ca="1" si="12"/>
        <v>993</v>
      </c>
      <c r="AC129" s="37">
        <f ca="1">YEAR(TODAY())-YEAR(AA129)</f>
        <v>3</v>
      </c>
      <c r="AD129" s="37">
        <f ca="1">DATEDIF(Y129,TODAY(),"YM")</f>
        <v>8</v>
      </c>
      <c r="AE129" s="61">
        <f t="shared" ca="1" si="15"/>
        <v>2.7205479452054795</v>
      </c>
      <c r="AF129" s="32"/>
    </row>
    <row r="130" spans="1:32" s="39" customFormat="1" ht="22.5">
      <c r="A130" s="1">
        <v>126</v>
      </c>
      <c r="B130" s="1" t="s">
        <v>1779</v>
      </c>
      <c r="C130" s="49">
        <v>200222</v>
      </c>
      <c r="D130" s="49"/>
      <c r="E130" s="49" t="s">
        <v>249</v>
      </c>
      <c r="F130" s="50" t="s">
        <v>643</v>
      </c>
      <c r="G130" s="109" t="s">
        <v>646</v>
      </c>
      <c r="H130" s="109" t="s">
        <v>645</v>
      </c>
      <c r="I130" s="184" t="s">
        <v>644</v>
      </c>
      <c r="J130" s="184" t="s">
        <v>435</v>
      </c>
      <c r="K130" s="109" t="s">
        <v>647</v>
      </c>
      <c r="L130" s="101">
        <v>1129700126649</v>
      </c>
      <c r="M130" s="127">
        <v>35502</v>
      </c>
      <c r="N130" s="175">
        <f t="shared" ca="1" si="16"/>
        <v>23</v>
      </c>
      <c r="O130" s="200">
        <v>3442382511</v>
      </c>
      <c r="P130" s="33" t="s">
        <v>17</v>
      </c>
      <c r="Q130" s="33"/>
      <c r="R130" s="14" t="s">
        <v>343</v>
      </c>
      <c r="S130" s="14"/>
      <c r="T130" s="14"/>
      <c r="U130" s="14" t="s">
        <v>10</v>
      </c>
      <c r="V130" s="36" t="s">
        <v>7</v>
      </c>
      <c r="W130" s="36" t="s">
        <v>17</v>
      </c>
      <c r="X130" s="222"/>
      <c r="Y130" s="132">
        <v>42920</v>
      </c>
      <c r="Z130" s="140">
        <f t="shared" ref="Z130:Z136" si="18">Y130+120</f>
        <v>43040</v>
      </c>
      <c r="AA130" s="32">
        <v>42920</v>
      </c>
      <c r="AB130" s="37">
        <f t="shared" ca="1" si="12"/>
        <v>934</v>
      </c>
      <c r="AC130" s="37">
        <f t="shared" ref="AC130:AC136" ca="1" si="19">YEAR(TODAY())-YEAR(AA130)</f>
        <v>3</v>
      </c>
      <c r="AD130" s="37"/>
      <c r="AE130" s="61">
        <f t="shared" ca="1" si="15"/>
        <v>2.558904109589041</v>
      </c>
      <c r="AF130" s="32"/>
    </row>
    <row r="131" spans="1:32" s="39" customFormat="1" ht="22.5">
      <c r="A131" s="1">
        <v>127</v>
      </c>
      <c r="B131" s="1" t="s">
        <v>1779</v>
      </c>
      <c r="C131" s="49">
        <v>200223</v>
      </c>
      <c r="D131" s="49"/>
      <c r="E131" s="49" t="s">
        <v>249</v>
      </c>
      <c r="F131" s="50" t="s">
        <v>650</v>
      </c>
      <c r="G131" s="109" t="s">
        <v>651</v>
      </c>
      <c r="H131" s="109" t="s">
        <v>654</v>
      </c>
      <c r="I131" s="184" t="s">
        <v>652</v>
      </c>
      <c r="J131" s="184" t="s">
        <v>435</v>
      </c>
      <c r="K131" s="109" t="s">
        <v>653</v>
      </c>
      <c r="L131" s="101">
        <v>1129700172713</v>
      </c>
      <c r="M131" s="127">
        <v>36185</v>
      </c>
      <c r="N131" s="175">
        <f t="shared" ca="1" si="16"/>
        <v>21</v>
      </c>
      <c r="O131" s="200">
        <v>4061062926</v>
      </c>
      <c r="P131" s="33" t="s">
        <v>17</v>
      </c>
      <c r="Q131" s="33"/>
      <c r="R131" s="14" t="s">
        <v>343</v>
      </c>
      <c r="S131" s="14"/>
      <c r="T131" s="14"/>
      <c r="U131" s="14" t="s">
        <v>10</v>
      </c>
      <c r="V131" s="36" t="s">
        <v>7</v>
      </c>
      <c r="W131" s="36" t="s">
        <v>17</v>
      </c>
      <c r="X131" s="222"/>
      <c r="Y131" s="132">
        <v>42943</v>
      </c>
      <c r="Z131" s="237">
        <f t="shared" si="18"/>
        <v>43063</v>
      </c>
      <c r="AA131" s="32">
        <v>42943</v>
      </c>
      <c r="AB131" s="37">
        <f t="shared" ca="1" si="12"/>
        <v>911</v>
      </c>
      <c r="AC131" s="37">
        <f t="shared" ca="1" si="19"/>
        <v>3</v>
      </c>
      <c r="AD131" s="37"/>
      <c r="AE131" s="61">
        <f t="shared" ca="1" si="15"/>
        <v>2.495890410958904</v>
      </c>
      <c r="AF131" s="32"/>
    </row>
    <row r="132" spans="1:32" s="39" customFormat="1" ht="22.5">
      <c r="A132" s="1">
        <v>128</v>
      </c>
      <c r="B132" s="1" t="s">
        <v>1779</v>
      </c>
      <c r="C132" s="20">
        <v>200235</v>
      </c>
      <c r="D132" s="20"/>
      <c r="E132" s="20" t="s">
        <v>249</v>
      </c>
      <c r="F132" s="14" t="s">
        <v>665</v>
      </c>
      <c r="G132" s="34" t="s">
        <v>666</v>
      </c>
      <c r="H132" s="34" t="s">
        <v>668</v>
      </c>
      <c r="I132" s="33" t="s">
        <v>667</v>
      </c>
      <c r="J132" s="184" t="s">
        <v>435</v>
      </c>
      <c r="K132" s="34" t="s">
        <v>669</v>
      </c>
      <c r="L132" s="100">
        <v>1129900506976</v>
      </c>
      <c r="M132" s="127">
        <v>36080</v>
      </c>
      <c r="N132" s="175">
        <f t="shared" ca="1" si="16"/>
        <v>22</v>
      </c>
      <c r="O132" s="175">
        <v>4082852396</v>
      </c>
      <c r="P132" s="33" t="s">
        <v>17</v>
      </c>
      <c r="Q132" s="33"/>
      <c r="R132" s="14" t="s">
        <v>343</v>
      </c>
      <c r="S132" s="14"/>
      <c r="T132" s="14"/>
      <c r="U132" s="14" t="s">
        <v>10</v>
      </c>
      <c r="V132" s="36" t="s">
        <v>7</v>
      </c>
      <c r="W132" s="36" t="s">
        <v>17</v>
      </c>
      <c r="X132" s="136"/>
      <c r="Y132" s="132">
        <v>42961</v>
      </c>
      <c r="Z132" s="140">
        <f t="shared" si="18"/>
        <v>43081</v>
      </c>
      <c r="AA132" s="32">
        <v>42961</v>
      </c>
      <c r="AB132" s="37">
        <f t="shared" ca="1" si="12"/>
        <v>893</v>
      </c>
      <c r="AC132" s="37">
        <f t="shared" ca="1" si="19"/>
        <v>3</v>
      </c>
      <c r="AD132" s="37"/>
      <c r="AE132" s="61">
        <f t="shared" ca="1" si="15"/>
        <v>2.4465753424657533</v>
      </c>
      <c r="AF132" s="32"/>
    </row>
    <row r="133" spans="1:32" s="39" customFormat="1" ht="22.5">
      <c r="A133" s="1">
        <v>129</v>
      </c>
      <c r="B133" s="1" t="s">
        <v>1779</v>
      </c>
      <c r="C133" s="20">
        <v>200236</v>
      </c>
      <c r="D133" s="20"/>
      <c r="E133" s="20" t="s">
        <v>247</v>
      </c>
      <c r="F133" s="14" t="s">
        <v>674</v>
      </c>
      <c r="G133" s="34" t="s">
        <v>675</v>
      </c>
      <c r="H133" s="34" t="s">
        <v>677</v>
      </c>
      <c r="I133" s="33" t="s">
        <v>676</v>
      </c>
      <c r="J133" s="184" t="s">
        <v>438</v>
      </c>
      <c r="K133" s="34" t="s">
        <v>678</v>
      </c>
      <c r="L133" s="100">
        <v>1730200113765</v>
      </c>
      <c r="M133" s="127">
        <v>32328</v>
      </c>
      <c r="N133" s="175">
        <f t="shared" ca="1" si="16"/>
        <v>32</v>
      </c>
      <c r="O133" s="175"/>
      <c r="P133" s="33" t="s">
        <v>17</v>
      </c>
      <c r="Q133" s="33"/>
      <c r="R133" s="14" t="s">
        <v>679</v>
      </c>
      <c r="S133" s="14"/>
      <c r="T133" s="14"/>
      <c r="U133" s="14" t="s">
        <v>10</v>
      </c>
      <c r="V133" s="36" t="s">
        <v>7</v>
      </c>
      <c r="W133" s="36" t="s">
        <v>17</v>
      </c>
      <c r="X133" s="136"/>
      <c r="Y133" s="132">
        <v>42968</v>
      </c>
      <c r="Z133" s="140">
        <f t="shared" si="18"/>
        <v>43088</v>
      </c>
      <c r="AA133" s="32">
        <v>42968</v>
      </c>
      <c r="AB133" s="37">
        <f t="shared" ca="1" si="12"/>
        <v>886</v>
      </c>
      <c r="AC133" s="37">
        <f t="shared" ca="1" si="19"/>
        <v>3</v>
      </c>
      <c r="AD133" s="37"/>
      <c r="AE133" s="61">
        <f t="shared" ca="1" si="15"/>
        <v>2.4273972602739726</v>
      </c>
      <c r="AF133" s="32"/>
    </row>
    <row r="134" spans="1:32" s="39" customFormat="1" ht="22.5">
      <c r="A134" s="1">
        <v>130</v>
      </c>
      <c r="B134" s="1" t="s">
        <v>1779</v>
      </c>
      <c r="C134" s="20">
        <v>200247</v>
      </c>
      <c r="D134" s="20"/>
      <c r="E134" s="49" t="s">
        <v>249</v>
      </c>
      <c r="F134" s="50" t="s">
        <v>711</v>
      </c>
      <c r="G134" s="109" t="s">
        <v>712</v>
      </c>
      <c r="H134" s="109" t="s">
        <v>713</v>
      </c>
      <c r="I134" s="184" t="s">
        <v>467</v>
      </c>
      <c r="J134" s="184" t="s">
        <v>435</v>
      </c>
      <c r="K134" s="109" t="s">
        <v>714</v>
      </c>
      <c r="L134" s="101">
        <v>1440700120879</v>
      </c>
      <c r="M134" s="127">
        <v>34830</v>
      </c>
      <c r="N134" s="175">
        <f t="shared" ca="1" si="16"/>
        <v>25</v>
      </c>
      <c r="O134" s="200">
        <v>4084824103</v>
      </c>
      <c r="P134" s="33" t="s">
        <v>17</v>
      </c>
      <c r="Q134" s="33"/>
      <c r="R134" s="14" t="s">
        <v>504</v>
      </c>
      <c r="S134" s="14"/>
      <c r="T134" s="14"/>
      <c r="U134" s="14" t="s">
        <v>10</v>
      </c>
      <c r="V134" s="36" t="s">
        <v>7</v>
      </c>
      <c r="W134" s="36" t="s">
        <v>17</v>
      </c>
      <c r="X134" s="222"/>
      <c r="Y134" s="132">
        <v>43014</v>
      </c>
      <c r="Z134" s="135">
        <f>Y134+120</f>
        <v>43134</v>
      </c>
      <c r="AA134" s="32">
        <v>43014</v>
      </c>
      <c r="AB134" s="37">
        <f t="shared" ca="1" si="12"/>
        <v>840</v>
      </c>
      <c r="AC134" s="37">
        <f t="shared" ca="1" si="19"/>
        <v>3</v>
      </c>
      <c r="AD134" s="37"/>
      <c r="AE134" s="61">
        <f t="shared" ca="1" si="15"/>
        <v>2.3013698630136985</v>
      </c>
      <c r="AF134" s="32"/>
    </row>
    <row r="135" spans="1:32" s="39" customFormat="1" ht="22.5">
      <c r="A135" s="1">
        <v>131</v>
      </c>
      <c r="B135" s="1" t="s">
        <v>1779</v>
      </c>
      <c r="C135" s="20">
        <v>200248</v>
      </c>
      <c r="D135" s="20"/>
      <c r="E135" s="49" t="s">
        <v>247</v>
      </c>
      <c r="F135" s="50" t="s">
        <v>715</v>
      </c>
      <c r="G135" s="109" t="s">
        <v>716</v>
      </c>
      <c r="H135" s="109" t="s">
        <v>718</v>
      </c>
      <c r="I135" s="184" t="s">
        <v>717</v>
      </c>
      <c r="J135" s="184" t="s">
        <v>438</v>
      </c>
      <c r="K135" s="109" t="s">
        <v>719</v>
      </c>
      <c r="L135" s="101">
        <v>1600100442857</v>
      </c>
      <c r="M135" s="127">
        <v>33543</v>
      </c>
      <c r="N135" s="175">
        <f t="shared" ca="1" si="16"/>
        <v>29</v>
      </c>
      <c r="O135" s="200">
        <v>4084866008</v>
      </c>
      <c r="P135" s="33" t="s">
        <v>17</v>
      </c>
      <c r="Q135" s="33"/>
      <c r="R135" s="14" t="s">
        <v>343</v>
      </c>
      <c r="S135" s="14"/>
      <c r="T135" s="14"/>
      <c r="U135" s="14" t="s">
        <v>10</v>
      </c>
      <c r="V135" s="36" t="s">
        <v>7</v>
      </c>
      <c r="W135" s="36" t="s">
        <v>17</v>
      </c>
      <c r="X135" s="222"/>
      <c r="Y135" s="132">
        <v>43014</v>
      </c>
      <c r="Z135" s="135">
        <f t="shared" si="18"/>
        <v>43134</v>
      </c>
      <c r="AA135" s="32">
        <v>43014</v>
      </c>
      <c r="AB135" s="37">
        <f t="shared" ca="1" si="12"/>
        <v>840</v>
      </c>
      <c r="AC135" s="37">
        <f t="shared" ca="1" si="19"/>
        <v>3</v>
      </c>
      <c r="AD135" s="37"/>
      <c r="AE135" s="61">
        <f t="shared" ca="1" si="15"/>
        <v>2.3013698630136985</v>
      </c>
      <c r="AF135" s="32"/>
    </row>
    <row r="136" spans="1:32" s="39" customFormat="1" ht="22.5">
      <c r="A136" s="1">
        <v>132</v>
      </c>
      <c r="B136" s="1" t="s">
        <v>1779</v>
      </c>
      <c r="C136" s="20">
        <v>200256</v>
      </c>
      <c r="D136" s="20"/>
      <c r="E136" s="49" t="s">
        <v>249</v>
      </c>
      <c r="F136" s="14" t="s">
        <v>732</v>
      </c>
      <c r="G136" s="34" t="s">
        <v>733</v>
      </c>
      <c r="H136" s="34" t="s">
        <v>731</v>
      </c>
      <c r="I136" s="33" t="s">
        <v>730</v>
      </c>
      <c r="J136" s="184" t="s">
        <v>435</v>
      </c>
      <c r="K136" s="34" t="s">
        <v>734</v>
      </c>
      <c r="L136" s="100">
        <v>3800800596771</v>
      </c>
      <c r="M136" s="127">
        <v>29246</v>
      </c>
      <c r="N136" s="175">
        <f t="shared" ca="1" si="16"/>
        <v>40</v>
      </c>
      <c r="O136" s="175">
        <v>4077264100</v>
      </c>
      <c r="P136" s="33" t="s">
        <v>17</v>
      </c>
      <c r="Q136" s="33"/>
      <c r="R136" s="146" t="s">
        <v>735</v>
      </c>
      <c r="S136" s="14"/>
      <c r="T136" s="14"/>
      <c r="U136" s="14" t="s">
        <v>10</v>
      </c>
      <c r="V136" s="36" t="s">
        <v>7</v>
      </c>
      <c r="W136" s="36" t="s">
        <v>17</v>
      </c>
      <c r="X136" s="136"/>
      <c r="Y136" s="132">
        <v>43027</v>
      </c>
      <c r="Z136" s="135">
        <f t="shared" si="18"/>
        <v>43147</v>
      </c>
      <c r="AA136" s="32">
        <v>43027</v>
      </c>
      <c r="AB136" s="37">
        <f t="shared" ca="1" si="12"/>
        <v>827</v>
      </c>
      <c r="AC136" s="37">
        <f t="shared" ca="1" si="19"/>
        <v>3</v>
      </c>
      <c r="AD136" s="37"/>
      <c r="AE136" s="61">
        <f t="shared" ca="1" si="15"/>
        <v>2.2657534246575342</v>
      </c>
      <c r="AF136" s="32"/>
    </row>
    <row r="137" spans="1:32" s="39" customFormat="1" ht="22.5">
      <c r="A137" s="1">
        <v>133</v>
      </c>
      <c r="B137" s="1" t="s">
        <v>1779</v>
      </c>
      <c r="C137" s="20">
        <v>200262</v>
      </c>
      <c r="D137" s="20"/>
      <c r="E137" s="49" t="s">
        <v>249</v>
      </c>
      <c r="F137" s="14" t="s">
        <v>740</v>
      </c>
      <c r="G137" s="34" t="s">
        <v>741</v>
      </c>
      <c r="H137" s="34" t="s">
        <v>742</v>
      </c>
      <c r="I137" s="33" t="s">
        <v>452</v>
      </c>
      <c r="J137" s="184" t="s">
        <v>435</v>
      </c>
      <c r="K137" s="34" t="s">
        <v>743</v>
      </c>
      <c r="L137" s="100">
        <v>1440400005489</v>
      </c>
      <c r="M137" s="127">
        <v>30820</v>
      </c>
      <c r="N137" s="175">
        <f t="shared" ca="1" si="16"/>
        <v>36</v>
      </c>
      <c r="O137" s="175">
        <v>4085061805</v>
      </c>
      <c r="P137" s="33" t="s">
        <v>17</v>
      </c>
      <c r="Q137" s="33"/>
      <c r="R137" s="14" t="s">
        <v>343</v>
      </c>
      <c r="S137" s="14"/>
      <c r="T137" s="14"/>
      <c r="U137" s="14" t="s">
        <v>10</v>
      </c>
      <c r="V137" s="36" t="s">
        <v>7</v>
      </c>
      <c r="W137" s="36" t="s">
        <v>17</v>
      </c>
      <c r="X137" s="136"/>
      <c r="Y137" s="132">
        <v>43045</v>
      </c>
      <c r="Z137" s="135">
        <f>Y137+120</f>
        <v>43165</v>
      </c>
      <c r="AA137" s="32">
        <v>43043</v>
      </c>
      <c r="AB137" s="37">
        <f ca="1">IF(Y137="","",TODAY()-AA137)</f>
        <v>811</v>
      </c>
      <c r="AC137" s="37">
        <f ca="1">YEAR(TODAY())-YEAR(AA137)</f>
        <v>3</v>
      </c>
      <c r="AD137" s="37"/>
      <c r="AE137" s="61">
        <f ca="1">IF(AB137="","",AB137/365)</f>
        <v>2.2219178082191782</v>
      </c>
      <c r="AF137" s="32"/>
    </row>
    <row r="138" spans="1:32" s="39" customFormat="1" ht="22.5">
      <c r="A138" s="1">
        <v>134</v>
      </c>
      <c r="B138" s="1" t="s">
        <v>1779</v>
      </c>
      <c r="C138" s="49">
        <v>400095</v>
      </c>
      <c r="D138" s="49"/>
      <c r="E138" s="49" t="s">
        <v>249</v>
      </c>
      <c r="F138" s="50" t="s">
        <v>763</v>
      </c>
      <c r="G138" s="109" t="s">
        <v>764</v>
      </c>
      <c r="H138" s="109" t="s">
        <v>776</v>
      </c>
      <c r="I138" s="184" t="s">
        <v>784</v>
      </c>
      <c r="J138" s="184" t="s">
        <v>435</v>
      </c>
      <c r="K138" s="109" t="s">
        <v>809</v>
      </c>
      <c r="L138" s="101">
        <v>1120600063733</v>
      </c>
      <c r="M138" s="127">
        <v>30735</v>
      </c>
      <c r="N138" s="175">
        <f t="shared" ca="1" si="16"/>
        <v>36</v>
      </c>
      <c r="O138" s="200">
        <v>3712669596</v>
      </c>
      <c r="P138" s="33" t="s">
        <v>17</v>
      </c>
      <c r="Q138" s="33"/>
      <c r="R138" s="14" t="s">
        <v>343</v>
      </c>
      <c r="S138" s="14"/>
      <c r="T138" s="14"/>
      <c r="U138" s="14" t="s">
        <v>10</v>
      </c>
      <c r="V138" s="36" t="s">
        <v>7</v>
      </c>
      <c r="W138" s="36" t="s">
        <v>17</v>
      </c>
      <c r="X138" s="222"/>
      <c r="Y138" s="132">
        <v>43054</v>
      </c>
      <c r="Z138" s="135">
        <f>Y138+120</f>
        <v>43174</v>
      </c>
      <c r="AA138" s="32">
        <v>43054</v>
      </c>
      <c r="AB138" s="37">
        <f ca="1">IF(Y138="","",TODAY()-AA138)</f>
        <v>800</v>
      </c>
      <c r="AC138" s="37"/>
      <c r="AD138" s="37"/>
      <c r="AE138" s="61">
        <f ca="1">IF(AB138="","",AB138/365)</f>
        <v>2.1917808219178081</v>
      </c>
      <c r="AF138" s="32"/>
    </row>
    <row r="139" spans="1:32" s="39" customFormat="1" ht="22.5">
      <c r="A139" s="1">
        <v>135</v>
      </c>
      <c r="B139" s="1" t="s">
        <v>1779</v>
      </c>
      <c r="C139" s="49">
        <v>400104</v>
      </c>
      <c r="D139" s="49"/>
      <c r="E139" s="49" t="s">
        <v>249</v>
      </c>
      <c r="F139" s="50" t="s">
        <v>790</v>
      </c>
      <c r="G139" s="109" t="s">
        <v>791</v>
      </c>
      <c r="H139" s="109" t="s">
        <v>793</v>
      </c>
      <c r="I139" s="184" t="s">
        <v>792</v>
      </c>
      <c r="J139" s="184" t="s">
        <v>435</v>
      </c>
      <c r="K139" s="109" t="s">
        <v>794</v>
      </c>
      <c r="L139" s="100">
        <v>1129700051649</v>
      </c>
      <c r="M139" s="127">
        <v>32113</v>
      </c>
      <c r="N139" s="175">
        <f t="shared" ca="1" si="16"/>
        <v>33</v>
      </c>
      <c r="O139" s="200">
        <v>4089751957</v>
      </c>
      <c r="P139" s="33" t="s">
        <v>17</v>
      </c>
      <c r="Q139" s="33"/>
      <c r="R139" s="14" t="s">
        <v>343</v>
      </c>
      <c r="S139" s="14"/>
      <c r="T139" s="14"/>
      <c r="U139" s="14" t="s">
        <v>10</v>
      </c>
      <c r="V139" s="36" t="s">
        <v>7</v>
      </c>
      <c r="W139" s="36" t="s">
        <v>17</v>
      </c>
      <c r="X139" s="222"/>
      <c r="Y139" s="132">
        <v>43062</v>
      </c>
      <c r="Z139" s="135">
        <f>Y139+120</f>
        <v>43182</v>
      </c>
      <c r="AA139" s="32">
        <v>43062</v>
      </c>
      <c r="AB139" s="37">
        <f ca="1">IF(Y139="","",TODAY()-AA139)</f>
        <v>792</v>
      </c>
      <c r="AC139" s="37"/>
      <c r="AD139" s="37"/>
      <c r="AE139" s="61">
        <f ca="1">IF(AB139="","",AB139/365)</f>
        <v>2.1698630136986301</v>
      </c>
      <c r="AF139" s="32"/>
    </row>
    <row r="140" spans="1:32" s="39" customFormat="1" ht="22.5">
      <c r="A140" s="1">
        <v>136</v>
      </c>
      <c r="B140" s="1" t="s">
        <v>1779</v>
      </c>
      <c r="C140" s="49">
        <v>400130</v>
      </c>
      <c r="D140" s="49"/>
      <c r="E140" s="49" t="s">
        <v>249</v>
      </c>
      <c r="F140" s="50" t="s">
        <v>978</v>
      </c>
      <c r="G140" s="109" t="s">
        <v>977</v>
      </c>
      <c r="H140" s="109" t="s">
        <v>976</v>
      </c>
      <c r="I140" s="184" t="s">
        <v>975</v>
      </c>
      <c r="J140" s="184" t="s">
        <v>435</v>
      </c>
      <c r="K140" s="109" t="s">
        <v>979</v>
      </c>
      <c r="L140" s="101">
        <v>3100200976811</v>
      </c>
      <c r="M140" s="127">
        <v>30294</v>
      </c>
      <c r="N140" s="175">
        <f t="shared" ca="1" si="16"/>
        <v>38</v>
      </c>
      <c r="O140" s="200">
        <v>2712098333</v>
      </c>
      <c r="P140" s="33" t="s">
        <v>17</v>
      </c>
      <c r="Q140" s="33"/>
      <c r="R140" s="14" t="s">
        <v>789</v>
      </c>
      <c r="S140" s="14"/>
      <c r="T140" s="14"/>
      <c r="U140" s="14" t="s">
        <v>10</v>
      </c>
      <c r="V140" s="36" t="s">
        <v>7</v>
      </c>
      <c r="W140" s="36" t="s">
        <v>17</v>
      </c>
      <c r="X140" s="222"/>
      <c r="Y140" s="132">
        <v>43157</v>
      </c>
      <c r="Z140" s="135">
        <v>43277</v>
      </c>
      <c r="AA140" s="32">
        <v>43157</v>
      </c>
      <c r="AB140" s="37">
        <v>42</v>
      </c>
      <c r="AC140" s="37"/>
      <c r="AD140" s="37"/>
      <c r="AE140" s="61">
        <v>0.11506849315068493</v>
      </c>
      <c r="AF140" s="32"/>
    </row>
    <row r="141" spans="1:32" s="39" customFormat="1" ht="22.5">
      <c r="A141" s="1">
        <v>137</v>
      </c>
      <c r="B141" s="1" t="s">
        <v>1779</v>
      </c>
      <c r="C141" s="138">
        <v>200265</v>
      </c>
      <c r="D141" s="20"/>
      <c r="E141" s="49" t="s">
        <v>249</v>
      </c>
      <c r="F141" s="14" t="s">
        <v>839</v>
      </c>
      <c r="G141" s="34" t="s">
        <v>840</v>
      </c>
      <c r="H141" s="34" t="s">
        <v>841</v>
      </c>
      <c r="I141" s="33" t="s">
        <v>466</v>
      </c>
      <c r="J141" s="33" t="s">
        <v>435</v>
      </c>
      <c r="K141" s="34" t="s">
        <v>842</v>
      </c>
      <c r="L141" s="100">
        <v>2640100025944</v>
      </c>
      <c r="M141" s="127">
        <v>35050</v>
      </c>
      <c r="N141" s="175">
        <f t="shared" ca="1" si="16"/>
        <v>25</v>
      </c>
      <c r="O141" s="175">
        <v>3602972368</v>
      </c>
      <c r="P141" s="33" t="s">
        <v>17</v>
      </c>
      <c r="Q141" s="33"/>
      <c r="R141" s="14" t="s">
        <v>343</v>
      </c>
      <c r="S141" s="14"/>
      <c r="T141" s="14"/>
      <c r="U141" s="14" t="s">
        <v>10</v>
      </c>
      <c r="V141" s="36" t="s">
        <v>7</v>
      </c>
      <c r="W141" s="36" t="s">
        <v>17</v>
      </c>
      <c r="X141" s="136"/>
      <c r="Y141" s="132">
        <v>43140</v>
      </c>
      <c r="Z141" s="135">
        <f t="shared" ref="Z141:Z204" si="20">Y141+120</f>
        <v>43260</v>
      </c>
      <c r="AA141" s="32">
        <v>43140</v>
      </c>
      <c r="AB141" s="37">
        <f t="shared" ref="AB141:AB154" ca="1" si="21">IF(Y141="","",TODAY()-AA141)</f>
        <v>714</v>
      </c>
      <c r="AC141" s="37"/>
      <c r="AD141" s="37"/>
      <c r="AE141" s="61">
        <f t="shared" ref="AE141:AE159" ca="1" si="22">IF(AB141="","",AB141/365)</f>
        <v>1.9561643835616438</v>
      </c>
      <c r="AF141" s="32"/>
    </row>
    <row r="142" spans="1:32" s="39" customFormat="1" ht="22.5">
      <c r="A142" s="1">
        <v>138</v>
      </c>
      <c r="B142" s="1" t="s">
        <v>1779</v>
      </c>
      <c r="C142" s="138">
        <v>200267</v>
      </c>
      <c r="D142" s="20"/>
      <c r="E142" s="49" t="s">
        <v>247</v>
      </c>
      <c r="F142" s="14" t="s">
        <v>857</v>
      </c>
      <c r="G142" s="34" t="s">
        <v>858</v>
      </c>
      <c r="H142" s="34" t="s">
        <v>860</v>
      </c>
      <c r="I142" s="33" t="s">
        <v>859</v>
      </c>
      <c r="J142" s="33" t="s">
        <v>600</v>
      </c>
      <c r="K142" s="34" t="s">
        <v>861</v>
      </c>
      <c r="L142" s="100">
        <v>1120600099536</v>
      </c>
      <c r="M142" s="127">
        <v>31966</v>
      </c>
      <c r="N142" s="175">
        <f t="shared" ca="1" si="16"/>
        <v>33</v>
      </c>
      <c r="O142" s="175">
        <v>3282474837</v>
      </c>
      <c r="P142" s="33" t="s">
        <v>17</v>
      </c>
      <c r="Q142" s="33"/>
      <c r="R142" s="14" t="s">
        <v>911</v>
      </c>
      <c r="S142" s="14"/>
      <c r="T142" s="14"/>
      <c r="U142" s="14" t="s">
        <v>10</v>
      </c>
      <c r="V142" s="36" t="s">
        <v>7</v>
      </c>
      <c r="W142" s="36" t="s">
        <v>17</v>
      </c>
      <c r="X142" s="136"/>
      <c r="Y142" s="132">
        <v>43150</v>
      </c>
      <c r="Z142" s="135">
        <f t="shared" si="20"/>
        <v>43270</v>
      </c>
      <c r="AA142" s="32">
        <v>43150</v>
      </c>
      <c r="AB142" s="37">
        <f t="shared" ca="1" si="21"/>
        <v>704</v>
      </c>
      <c r="AC142" s="37"/>
      <c r="AD142" s="37"/>
      <c r="AE142" s="61">
        <f t="shared" ca="1" si="22"/>
        <v>1.9287671232876713</v>
      </c>
      <c r="AF142" s="32"/>
    </row>
    <row r="143" spans="1:32" s="39" customFormat="1" ht="22.5">
      <c r="A143" s="1">
        <v>139</v>
      </c>
      <c r="B143" s="1" t="s">
        <v>1779</v>
      </c>
      <c r="C143" s="138">
        <v>200270</v>
      </c>
      <c r="D143" s="20"/>
      <c r="E143" s="20" t="s">
        <v>248</v>
      </c>
      <c r="F143" s="14" t="s">
        <v>873</v>
      </c>
      <c r="G143" s="34" t="s">
        <v>791</v>
      </c>
      <c r="H143" s="34" t="s">
        <v>874</v>
      </c>
      <c r="I143" s="33" t="s">
        <v>783</v>
      </c>
      <c r="J143" s="33" t="s">
        <v>641</v>
      </c>
      <c r="K143" s="34" t="s">
        <v>875</v>
      </c>
      <c r="L143" s="100">
        <v>3130700353473</v>
      </c>
      <c r="M143" s="127">
        <v>26830</v>
      </c>
      <c r="N143" s="175">
        <f t="shared" ca="1" si="16"/>
        <v>47</v>
      </c>
      <c r="O143" s="175">
        <v>3722614094</v>
      </c>
      <c r="P143" s="33" t="s">
        <v>17</v>
      </c>
      <c r="Q143" s="33"/>
      <c r="R143" s="34" t="s">
        <v>9</v>
      </c>
      <c r="S143" s="34"/>
      <c r="T143" s="34"/>
      <c r="U143" s="39" t="s">
        <v>51</v>
      </c>
      <c r="V143" s="36" t="s">
        <v>7</v>
      </c>
      <c r="W143" s="36" t="s">
        <v>17</v>
      </c>
      <c r="X143" s="136"/>
      <c r="Y143" s="132">
        <v>43150</v>
      </c>
      <c r="Z143" s="135">
        <f t="shared" si="20"/>
        <v>43270</v>
      </c>
      <c r="AA143" s="32">
        <v>43150</v>
      </c>
      <c r="AB143" s="37">
        <f t="shared" ca="1" si="21"/>
        <v>704</v>
      </c>
      <c r="AC143" s="37"/>
      <c r="AD143" s="37"/>
      <c r="AE143" s="61">
        <f t="shared" ca="1" si="22"/>
        <v>1.9287671232876713</v>
      </c>
      <c r="AF143" s="32"/>
    </row>
    <row r="144" spans="1:32" s="39" customFormat="1" ht="22.5">
      <c r="A144" s="1">
        <v>140</v>
      </c>
      <c r="B144" s="1" t="s">
        <v>1779</v>
      </c>
      <c r="C144" s="138">
        <v>200274</v>
      </c>
      <c r="D144" s="20"/>
      <c r="E144" s="20" t="s">
        <v>248</v>
      </c>
      <c r="F144" s="34" t="s">
        <v>759</v>
      </c>
      <c r="G144" s="34" t="s">
        <v>916</v>
      </c>
      <c r="H144" s="34" t="s">
        <v>907</v>
      </c>
      <c r="I144" s="33" t="s">
        <v>908</v>
      </c>
      <c r="J144" s="33" t="s">
        <v>641</v>
      </c>
      <c r="K144" s="34" t="s">
        <v>921</v>
      </c>
      <c r="L144" s="100">
        <v>3340101150077</v>
      </c>
      <c r="M144" s="127">
        <v>26937</v>
      </c>
      <c r="N144" s="175">
        <f t="shared" ca="1" si="16"/>
        <v>47</v>
      </c>
      <c r="O144" s="175">
        <v>4088784981</v>
      </c>
      <c r="P144" s="33" t="s">
        <v>17</v>
      </c>
      <c r="Q144" s="33"/>
      <c r="R144" s="14" t="s">
        <v>343</v>
      </c>
      <c r="S144" s="14"/>
      <c r="T144" s="14"/>
      <c r="U144" s="14" t="s">
        <v>10</v>
      </c>
      <c r="V144" s="36" t="s">
        <v>7</v>
      </c>
      <c r="W144" s="36" t="s">
        <v>17</v>
      </c>
      <c r="X144" s="136"/>
      <c r="Y144" s="132">
        <v>43152</v>
      </c>
      <c r="Z144" s="135">
        <f t="shared" si="20"/>
        <v>43272</v>
      </c>
      <c r="AA144" s="32">
        <v>43152</v>
      </c>
      <c r="AB144" s="37">
        <f t="shared" ca="1" si="21"/>
        <v>702</v>
      </c>
      <c r="AC144" s="37"/>
      <c r="AD144" s="37"/>
      <c r="AE144" s="61">
        <f t="shared" ca="1" si="22"/>
        <v>1.9232876712328768</v>
      </c>
      <c r="AF144" s="32"/>
    </row>
    <row r="145" spans="1:32" s="39" customFormat="1" ht="22.5">
      <c r="A145" s="1">
        <v>141</v>
      </c>
      <c r="B145" s="1" t="s">
        <v>1779</v>
      </c>
      <c r="C145" s="49">
        <v>800023</v>
      </c>
      <c r="D145" s="49"/>
      <c r="E145" s="49" t="s">
        <v>249</v>
      </c>
      <c r="F145" s="50" t="s">
        <v>1147</v>
      </c>
      <c r="G145" s="109" t="s">
        <v>308</v>
      </c>
      <c r="H145" s="109" t="s">
        <v>1148</v>
      </c>
      <c r="I145" s="184" t="s">
        <v>1149</v>
      </c>
      <c r="J145" s="184" t="s">
        <v>435</v>
      </c>
      <c r="K145" s="109" t="s">
        <v>1150</v>
      </c>
      <c r="L145" s="101">
        <v>3120600553373</v>
      </c>
      <c r="M145" s="127">
        <v>28353</v>
      </c>
      <c r="N145" s="175">
        <f t="shared" ref="N145:N208" ca="1" si="23">(YEAR(NOW())-YEAR(M145))</f>
        <v>43</v>
      </c>
      <c r="O145" s="200">
        <v>3762227001</v>
      </c>
      <c r="P145" s="33" t="s">
        <v>17</v>
      </c>
      <c r="Q145" s="33"/>
      <c r="R145" s="14" t="s">
        <v>1151</v>
      </c>
      <c r="S145" s="14"/>
      <c r="T145" s="14"/>
      <c r="U145" s="14" t="s">
        <v>8</v>
      </c>
      <c r="V145" s="36" t="s">
        <v>7</v>
      </c>
      <c r="W145" s="36" t="s">
        <v>17</v>
      </c>
      <c r="X145" s="222"/>
      <c r="Y145" s="132">
        <v>43180</v>
      </c>
      <c r="Z145" s="135">
        <f t="shared" si="20"/>
        <v>43300</v>
      </c>
      <c r="AA145" s="32">
        <v>43180</v>
      </c>
      <c r="AB145" s="37">
        <f t="shared" ca="1" si="21"/>
        <v>674</v>
      </c>
      <c r="AC145" s="37"/>
      <c r="AD145" s="37"/>
      <c r="AE145" s="61">
        <f t="shared" ca="1" si="22"/>
        <v>1.8465753424657534</v>
      </c>
      <c r="AF145" s="32"/>
    </row>
    <row r="146" spans="1:32" s="39" customFormat="1" ht="22.5">
      <c r="A146" s="1">
        <v>142</v>
      </c>
      <c r="B146" s="1" t="s">
        <v>1779</v>
      </c>
      <c r="C146" s="49">
        <v>200286</v>
      </c>
      <c r="D146" s="49"/>
      <c r="E146" s="49" t="s">
        <v>247</v>
      </c>
      <c r="F146" s="50" t="s">
        <v>1160</v>
      </c>
      <c r="G146" s="109" t="s">
        <v>1159</v>
      </c>
      <c r="H146" s="109" t="s">
        <v>1158</v>
      </c>
      <c r="I146" s="184" t="s">
        <v>1157</v>
      </c>
      <c r="J146" s="184" t="s">
        <v>438</v>
      </c>
      <c r="K146" s="109" t="s">
        <v>1156</v>
      </c>
      <c r="L146" s="101">
        <v>1340900300286</v>
      </c>
      <c r="M146" s="127">
        <v>36455</v>
      </c>
      <c r="N146" s="175">
        <f t="shared" ca="1" si="23"/>
        <v>21</v>
      </c>
      <c r="O146" s="200">
        <v>4090312479</v>
      </c>
      <c r="P146" s="33" t="s">
        <v>17</v>
      </c>
      <c r="Q146" s="33"/>
      <c r="R146" s="14" t="s">
        <v>1365</v>
      </c>
      <c r="S146" s="14"/>
      <c r="T146" s="14"/>
      <c r="U146" s="14" t="s">
        <v>8</v>
      </c>
      <c r="V146" s="36" t="s">
        <v>7</v>
      </c>
      <c r="W146" s="36" t="s">
        <v>17</v>
      </c>
      <c r="X146" s="222"/>
      <c r="Y146" s="132">
        <v>43185</v>
      </c>
      <c r="Z146" s="135">
        <f t="shared" si="20"/>
        <v>43305</v>
      </c>
      <c r="AA146" s="32">
        <v>43185</v>
      </c>
      <c r="AB146" s="37">
        <f t="shared" ca="1" si="21"/>
        <v>669</v>
      </c>
      <c r="AC146" s="37"/>
      <c r="AD146" s="37"/>
      <c r="AE146" s="61">
        <f t="shared" ca="1" si="22"/>
        <v>1.832876712328767</v>
      </c>
      <c r="AF146" s="32"/>
    </row>
    <row r="147" spans="1:32" s="39" customFormat="1" ht="22.5">
      <c r="A147" s="1">
        <v>143</v>
      </c>
      <c r="B147" s="1" t="s">
        <v>1779</v>
      </c>
      <c r="C147" s="49">
        <v>200287</v>
      </c>
      <c r="D147" s="49"/>
      <c r="E147" s="49" t="s">
        <v>247</v>
      </c>
      <c r="F147" s="50" t="s">
        <v>1161</v>
      </c>
      <c r="G147" s="109" t="s">
        <v>1231</v>
      </c>
      <c r="H147" s="109" t="s">
        <v>1203</v>
      </c>
      <c r="I147" s="184" t="s">
        <v>942</v>
      </c>
      <c r="J147" s="184" t="s">
        <v>438</v>
      </c>
      <c r="K147" s="109" t="s">
        <v>1162</v>
      </c>
      <c r="L147" s="101">
        <v>1340900292801</v>
      </c>
      <c r="M147" s="127">
        <v>36239</v>
      </c>
      <c r="N147" s="175">
        <f t="shared" ca="1" si="23"/>
        <v>21</v>
      </c>
      <c r="O147" s="200">
        <v>4090313302</v>
      </c>
      <c r="P147" s="33" t="s">
        <v>17</v>
      </c>
      <c r="Q147" s="33"/>
      <c r="R147" s="14" t="s">
        <v>1573</v>
      </c>
      <c r="S147" s="14"/>
      <c r="T147" s="14"/>
      <c r="U147" s="14" t="s">
        <v>1574</v>
      </c>
      <c r="V147" s="36" t="s">
        <v>7</v>
      </c>
      <c r="W147" s="36" t="s">
        <v>17</v>
      </c>
      <c r="X147" s="222"/>
      <c r="Y147" s="132">
        <v>43185</v>
      </c>
      <c r="Z147" s="135">
        <f t="shared" si="20"/>
        <v>43305</v>
      </c>
      <c r="AA147" s="32">
        <v>43185</v>
      </c>
      <c r="AB147" s="37">
        <f t="shared" ca="1" si="21"/>
        <v>669</v>
      </c>
      <c r="AC147" s="37"/>
      <c r="AD147" s="37"/>
      <c r="AE147" s="61">
        <f t="shared" ca="1" si="22"/>
        <v>1.832876712328767</v>
      </c>
      <c r="AF147" s="32"/>
    </row>
    <row r="148" spans="1:32" s="39" customFormat="1" ht="24.75" customHeight="1">
      <c r="A148" s="1">
        <v>144</v>
      </c>
      <c r="B148" s="1" t="s">
        <v>1779</v>
      </c>
      <c r="C148" s="20">
        <v>200293</v>
      </c>
      <c r="D148" s="20"/>
      <c r="E148" s="20" t="s">
        <v>249</v>
      </c>
      <c r="F148" s="14" t="s">
        <v>183</v>
      </c>
      <c r="G148" s="34" t="s">
        <v>601</v>
      </c>
      <c r="H148" s="34" t="s">
        <v>602</v>
      </c>
      <c r="I148" s="33" t="s">
        <v>449</v>
      </c>
      <c r="J148" s="33" t="s">
        <v>435</v>
      </c>
      <c r="K148" s="34" t="s">
        <v>603</v>
      </c>
      <c r="L148" s="100">
        <v>1309800192927</v>
      </c>
      <c r="M148" s="127">
        <v>34104</v>
      </c>
      <c r="N148" s="175">
        <f t="shared" ca="1" si="23"/>
        <v>27</v>
      </c>
      <c r="O148" s="175">
        <v>4079569645</v>
      </c>
      <c r="P148" s="33" t="s">
        <v>17</v>
      </c>
      <c r="Q148" s="33"/>
      <c r="R148" s="14" t="s">
        <v>343</v>
      </c>
      <c r="S148" s="14"/>
      <c r="T148" s="14"/>
      <c r="U148" s="14" t="s">
        <v>10</v>
      </c>
      <c r="V148" s="36" t="s">
        <v>7</v>
      </c>
      <c r="W148" s="36" t="s">
        <v>17</v>
      </c>
      <c r="X148" s="222"/>
      <c r="Y148" s="132">
        <v>43199</v>
      </c>
      <c r="Z148" s="140">
        <f t="shared" si="20"/>
        <v>43319</v>
      </c>
      <c r="AA148" s="32">
        <v>43199</v>
      </c>
      <c r="AB148" s="37">
        <f t="shared" ca="1" si="21"/>
        <v>655</v>
      </c>
      <c r="AC148" s="37"/>
      <c r="AD148" s="37"/>
      <c r="AE148" s="61">
        <f t="shared" ca="1" si="22"/>
        <v>1.7945205479452055</v>
      </c>
      <c r="AF148" s="32"/>
    </row>
    <row r="149" spans="1:32" s="39" customFormat="1" ht="22.5">
      <c r="A149" s="1">
        <v>145</v>
      </c>
      <c r="B149" s="1" t="s">
        <v>1779</v>
      </c>
      <c r="C149" s="20">
        <v>200295</v>
      </c>
      <c r="D149" s="49"/>
      <c r="E149" s="20" t="s">
        <v>248</v>
      </c>
      <c r="F149" s="109" t="s">
        <v>1272</v>
      </c>
      <c r="G149" s="109" t="s">
        <v>1279</v>
      </c>
      <c r="H149" s="109" t="s">
        <v>1265</v>
      </c>
      <c r="I149" s="184" t="s">
        <v>1286</v>
      </c>
      <c r="J149" s="184" t="s">
        <v>641</v>
      </c>
      <c r="K149" s="109" t="s">
        <v>1291</v>
      </c>
      <c r="L149" s="101">
        <v>3340900065721</v>
      </c>
      <c r="M149" s="127">
        <v>29934</v>
      </c>
      <c r="N149" s="175">
        <f t="shared" ca="1" si="23"/>
        <v>39</v>
      </c>
      <c r="O149" s="200">
        <v>4280027436</v>
      </c>
      <c r="P149" s="33" t="s">
        <v>17</v>
      </c>
      <c r="Q149" s="33"/>
      <c r="R149" s="14" t="s">
        <v>343</v>
      </c>
      <c r="S149" s="14"/>
      <c r="T149" s="14"/>
      <c r="U149" s="14" t="s">
        <v>10</v>
      </c>
      <c r="V149" s="36" t="s">
        <v>7</v>
      </c>
      <c r="W149" s="36" t="s">
        <v>17</v>
      </c>
      <c r="X149" s="222"/>
      <c r="Y149" s="132">
        <v>43211</v>
      </c>
      <c r="Z149" s="339">
        <f t="shared" si="20"/>
        <v>43331</v>
      </c>
      <c r="AA149" s="32">
        <v>43211</v>
      </c>
      <c r="AB149" s="37">
        <f t="shared" ca="1" si="21"/>
        <v>643</v>
      </c>
      <c r="AC149" s="37"/>
      <c r="AD149" s="37"/>
      <c r="AE149" s="61">
        <f t="shared" ca="1" si="22"/>
        <v>1.7616438356164383</v>
      </c>
      <c r="AF149" s="32"/>
    </row>
    <row r="150" spans="1:32" s="39" customFormat="1" ht="22.5">
      <c r="A150" s="1">
        <v>146</v>
      </c>
      <c r="B150" s="1" t="s">
        <v>1779</v>
      </c>
      <c r="C150" s="20">
        <v>200296</v>
      </c>
      <c r="D150" s="49"/>
      <c r="E150" s="20" t="s">
        <v>866</v>
      </c>
      <c r="F150" s="109" t="s">
        <v>1273</v>
      </c>
      <c r="G150" s="109" t="s">
        <v>1280</v>
      </c>
      <c r="H150" s="109" t="s">
        <v>1266</v>
      </c>
      <c r="I150" s="184" t="s">
        <v>1287</v>
      </c>
      <c r="J150" s="184" t="s">
        <v>641</v>
      </c>
      <c r="K150" s="109" t="s">
        <v>1292</v>
      </c>
      <c r="L150" s="101">
        <v>3160600376471</v>
      </c>
      <c r="M150" s="127">
        <v>28254</v>
      </c>
      <c r="N150" s="175">
        <f t="shared" ca="1" si="23"/>
        <v>43</v>
      </c>
      <c r="O150" s="200">
        <v>4090310192</v>
      </c>
      <c r="P150" s="33" t="s">
        <v>17</v>
      </c>
      <c r="Q150" s="33"/>
      <c r="R150" s="14" t="s">
        <v>911</v>
      </c>
      <c r="S150" s="14"/>
      <c r="T150" s="14"/>
      <c r="U150" s="14" t="s">
        <v>10</v>
      </c>
      <c r="V150" s="36" t="s">
        <v>7</v>
      </c>
      <c r="W150" s="36" t="s">
        <v>17</v>
      </c>
      <c r="X150" s="222"/>
      <c r="Y150" s="132">
        <v>43211</v>
      </c>
      <c r="Z150" s="339">
        <f>Y150+120</f>
        <v>43331</v>
      </c>
      <c r="AA150" s="32">
        <v>43211</v>
      </c>
      <c r="AB150" s="37">
        <f ca="1">IF(Y150="","",TODAY()-AA150)</f>
        <v>643</v>
      </c>
      <c r="AC150" s="37"/>
      <c r="AD150" s="37"/>
      <c r="AE150" s="61">
        <f ca="1">IF(AB150="","",AB150/365)</f>
        <v>1.7616438356164383</v>
      </c>
      <c r="AF150" s="32"/>
    </row>
    <row r="151" spans="1:32" s="39" customFormat="1" ht="22.5">
      <c r="A151" s="1">
        <v>147</v>
      </c>
      <c r="B151" s="1" t="s">
        <v>1779</v>
      </c>
      <c r="C151" s="20">
        <v>200297</v>
      </c>
      <c r="D151" s="49"/>
      <c r="E151" s="20" t="s">
        <v>249</v>
      </c>
      <c r="F151" s="109" t="s">
        <v>1274</v>
      </c>
      <c r="G151" s="109" t="s">
        <v>1281</v>
      </c>
      <c r="H151" s="109" t="s">
        <v>1267</v>
      </c>
      <c r="I151" s="184" t="s">
        <v>1288</v>
      </c>
      <c r="J151" s="184" t="s">
        <v>871</v>
      </c>
      <c r="K151" s="109" t="s">
        <v>1293</v>
      </c>
      <c r="L151" s="101">
        <v>3460800127332</v>
      </c>
      <c r="M151" s="127">
        <v>30247</v>
      </c>
      <c r="N151" s="175">
        <f t="shared" ca="1" si="23"/>
        <v>38</v>
      </c>
      <c r="O151" s="200">
        <v>852477568</v>
      </c>
      <c r="P151" s="33" t="s">
        <v>17</v>
      </c>
      <c r="Q151" s="33"/>
      <c r="R151" s="14" t="s">
        <v>343</v>
      </c>
      <c r="S151" s="14"/>
      <c r="T151" s="14"/>
      <c r="U151" s="14" t="s">
        <v>10</v>
      </c>
      <c r="V151" s="36" t="s">
        <v>7</v>
      </c>
      <c r="W151" s="36" t="s">
        <v>17</v>
      </c>
      <c r="X151" s="222"/>
      <c r="Y151" s="132">
        <v>43211</v>
      </c>
      <c r="Z151" s="339">
        <f t="shared" si="20"/>
        <v>43331</v>
      </c>
      <c r="AA151" s="32">
        <v>43211</v>
      </c>
      <c r="AB151" s="37">
        <f t="shared" ca="1" si="21"/>
        <v>643</v>
      </c>
      <c r="AC151" s="37"/>
      <c r="AD151" s="37"/>
      <c r="AE151" s="61">
        <f t="shared" ca="1" si="22"/>
        <v>1.7616438356164383</v>
      </c>
      <c r="AF151" s="32"/>
    </row>
    <row r="152" spans="1:32" s="39" customFormat="1" ht="22.5">
      <c r="A152" s="1">
        <v>148</v>
      </c>
      <c r="B152" s="1" t="s">
        <v>1779</v>
      </c>
      <c r="C152" s="20">
        <v>200299</v>
      </c>
      <c r="D152" s="49"/>
      <c r="E152" s="20" t="s">
        <v>249</v>
      </c>
      <c r="F152" s="109" t="s">
        <v>1276</v>
      </c>
      <c r="G152" s="109" t="s">
        <v>1283</v>
      </c>
      <c r="H152" s="109" t="s">
        <v>1269</v>
      </c>
      <c r="I152" s="184" t="s">
        <v>1289</v>
      </c>
      <c r="J152" s="184" t="s">
        <v>871</v>
      </c>
      <c r="K152" s="109" t="s">
        <v>1295</v>
      </c>
      <c r="L152" s="101">
        <v>3451400283656</v>
      </c>
      <c r="M152" s="127">
        <v>30427</v>
      </c>
      <c r="N152" s="175">
        <f t="shared" ca="1" si="23"/>
        <v>37</v>
      </c>
      <c r="O152" s="200">
        <v>3882428715</v>
      </c>
      <c r="P152" s="33" t="s">
        <v>17</v>
      </c>
      <c r="Q152" s="33"/>
      <c r="R152" s="14" t="s">
        <v>343</v>
      </c>
      <c r="S152" s="14"/>
      <c r="T152" s="14"/>
      <c r="U152" s="14" t="s">
        <v>10</v>
      </c>
      <c r="V152" s="36" t="s">
        <v>7</v>
      </c>
      <c r="W152" s="36" t="s">
        <v>17</v>
      </c>
      <c r="X152" s="222"/>
      <c r="Y152" s="132">
        <v>43211</v>
      </c>
      <c r="Z152" s="339">
        <f t="shared" si="20"/>
        <v>43331</v>
      </c>
      <c r="AA152" s="32">
        <v>43211</v>
      </c>
      <c r="AB152" s="37">
        <f t="shared" ca="1" si="21"/>
        <v>643</v>
      </c>
      <c r="AC152" s="37"/>
      <c r="AD152" s="37"/>
      <c r="AE152" s="61">
        <f t="shared" ca="1" si="22"/>
        <v>1.7616438356164383</v>
      </c>
      <c r="AF152" s="32"/>
    </row>
    <row r="153" spans="1:32" s="39" customFormat="1" ht="22.5">
      <c r="A153" s="1">
        <v>149</v>
      </c>
      <c r="B153" s="1" t="s">
        <v>1779</v>
      </c>
      <c r="C153" s="20">
        <v>200301</v>
      </c>
      <c r="D153" s="49"/>
      <c r="E153" s="49" t="s">
        <v>247</v>
      </c>
      <c r="F153" s="50" t="s">
        <v>1297</v>
      </c>
      <c r="G153" s="109" t="s">
        <v>1298</v>
      </c>
      <c r="H153" s="109" t="s">
        <v>1299</v>
      </c>
      <c r="I153" s="184" t="s">
        <v>1165</v>
      </c>
      <c r="J153" s="184" t="s">
        <v>600</v>
      </c>
      <c r="K153" s="109" t="s">
        <v>1300</v>
      </c>
      <c r="L153" s="101">
        <v>1650200163038</v>
      </c>
      <c r="M153" s="127">
        <v>35456</v>
      </c>
      <c r="N153" s="175">
        <f t="shared" ca="1" si="23"/>
        <v>23</v>
      </c>
      <c r="O153" s="200">
        <v>4280026626</v>
      </c>
      <c r="P153" s="33" t="s">
        <v>17</v>
      </c>
      <c r="Q153" s="33"/>
      <c r="R153" s="14" t="s">
        <v>343</v>
      </c>
      <c r="S153" s="14"/>
      <c r="T153" s="14"/>
      <c r="U153" s="14" t="s">
        <v>10</v>
      </c>
      <c r="V153" s="36" t="s">
        <v>7</v>
      </c>
      <c r="W153" s="36" t="s">
        <v>17</v>
      </c>
      <c r="X153" s="222"/>
      <c r="Y153" s="132">
        <v>43222</v>
      </c>
      <c r="Z153" s="339">
        <f t="shared" si="20"/>
        <v>43342</v>
      </c>
      <c r="AA153" s="32">
        <v>43222</v>
      </c>
      <c r="AB153" s="37">
        <f t="shared" ca="1" si="21"/>
        <v>632</v>
      </c>
      <c r="AC153" s="37"/>
      <c r="AD153" s="37"/>
      <c r="AE153" s="61">
        <f t="shared" ca="1" si="22"/>
        <v>1.7315068493150685</v>
      </c>
      <c r="AF153" s="32"/>
    </row>
    <row r="154" spans="1:32" s="39" customFormat="1" ht="22.5">
      <c r="A154" s="1">
        <v>150</v>
      </c>
      <c r="B154" s="1" t="s">
        <v>1779</v>
      </c>
      <c r="C154" s="20">
        <v>200302</v>
      </c>
      <c r="D154" s="49"/>
      <c r="E154" s="49" t="s">
        <v>249</v>
      </c>
      <c r="F154" s="50" t="s">
        <v>697</v>
      </c>
      <c r="G154" s="109" t="s">
        <v>1301</v>
      </c>
      <c r="H154" s="109" t="s">
        <v>1302</v>
      </c>
      <c r="I154" s="184" t="s">
        <v>464</v>
      </c>
      <c r="J154" s="184" t="s">
        <v>871</v>
      </c>
      <c r="K154" s="109" t="s">
        <v>1303</v>
      </c>
      <c r="L154" s="101">
        <v>1100201232313</v>
      </c>
      <c r="M154" s="127">
        <v>35212</v>
      </c>
      <c r="N154" s="175">
        <f t="shared" ca="1" si="23"/>
        <v>24</v>
      </c>
      <c r="O154" s="200">
        <v>4076574714</v>
      </c>
      <c r="P154" s="33" t="s">
        <v>17</v>
      </c>
      <c r="Q154" s="33"/>
      <c r="R154" s="14" t="s">
        <v>343</v>
      </c>
      <c r="S154" s="14"/>
      <c r="T154" s="14"/>
      <c r="U154" s="14" t="s">
        <v>10</v>
      </c>
      <c r="V154" s="36" t="s">
        <v>7</v>
      </c>
      <c r="W154" s="36" t="s">
        <v>17</v>
      </c>
      <c r="X154" s="222"/>
      <c r="Y154" s="132">
        <v>43222</v>
      </c>
      <c r="Z154" s="339">
        <f t="shared" si="20"/>
        <v>43342</v>
      </c>
      <c r="AA154" s="32">
        <v>43222</v>
      </c>
      <c r="AB154" s="37">
        <f t="shared" ca="1" si="21"/>
        <v>632</v>
      </c>
      <c r="AC154" s="37"/>
      <c r="AD154" s="37"/>
      <c r="AE154" s="61">
        <f t="shared" ca="1" si="22"/>
        <v>1.7315068493150685</v>
      </c>
      <c r="AF154" s="32"/>
    </row>
    <row r="155" spans="1:32" s="39" customFormat="1" ht="22.5">
      <c r="A155" s="1">
        <v>151</v>
      </c>
      <c r="B155" s="1" t="s">
        <v>1779</v>
      </c>
      <c r="C155" s="20">
        <v>200304</v>
      </c>
      <c r="D155" s="49"/>
      <c r="E155" s="49" t="s">
        <v>249</v>
      </c>
      <c r="F155" s="50" t="s">
        <v>1310</v>
      </c>
      <c r="G155" s="109" t="s">
        <v>1309</v>
      </c>
      <c r="H155" s="109" t="s">
        <v>1311</v>
      </c>
      <c r="I155" s="184" t="s">
        <v>946</v>
      </c>
      <c r="J155" s="184" t="s">
        <v>871</v>
      </c>
      <c r="K155" s="109" t="s">
        <v>1308</v>
      </c>
      <c r="L155" s="101">
        <v>1609700176749</v>
      </c>
      <c r="M155" s="127">
        <v>35358</v>
      </c>
      <c r="N155" s="175">
        <f t="shared" ca="1" si="23"/>
        <v>24</v>
      </c>
      <c r="O155" s="200">
        <v>4280027402</v>
      </c>
      <c r="P155" s="33" t="s">
        <v>17</v>
      </c>
      <c r="Q155" s="33"/>
      <c r="R155" s="14" t="s">
        <v>679</v>
      </c>
      <c r="S155" s="14"/>
      <c r="T155" s="14"/>
      <c r="U155" s="14" t="s">
        <v>10</v>
      </c>
      <c r="V155" s="36" t="s">
        <v>7</v>
      </c>
      <c r="W155" s="36" t="s">
        <v>17</v>
      </c>
      <c r="X155" s="222"/>
      <c r="Y155" s="132">
        <v>43222</v>
      </c>
      <c r="Z155" s="339">
        <f t="shared" si="20"/>
        <v>43342</v>
      </c>
      <c r="AA155" s="32">
        <v>43222</v>
      </c>
      <c r="AB155" s="37">
        <f ca="1">IF(Y155="","",TODAY()-AA155)</f>
        <v>632</v>
      </c>
      <c r="AC155" s="37"/>
      <c r="AD155" s="37"/>
      <c r="AE155" s="61">
        <f ca="1">IF(AB155="","",AB155/365)</f>
        <v>1.7315068493150685</v>
      </c>
      <c r="AF155" s="32"/>
    </row>
    <row r="156" spans="1:32" s="39" customFormat="1" ht="22.5">
      <c r="A156" s="1">
        <v>152</v>
      </c>
      <c r="B156" s="1" t="s">
        <v>1779</v>
      </c>
      <c r="C156" s="20">
        <v>200305</v>
      </c>
      <c r="D156" s="49"/>
      <c r="E156" s="49" t="s">
        <v>247</v>
      </c>
      <c r="F156" s="50" t="s">
        <v>1312</v>
      </c>
      <c r="G156" s="109" t="s">
        <v>1313</v>
      </c>
      <c r="H156" s="109" t="s">
        <v>1314</v>
      </c>
      <c r="I156" s="184" t="s">
        <v>478</v>
      </c>
      <c r="J156" s="184" t="s">
        <v>600</v>
      </c>
      <c r="K156" s="109" t="s">
        <v>1315</v>
      </c>
      <c r="L156" s="101">
        <v>1139900207863</v>
      </c>
      <c r="M156" s="127">
        <v>35102</v>
      </c>
      <c r="N156" s="175">
        <f t="shared" ca="1" si="23"/>
        <v>24</v>
      </c>
      <c r="O156" s="200">
        <v>4069350357</v>
      </c>
      <c r="P156" s="33" t="s">
        <v>17</v>
      </c>
      <c r="Q156" s="33"/>
      <c r="R156" s="14" t="s">
        <v>1316</v>
      </c>
      <c r="S156" s="14"/>
      <c r="T156" s="14"/>
      <c r="U156" s="14" t="s">
        <v>10</v>
      </c>
      <c r="V156" s="36" t="s">
        <v>7</v>
      </c>
      <c r="W156" s="36" t="s">
        <v>17</v>
      </c>
      <c r="X156" s="222"/>
      <c r="Y156" s="132">
        <v>43222</v>
      </c>
      <c r="Z156" s="339">
        <f t="shared" si="20"/>
        <v>43342</v>
      </c>
      <c r="AA156" s="32">
        <v>43222</v>
      </c>
      <c r="AB156" s="37">
        <f t="shared" ref="AB156:AB215" ca="1" si="24">IF(Y156="","",TODAY()-AA156)</f>
        <v>632</v>
      </c>
      <c r="AC156" s="37"/>
      <c r="AD156" s="37"/>
      <c r="AE156" s="61">
        <f t="shared" ref="AE156:AE158" ca="1" si="25">IF(AB156="","",AB156/365)</f>
        <v>1.7315068493150685</v>
      </c>
      <c r="AF156" s="32"/>
    </row>
    <row r="157" spans="1:32" s="39" customFormat="1" ht="22.5">
      <c r="A157" s="1">
        <v>153</v>
      </c>
      <c r="B157" s="1" t="s">
        <v>1779</v>
      </c>
      <c r="C157" s="20">
        <v>200306</v>
      </c>
      <c r="D157" s="49"/>
      <c r="E157" s="49" t="s">
        <v>248</v>
      </c>
      <c r="F157" s="50" t="s">
        <v>1317</v>
      </c>
      <c r="G157" s="109" t="s">
        <v>1318</v>
      </c>
      <c r="H157" s="109" t="s">
        <v>1320</v>
      </c>
      <c r="I157" s="184" t="s">
        <v>1319</v>
      </c>
      <c r="J157" s="184" t="s">
        <v>641</v>
      </c>
      <c r="K157" s="109" t="s">
        <v>1321</v>
      </c>
      <c r="L157" s="101">
        <v>2411200023989</v>
      </c>
      <c r="M157" s="127">
        <v>26898</v>
      </c>
      <c r="N157" s="175">
        <f t="shared" ca="1" si="23"/>
        <v>47</v>
      </c>
      <c r="O157" s="200">
        <v>4270028183</v>
      </c>
      <c r="P157" s="33" t="s">
        <v>17</v>
      </c>
      <c r="Q157" s="33"/>
      <c r="R157" s="14" t="s">
        <v>343</v>
      </c>
      <c r="S157" s="14"/>
      <c r="T157" s="14"/>
      <c r="U157" s="14" t="s">
        <v>10</v>
      </c>
      <c r="V157" s="36" t="s">
        <v>7</v>
      </c>
      <c r="W157" s="36" t="s">
        <v>17</v>
      </c>
      <c r="X157" s="222"/>
      <c r="Y157" s="132">
        <v>43222</v>
      </c>
      <c r="Z157" s="339">
        <f t="shared" si="20"/>
        <v>43342</v>
      </c>
      <c r="AA157" s="32">
        <v>43222</v>
      </c>
      <c r="AB157" s="37">
        <f t="shared" ca="1" si="24"/>
        <v>632</v>
      </c>
      <c r="AC157" s="37"/>
      <c r="AD157" s="37"/>
      <c r="AE157" s="61">
        <f t="shared" ca="1" si="25"/>
        <v>1.7315068493150685</v>
      </c>
      <c r="AF157" s="32"/>
    </row>
    <row r="158" spans="1:32" s="39" customFormat="1" ht="22.5">
      <c r="A158" s="1">
        <v>154</v>
      </c>
      <c r="B158" s="1" t="s">
        <v>1779</v>
      </c>
      <c r="C158" s="20">
        <v>200307</v>
      </c>
      <c r="D158" s="49"/>
      <c r="E158" s="49" t="s">
        <v>247</v>
      </c>
      <c r="F158" s="50" t="s">
        <v>1322</v>
      </c>
      <c r="G158" s="109" t="s">
        <v>308</v>
      </c>
      <c r="H158" s="109" t="s">
        <v>1023</v>
      </c>
      <c r="I158" s="184" t="s">
        <v>1028</v>
      </c>
      <c r="J158" s="184" t="s">
        <v>600</v>
      </c>
      <c r="K158" s="109" t="s">
        <v>1323</v>
      </c>
      <c r="L158" s="101">
        <v>1129700186056</v>
      </c>
      <c r="M158" s="127">
        <v>36413</v>
      </c>
      <c r="N158" s="175">
        <f t="shared" ca="1" si="23"/>
        <v>21</v>
      </c>
      <c r="O158" s="200">
        <v>3054338966</v>
      </c>
      <c r="P158" s="33" t="s">
        <v>17</v>
      </c>
      <c r="Q158" s="33"/>
      <c r="R158" s="14" t="s">
        <v>343</v>
      </c>
      <c r="S158" s="14"/>
      <c r="T158" s="14"/>
      <c r="U158" s="14" t="s">
        <v>10</v>
      </c>
      <c r="V158" s="36" t="s">
        <v>7</v>
      </c>
      <c r="W158" s="36" t="s">
        <v>17</v>
      </c>
      <c r="X158" s="222"/>
      <c r="Y158" s="132">
        <v>43222</v>
      </c>
      <c r="Z158" s="339">
        <f t="shared" si="20"/>
        <v>43342</v>
      </c>
      <c r="AA158" s="32">
        <v>43222</v>
      </c>
      <c r="AB158" s="37">
        <f t="shared" ca="1" si="24"/>
        <v>632</v>
      </c>
      <c r="AC158" s="37"/>
      <c r="AD158" s="37"/>
      <c r="AE158" s="61">
        <f t="shared" ca="1" si="25"/>
        <v>1.7315068493150685</v>
      </c>
      <c r="AF158" s="32"/>
    </row>
    <row r="159" spans="1:32" s="39" customFormat="1" ht="22.5">
      <c r="A159" s="1">
        <v>155</v>
      </c>
      <c r="B159" s="1" t="s">
        <v>1779</v>
      </c>
      <c r="C159" s="20">
        <v>200308</v>
      </c>
      <c r="D159" s="49"/>
      <c r="E159" s="49" t="s">
        <v>247</v>
      </c>
      <c r="F159" s="50" t="s">
        <v>1325</v>
      </c>
      <c r="G159" s="109" t="s">
        <v>1326</v>
      </c>
      <c r="H159" s="109" t="s">
        <v>1327</v>
      </c>
      <c r="I159" s="184" t="s">
        <v>1324</v>
      </c>
      <c r="J159" s="184" t="s">
        <v>600</v>
      </c>
      <c r="K159" s="109" t="s">
        <v>1328</v>
      </c>
      <c r="L159" s="101">
        <v>3350800073691</v>
      </c>
      <c r="M159" s="127">
        <v>30264</v>
      </c>
      <c r="N159" s="175">
        <f t="shared" ca="1" si="23"/>
        <v>38</v>
      </c>
      <c r="O159" s="200">
        <v>4270027543</v>
      </c>
      <c r="P159" s="33" t="s">
        <v>17</v>
      </c>
      <c r="Q159" s="33"/>
      <c r="R159" s="14" t="s">
        <v>343</v>
      </c>
      <c r="S159" s="14"/>
      <c r="T159" s="14"/>
      <c r="U159" s="14" t="s">
        <v>10</v>
      </c>
      <c r="V159" s="36" t="s">
        <v>7</v>
      </c>
      <c r="W159" s="36" t="s">
        <v>17</v>
      </c>
      <c r="X159" s="222"/>
      <c r="Y159" s="132">
        <v>43222</v>
      </c>
      <c r="Z159" s="339">
        <f t="shared" si="20"/>
        <v>43342</v>
      </c>
      <c r="AA159" s="32">
        <v>43222</v>
      </c>
      <c r="AB159" s="37">
        <f t="shared" ca="1" si="24"/>
        <v>632</v>
      </c>
      <c r="AC159" s="37"/>
      <c r="AD159" s="37"/>
      <c r="AE159" s="61">
        <f t="shared" ca="1" si="22"/>
        <v>1.7315068493150685</v>
      </c>
      <c r="AF159" s="32"/>
    </row>
    <row r="160" spans="1:32" s="39" customFormat="1" ht="22.5">
      <c r="A160" s="1">
        <v>156</v>
      </c>
      <c r="B160" s="1" t="s">
        <v>1779</v>
      </c>
      <c r="C160" s="49">
        <v>200312</v>
      </c>
      <c r="D160" s="49"/>
      <c r="E160" s="49" t="s">
        <v>247</v>
      </c>
      <c r="F160" s="50" t="s">
        <v>1035</v>
      </c>
      <c r="G160" s="109" t="s">
        <v>992</v>
      </c>
      <c r="H160" s="109" t="s">
        <v>1024</v>
      </c>
      <c r="I160" s="184" t="s">
        <v>1029</v>
      </c>
      <c r="J160" s="184" t="s">
        <v>600</v>
      </c>
      <c r="K160" s="109" t="s">
        <v>1359</v>
      </c>
      <c r="L160" s="101">
        <v>1129700192099</v>
      </c>
      <c r="M160" s="127">
        <v>36512</v>
      </c>
      <c r="N160" s="175">
        <f t="shared" ca="1" si="23"/>
        <v>21</v>
      </c>
      <c r="O160" s="200">
        <v>4280015243</v>
      </c>
      <c r="P160" s="33" t="s">
        <v>17</v>
      </c>
      <c r="Q160" s="33"/>
      <c r="R160" s="14" t="s">
        <v>343</v>
      </c>
      <c r="S160" s="14"/>
      <c r="T160" s="14"/>
      <c r="U160" s="14" t="s">
        <v>10</v>
      </c>
      <c r="V160" s="36" t="s">
        <v>7</v>
      </c>
      <c r="W160" s="36" t="s">
        <v>17</v>
      </c>
      <c r="X160" s="222"/>
      <c r="Y160" s="132">
        <v>43226</v>
      </c>
      <c r="Z160" s="140">
        <f t="shared" si="20"/>
        <v>43346</v>
      </c>
      <c r="AA160" s="32">
        <v>43226</v>
      </c>
      <c r="AB160" s="37">
        <f t="shared" ca="1" si="24"/>
        <v>628</v>
      </c>
      <c r="AC160" s="37"/>
      <c r="AD160" s="37"/>
      <c r="AE160" s="61">
        <v>0.18356164383561643</v>
      </c>
      <c r="AF160" s="32"/>
    </row>
    <row r="161" spans="1:32" s="39" customFormat="1" ht="22.5">
      <c r="A161" s="1">
        <v>157</v>
      </c>
      <c r="B161" s="1" t="s">
        <v>1779</v>
      </c>
      <c r="C161" s="49">
        <v>200318</v>
      </c>
      <c r="D161" s="49"/>
      <c r="E161" s="49" t="s">
        <v>249</v>
      </c>
      <c r="F161" s="50" t="s">
        <v>1386</v>
      </c>
      <c r="G161" s="109" t="s">
        <v>1387</v>
      </c>
      <c r="H161" s="109" t="s">
        <v>1390</v>
      </c>
      <c r="I161" s="184" t="s">
        <v>1389</v>
      </c>
      <c r="J161" s="184" t="s">
        <v>871</v>
      </c>
      <c r="K161" s="109" t="s">
        <v>1388</v>
      </c>
      <c r="L161" s="101">
        <v>3340800198940</v>
      </c>
      <c r="M161" s="127">
        <v>29584</v>
      </c>
      <c r="N161" s="175">
        <f t="shared" ca="1" si="23"/>
        <v>40</v>
      </c>
      <c r="O161" s="200">
        <v>4310032995</v>
      </c>
      <c r="P161" s="33" t="s">
        <v>17</v>
      </c>
      <c r="Q161" s="33"/>
      <c r="R161" s="47" t="s">
        <v>343</v>
      </c>
      <c r="S161" s="14"/>
      <c r="T161" s="14"/>
      <c r="U161" s="14" t="s">
        <v>10</v>
      </c>
      <c r="V161" s="36" t="s">
        <v>7</v>
      </c>
      <c r="W161" s="36" t="s">
        <v>17</v>
      </c>
      <c r="X161" s="222"/>
      <c r="Y161" s="132">
        <v>43241</v>
      </c>
      <c r="Z161" s="140">
        <f t="shared" si="20"/>
        <v>43361</v>
      </c>
      <c r="AA161" s="32">
        <v>43241</v>
      </c>
      <c r="AB161" s="37">
        <f t="shared" ca="1" si="24"/>
        <v>613</v>
      </c>
      <c r="AC161" s="37"/>
      <c r="AD161" s="37"/>
      <c r="AE161" s="61">
        <v>0.18356164383561643</v>
      </c>
      <c r="AF161" s="32"/>
    </row>
    <row r="162" spans="1:32" s="39" customFormat="1" ht="22.5">
      <c r="A162" s="1">
        <v>158</v>
      </c>
      <c r="B162" s="1" t="s">
        <v>1779</v>
      </c>
      <c r="C162" s="49">
        <v>200319</v>
      </c>
      <c r="D162" s="49"/>
      <c r="E162" s="49" t="s">
        <v>247</v>
      </c>
      <c r="F162" s="50" t="s">
        <v>1392</v>
      </c>
      <c r="G162" s="109" t="s">
        <v>1393</v>
      </c>
      <c r="H162" s="109" t="s">
        <v>1394</v>
      </c>
      <c r="I162" s="184" t="s">
        <v>1395</v>
      </c>
      <c r="J162" s="184" t="s">
        <v>600</v>
      </c>
      <c r="K162" s="109" t="s">
        <v>1430</v>
      </c>
      <c r="L162" s="101">
        <v>3450400008425</v>
      </c>
      <c r="M162" s="127">
        <v>27214</v>
      </c>
      <c r="N162" s="175">
        <f t="shared" ca="1" si="23"/>
        <v>46</v>
      </c>
      <c r="O162" s="200">
        <v>4250014170</v>
      </c>
      <c r="P162" s="33" t="s">
        <v>17</v>
      </c>
      <c r="Q162" s="33"/>
      <c r="R162" s="47" t="s">
        <v>343</v>
      </c>
      <c r="S162" s="14"/>
      <c r="T162" s="14"/>
      <c r="U162" s="14" t="s">
        <v>10</v>
      </c>
      <c r="V162" s="36" t="s">
        <v>7</v>
      </c>
      <c r="W162" s="36" t="s">
        <v>17</v>
      </c>
      <c r="X162" s="222"/>
      <c r="Y162" s="132">
        <v>43250</v>
      </c>
      <c r="Z162" s="140">
        <f t="shared" si="20"/>
        <v>43370</v>
      </c>
      <c r="AA162" s="32">
        <v>43250</v>
      </c>
      <c r="AB162" s="37">
        <f t="shared" ca="1" si="24"/>
        <v>604</v>
      </c>
      <c r="AC162" s="37"/>
      <c r="AD162" s="37"/>
      <c r="AE162" s="61"/>
      <c r="AF162" s="32"/>
    </row>
    <row r="163" spans="1:32" s="39" customFormat="1" ht="22.5">
      <c r="A163" s="1">
        <v>159</v>
      </c>
      <c r="B163" s="1" t="s">
        <v>1779</v>
      </c>
      <c r="C163" s="49">
        <v>200321</v>
      </c>
      <c r="D163" s="49"/>
      <c r="E163" s="49" t="s">
        <v>249</v>
      </c>
      <c r="F163" s="50" t="s">
        <v>1400</v>
      </c>
      <c r="G163" s="109" t="s">
        <v>1401</v>
      </c>
      <c r="H163" s="109" t="s">
        <v>1402</v>
      </c>
      <c r="I163" s="184" t="s">
        <v>627</v>
      </c>
      <c r="J163" s="184" t="s">
        <v>871</v>
      </c>
      <c r="K163" s="109" t="s">
        <v>1432</v>
      </c>
      <c r="L163" s="101">
        <v>1730600085734</v>
      </c>
      <c r="M163" s="127">
        <v>33306</v>
      </c>
      <c r="N163" s="175">
        <f t="shared" ca="1" si="23"/>
        <v>29</v>
      </c>
      <c r="O163" s="200">
        <v>3342481172</v>
      </c>
      <c r="P163" s="33" t="s">
        <v>17</v>
      </c>
      <c r="Q163" s="33"/>
      <c r="R163" s="47" t="s">
        <v>343</v>
      </c>
      <c r="S163" s="14"/>
      <c r="T163" s="14"/>
      <c r="U163" s="14" t="s">
        <v>10</v>
      </c>
      <c r="V163" s="36" t="s">
        <v>7</v>
      </c>
      <c r="W163" s="36" t="s">
        <v>17</v>
      </c>
      <c r="X163" s="222"/>
      <c r="Y163" s="132">
        <v>43250</v>
      </c>
      <c r="Z163" s="140">
        <f t="shared" si="20"/>
        <v>43370</v>
      </c>
      <c r="AA163" s="32">
        <v>43250</v>
      </c>
      <c r="AB163" s="37">
        <f t="shared" ca="1" si="24"/>
        <v>604</v>
      </c>
      <c r="AC163" s="37"/>
      <c r="AD163" s="37"/>
      <c r="AE163" s="61"/>
      <c r="AF163" s="32"/>
    </row>
    <row r="164" spans="1:32" s="39" customFormat="1" ht="22.5">
      <c r="A164" s="1">
        <v>160</v>
      </c>
      <c r="B164" s="1" t="s">
        <v>1779</v>
      </c>
      <c r="C164" s="49">
        <v>200323</v>
      </c>
      <c r="D164" s="20"/>
      <c r="E164" s="49" t="s">
        <v>249</v>
      </c>
      <c r="F164" s="50" t="s">
        <v>1460</v>
      </c>
      <c r="G164" s="109" t="s">
        <v>1461</v>
      </c>
      <c r="H164" s="109" t="s">
        <v>1462</v>
      </c>
      <c r="I164" s="184" t="s">
        <v>1470</v>
      </c>
      <c r="J164" s="184"/>
      <c r="K164" s="109" t="s">
        <v>1463</v>
      </c>
      <c r="L164" s="101">
        <v>1250200151025</v>
      </c>
      <c r="M164" s="127">
        <v>33247</v>
      </c>
      <c r="N164" s="175">
        <f t="shared" ca="1" si="23"/>
        <v>29</v>
      </c>
      <c r="O164" s="200">
        <v>3342481318</v>
      </c>
      <c r="P164" s="33" t="s">
        <v>17</v>
      </c>
      <c r="Q164" s="33"/>
      <c r="R164" s="14" t="s">
        <v>343</v>
      </c>
      <c r="S164" s="14"/>
      <c r="T164" s="14"/>
      <c r="U164" s="14" t="s">
        <v>10</v>
      </c>
      <c r="V164" s="36" t="s">
        <v>7</v>
      </c>
      <c r="W164" s="36" t="s">
        <v>17</v>
      </c>
      <c r="X164" s="222"/>
      <c r="Y164" s="132">
        <v>43252</v>
      </c>
      <c r="Z164" s="140">
        <f t="shared" si="20"/>
        <v>43372</v>
      </c>
      <c r="AA164" s="32">
        <v>43252</v>
      </c>
      <c r="AB164" s="37">
        <f t="shared" ca="1" si="24"/>
        <v>602</v>
      </c>
      <c r="AC164" s="37"/>
      <c r="AD164" s="37"/>
      <c r="AE164" s="61">
        <v>0.18356164383561643</v>
      </c>
      <c r="AF164" s="32"/>
    </row>
    <row r="165" spans="1:32" s="39" customFormat="1" ht="22.5">
      <c r="A165" s="1">
        <v>161</v>
      </c>
      <c r="B165" s="1" t="s">
        <v>1779</v>
      </c>
      <c r="C165" s="49">
        <v>200324</v>
      </c>
      <c r="E165" s="49" t="s">
        <v>249</v>
      </c>
      <c r="F165" s="50" t="s">
        <v>345</v>
      </c>
      <c r="G165" s="109" t="s">
        <v>1478</v>
      </c>
      <c r="H165" s="109" t="s">
        <v>1480</v>
      </c>
      <c r="I165" s="184" t="s">
        <v>447</v>
      </c>
      <c r="J165" s="184" t="s">
        <v>871</v>
      </c>
      <c r="K165" s="109" t="s">
        <v>1479</v>
      </c>
      <c r="L165" s="101">
        <v>1103000144126</v>
      </c>
      <c r="M165" s="127">
        <v>36364</v>
      </c>
      <c r="N165" s="175">
        <f t="shared" ca="1" si="23"/>
        <v>21</v>
      </c>
      <c r="O165" s="200">
        <v>4087944423</v>
      </c>
      <c r="P165" s="33" t="s">
        <v>17</v>
      </c>
      <c r="Q165" s="33"/>
      <c r="R165" s="14" t="s">
        <v>343</v>
      </c>
      <c r="S165" s="14"/>
      <c r="T165" s="14"/>
      <c r="U165" s="14" t="s">
        <v>10</v>
      </c>
      <c r="V165" s="36" t="s">
        <v>7</v>
      </c>
      <c r="W165" s="36" t="s">
        <v>17</v>
      </c>
      <c r="X165" s="222"/>
      <c r="Y165" s="132">
        <v>43262</v>
      </c>
      <c r="Z165" s="140">
        <f t="shared" si="20"/>
        <v>43382</v>
      </c>
      <c r="AA165" s="32">
        <v>43253</v>
      </c>
      <c r="AB165" s="37">
        <f t="shared" ca="1" si="24"/>
        <v>601</v>
      </c>
      <c r="AC165" s="37"/>
      <c r="AD165" s="37"/>
      <c r="AE165" s="61">
        <v>0.18356164383561643</v>
      </c>
      <c r="AF165" s="32"/>
    </row>
    <row r="166" spans="1:32" s="39" customFormat="1" ht="22.5">
      <c r="A166" s="1">
        <v>162</v>
      </c>
      <c r="B166" s="1" t="s">
        <v>1779</v>
      </c>
      <c r="C166" s="49">
        <v>200326</v>
      </c>
      <c r="D166" s="49"/>
      <c r="E166" s="49" t="s">
        <v>249</v>
      </c>
      <c r="F166" s="50" t="s">
        <v>1485</v>
      </c>
      <c r="G166" s="109" t="s">
        <v>1486</v>
      </c>
      <c r="H166" s="109" t="s">
        <v>1487</v>
      </c>
      <c r="I166" s="184" t="s">
        <v>491</v>
      </c>
      <c r="J166" s="184" t="s">
        <v>871</v>
      </c>
      <c r="K166" s="109" t="s">
        <v>1488</v>
      </c>
      <c r="L166" s="101">
        <v>3140400072151</v>
      </c>
      <c r="M166" s="127">
        <v>30143</v>
      </c>
      <c r="N166" s="175">
        <f t="shared" ca="1" si="23"/>
        <v>38</v>
      </c>
      <c r="O166" s="200">
        <v>4090524408</v>
      </c>
      <c r="P166" s="33" t="s">
        <v>17</v>
      </c>
      <c r="Q166" s="33"/>
      <c r="R166" s="14" t="s">
        <v>343</v>
      </c>
      <c r="S166" s="14"/>
      <c r="T166" s="14"/>
      <c r="U166" s="14" t="s">
        <v>10</v>
      </c>
      <c r="V166" s="36" t="s">
        <v>7</v>
      </c>
      <c r="W166" s="36" t="s">
        <v>17</v>
      </c>
      <c r="X166" s="222"/>
      <c r="Y166" s="132">
        <v>43264</v>
      </c>
      <c r="Z166" s="140">
        <f t="shared" si="20"/>
        <v>43384</v>
      </c>
      <c r="AA166" s="32">
        <v>43264</v>
      </c>
      <c r="AB166" s="37">
        <f t="shared" ca="1" si="24"/>
        <v>590</v>
      </c>
      <c r="AC166" s="37"/>
      <c r="AD166" s="37"/>
      <c r="AE166" s="61">
        <v>1.18356164383562</v>
      </c>
      <c r="AF166" s="32"/>
    </row>
    <row r="167" spans="1:32" s="39" customFormat="1" ht="22.5">
      <c r="A167" s="1">
        <v>163</v>
      </c>
      <c r="B167" s="1" t="s">
        <v>1779</v>
      </c>
      <c r="C167" s="49">
        <v>200329</v>
      </c>
      <c r="D167" s="49"/>
      <c r="E167" s="49" t="s">
        <v>249</v>
      </c>
      <c r="F167" s="50" t="s">
        <v>1498</v>
      </c>
      <c r="G167" s="109" t="s">
        <v>1499</v>
      </c>
      <c r="H167" s="109" t="s">
        <v>1500</v>
      </c>
      <c r="I167" s="184" t="s">
        <v>598</v>
      </c>
      <c r="J167" s="184" t="s">
        <v>871</v>
      </c>
      <c r="K167" s="109" t="s">
        <v>1501</v>
      </c>
      <c r="L167" s="101">
        <v>1340900089305</v>
      </c>
      <c r="M167" s="127">
        <v>31666</v>
      </c>
      <c r="N167" s="175">
        <f t="shared" ca="1" si="23"/>
        <v>34</v>
      </c>
      <c r="O167" s="200">
        <v>4320038101</v>
      </c>
      <c r="P167" s="33" t="s">
        <v>17</v>
      </c>
      <c r="Q167" s="33"/>
      <c r="R167" s="14" t="s">
        <v>343</v>
      </c>
      <c r="S167" s="14"/>
      <c r="T167" s="14"/>
      <c r="U167" s="14" t="s">
        <v>10</v>
      </c>
      <c r="V167" s="36" t="s">
        <v>7</v>
      </c>
      <c r="W167" s="36" t="s">
        <v>17</v>
      </c>
      <c r="X167" s="222"/>
      <c r="Y167" s="132">
        <v>43270</v>
      </c>
      <c r="Z167" s="140">
        <f t="shared" si="20"/>
        <v>43390</v>
      </c>
      <c r="AA167" s="32">
        <v>43270</v>
      </c>
      <c r="AB167" s="37">
        <f t="shared" ca="1" si="24"/>
        <v>584</v>
      </c>
      <c r="AC167" s="37"/>
      <c r="AD167" s="37"/>
      <c r="AE167" s="61">
        <v>0.18356164383561643</v>
      </c>
      <c r="AF167" s="32"/>
    </row>
    <row r="168" spans="1:32" s="39" customFormat="1" ht="24" customHeight="1">
      <c r="A168" s="1">
        <v>164</v>
      </c>
      <c r="B168" s="1" t="s">
        <v>1779</v>
      </c>
      <c r="C168" s="49">
        <v>200331</v>
      </c>
      <c r="D168" s="49"/>
      <c r="E168" s="49" t="s">
        <v>249</v>
      </c>
      <c r="F168" s="50" t="s">
        <v>1507</v>
      </c>
      <c r="G168" s="109" t="s">
        <v>1508</v>
      </c>
      <c r="H168" s="109" t="s">
        <v>1509</v>
      </c>
      <c r="I168" s="184" t="s">
        <v>1510</v>
      </c>
      <c r="J168" s="184" t="s">
        <v>871</v>
      </c>
      <c r="K168" s="109" t="s">
        <v>1511</v>
      </c>
      <c r="L168" s="101">
        <v>1450600181965</v>
      </c>
      <c r="M168" s="127">
        <v>34178</v>
      </c>
      <c r="N168" s="175">
        <f t="shared" ca="1" si="23"/>
        <v>27</v>
      </c>
      <c r="O168" s="200">
        <v>4091614701</v>
      </c>
      <c r="P168" s="33" t="s">
        <v>17</v>
      </c>
      <c r="Q168" s="33"/>
      <c r="R168" s="14" t="s">
        <v>911</v>
      </c>
      <c r="S168" s="14"/>
      <c r="T168" s="14"/>
      <c r="U168" s="14" t="s">
        <v>10</v>
      </c>
      <c r="V168" s="36" t="s">
        <v>7</v>
      </c>
      <c r="W168" s="36" t="s">
        <v>17</v>
      </c>
      <c r="X168" s="222"/>
      <c r="Y168" s="132">
        <v>43270</v>
      </c>
      <c r="Z168" s="140">
        <f t="shared" si="20"/>
        <v>43390</v>
      </c>
      <c r="AA168" s="32">
        <v>43270</v>
      </c>
      <c r="AB168" s="37">
        <f t="shared" ca="1" si="24"/>
        <v>584</v>
      </c>
      <c r="AC168" s="37"/>
      <c r="AD168" s="37"/>
      <c r="AE168" s="61">
        <f t="shared" ref="AE168:AE207" ca="1" si="26">IF(AB168="","",AB168/365)</f>
        <v>1.6</v>
      </c>
      <c r="AF168" s="32"/>
    </row>
    <row r="169" spans="1:32" s="39" customFormat="1" ht="22.5">
      <c r="A169" s="1">
        <v>165</v>
      </c>
      <c r="B169" s="1" t="s">
        <v>1779</v>
      </c>
      <c r="C169" s="49">
        <v>200334</v>
      </c>
      <c r="D169" s="49"/>
      <c r="E169" s="49" t="s">
        <v>249</v>
      </c>
      <c r="F169" s="50" t="s">
        <v>1520</v>
      </c>
      <c r="G169" s="109" t="s">
        <v>1521</v>
      </c>
      <c r="H169" s="109" t="s">
        <v>1522</v>
      </c>
      <c r="I169" s="184" t="s">
        <v>457</v>
      </c>
      <c r="J169" s="184" t="s">
        <v>871</v>
      </c>
      <c r="K169" s="109" t="s">
        <v>1523</v>
      </c>
      <c r="L169" s="101">
        <v>3501400708001</v>
      </c>
      <c r="M169" s="127">
        <v>30537</v>
      </c>
      <c r="N169" s="175">
        <f t="shared" ca="1" si="23"/>
        <v>37</v>
      </c>
      <c r="O169" s="337"/>
      <c r="P169" s="33" t="s">
        <v>17</v>
      </c>
      <c r="Q169" s="33"/>
      <c r="R169" s="14" t="s">
        <v>343</v>
      </c>
      <c r="S169" s="14"/>
      <c r="T169" s="14"/>
      <c r="U169" s="14" t="s">
        <v>10</v>
      </c>
      <c r="V169" s="36" t="s">
        <v>7</v>
      </c>
      <c r="W169" s="36" t="s">
        <v>17</v>
      </c>
      <c r="X169" s="222"/>
      <c r="Y169" s="132">
        <v>43270</v>
      </c>
      <c r="Z169" s="140">
        <f t="shared" si="20"/>
        <v>43390</v>
      </c>
      <c r="AA169" s="32">
        <v>43270</v>
      </c>
      <c r="AB169" s="37">
        <f t="shared" ca="1" si="24"/>
        <v>584</v>
      </c>
      <c r="AC169" s="37"/>
      <c r="AD169" s="37"/>
      <c r="AE169" s="61">
        <f t="shared" ca="1" si="26"/>
        <v>1.6</v>
      </c>
      <c r="AF169" s="32"/>
    </row>
    <row r="170" spans="1:32" s="39" customFormat="1" ht="22.5">
      <c r="A170" s="1">
        <v>166</v>
      </c>
      <c r="B170" s="1" t="s">
        <v>1779</v>
      </c>
      <c r="C170" s="49">
        <v>200337</v>
      </c>
      <c r="D170" s="49"/>
      <c r="E170" s="49" t="s">
        <v>1528</v>
      </c>
      <c r="F170" s="50" t="s">
        <v>1533</v>
      </c>
      <c r="G170" s="109" t="s">
        <v>1534</v>
      </c>
      <c r="H170" s="109" t="s">
        <v>1535</v>
      </c>
      <c r="I170" s="184" t="s">
        <v>1536</v>
      </c>
      <c r="J170" s="184" t="s">
        <v>871</v>
      </c>
      <c r="K170" s="109" t="s">
        <v>1537</v>
      </c>
      <c r="L170" s="101">
        <v>1100500275014</v>
      </c>
      <c r="M170" s="127">
        <v>32366</v>
      </c>
      <c r="N170" s="175">
        <f t="shared" ca="1" si="23"/>
        <v>32</v>
      </c>
      <c r="O170" s="200">
        <v>3014255865</v>
      </c>
      <c r="P170" s="33" t="s">
        <v>17</v>
      </c>
      <c r="Q170" s="33"/>
      <c r="R170" s="14" t="s">
        <v>343</v>
      </c>
      <c r="S170" s="14"/>
      <c r="T170" s="14"/>
      <c r="U170" s="14" t="s">
        <v>10</v>
      </c>
      <c r="V170" s="36" t="s">
        <v>7</v>
      </c>
      <c r="W170" s="36" t="s">
        <v>17</v>
      </c>
      <c r="X170" s="222"/>
      <c r="Y170" s="132">
        <v>43272</v>
      </c>
      <c r="Z170" s="140">
        <f t="shared" si="20"/>
        <v>43392</v>
      </c>
      <c r="AA170" s="32">
        <v>43272</v>
      </c>
      <c r="AB170" s="37">
        <f t="shared" ca="1" si="24"/>
        <v>582</v>
      </c>
      <c r="AC170" s="37"/>
      <c r="AD170" s="37"/>
      <c r="AE170" s="61">
        <f t="shared" ca="1" si="26"/>
        <v>1.5945205479452054</v>
      </c>
      <c r="AF170" s="32"/>
    </row>
    <row r="171" spans="1:32" s="39" customFormat="1" ht="22.5">
      <c r="A171" s="1">
        <v>167</v>
      </c>
      <c r="B171" s="1" t="s">
        <v>1779</v>
      </c>
      <c r="C171" s="49">
        <v>200344</v>
      </c>
      <c r="D171" s="49"/>
      <c r="E171" s="49" t="s">
        <v>247</v>
      </c>
      <c r="F171" s="50" t="s">
        <v>1575</v>
      </c>
      <c r="G171" s="109" t="s">
        <v>1576</v>
      </c>
      <c r="H171" s="109" t="s">
        <v>1577</v>
      </c>
      <c r="I171" s="184" t="s">
        <v>1578</v>
      </c>
      <c r="J171" s="184" t="s">
        <v>600</v>
      </c>
      <c r="K171" s="109" t="s">
        <v>1579</v>
      </c>
      <c r="L171" s="101">
        <v>1100201311311</v>
      </c>
      <c r="M171" s="127">
        <v>35497</v>
      </c>
      <c r="N171" s="200">
        <f t="shared" ca="1" si="23"/>
        <v>23</v>
      </c>
      <c r="O171" s="200">
        <v>3014233148</v>
      </c>
      <c r="P171" s="33" t="s">
        <v>17</v>
      </c>
      <c r="Q171" s="33"/>
      <c r="R171" s="14" t="s">
        <v>911</v>
      </c>
      <c r="S171" s="14"/>
      <c r="T171" s="14"/>
      <c r="U171" s="14" t="s">
        <v>10</v>
      </c>
      <c r="V171" s="36" t="s">
        <v>7</v>
      </c>
      <c r="W171" s="36" t="s">
        <v>17</v>
      </c>
      <c r="X171" s="222"/>
      <c r="Y171" s="132">
        <v>43304</v>
      </c>
      <c r="Z171" s="140">
        <f t="shared" si="20"/>
        <v>43424</v>
      </c>
      <c r="AA171" s="32">
        <v>43304</v>
      </c>
      <c r="AB171" s="37">
        <f t="shared" ca="1" si="24"/>
        <v>550</v>
      </c>
      <c r="AC171" s="37"/>
      <c r="AD171" s="37"/>
      <c r="AE171" s="61">
        <f t="shared" ca="1" si="26"/>
        <v>1.5068493150684932</v>
      </c>
      <c r="AF171" s="32"/>
    </row>
    <row r="172" spans="1:32" s="39" customFormat="1" ht="22.5">
      <c r="A172" s="1">
        <v>168</v>
      </c>
      <c r="B172" s="1" t="s">
        <v>1779</v>
      </c>
      <c r="C172" s="49">
        <v>200346</v>
      </c>
      <c r="D172" s="49"/>
      <c r="E172" s="49" t="s">
        <v>249</v>
      </c>
      <c r="F172" s="50" t="s">
        <v>1584</v>
      </c>
      <c r="G172" s="109" t="s">
        <v>587</v>
      </c>
      <c r="H172" s="109" t="s">
        <v>1585</v>
      </c>
      <c r="I172" s="184" t="s">
        <v>1471</v>
      </c>
      <c r="J172" s="184" t="s">
        <v>871</v>
      </c>
      <c r="K172" s="109" t="s">
        <v>1586</v>
      </c>
      <c r="L172" s="101">
        <v>2320700040769</v>
      </c>
      <c r="M172" s="127">
        <v>34125</v>
      </c>
      <c r="N172" s="200">
        <f t="shared" ca="1" si="23"/>
        <v>27</v>
      </c>
      <c r="O172" s="200">
        <v>4088250398</v>
      </c>
      <c r="P172" s="33" t="s">
        <v>17</v>
      </c>
      <c r="Q172" s="33"/>
      <c r="R172" s="14" t="s">
        <v>343</v>
      </c>
      <c r="S172" s="14"/>
      <c r="T172" s="14"/>
      <c r="U172" s="14" t="s">
        <v>10</v>
      </c>
      <c r="V172" s="36" t="s">
        <v>7</v>
      </c>
      <c r="W172" s="36" t="s">
        <v>17</v>
      </c>
      <c r="X172" s="222"/>
      <c r="Y172" s="132">
        <v>43304</v>
      </c>
      <c r="Z172" s="140">
        <f t="shared" si="20"/>
        <v>43424</v>
      </c>
      <c r="AA172" s="32">
        <v>43304</v>
      </c>
      <c r="AB172" s="37">
        <f t="shared" ca="1" si="24"/>
        <v>550</v>
      </c>
      <c r="AC172" s="37"/>
      <c r="AD172" s="37"/>
      <c r="AE172" s="61">
        <f t="shared" ca="1" si="26"/>
        <v>1.5068493150684932</v>
      </c>
      <c r="AF172" s="32"/>
    </row>
    <row r="173" spans="1:32" s="39" customFormat="1" ht="22.5">
      <c r="A173" s="1">
        <v>169</v>
      </c>
      <c r="B173" s="1" t="s">
        <v>1779</v>
      </c>
      <c r="C173" s="49">
        <v>200347</v>
      </c>
      <c r="D173" s="49"/>
      <c r="E173" s="49" t="s">
        <v>249</v>
      </c>
      <c r="F173" s="50" t="s">
        <v>1587</v>
      </c>
      <c r="G173" s="109" t="s">
        <v>1588</v>
      </c>
      <c r="H173" s="109" t="s">
        <v>1589</v>
      </c>
      <c r="I173" s="184" t="s">
        <v>482</v>
      </c>
      <c r="J173" s="184" t="s">
        <v>871</v>
      </c>
      <c r="K173" s="109" t="s">
        <v>1590</v>
      </c>
      <c r="L173" s="101">
        <v>1139600030640</v>
      </c>
      <c r="M173" s="127">
        <v>35770</v>
      </c>
      <c r="N173" s="200">
        <f t="shared" ca="1" si="23"/>
        <v>23</v>
      </c>
      <c r="O173" s="200">
        <v>3642381797</v>
      </c>
      <c r="P173" s="33" t="s">
        <v>17</v>
      </c>
      <c r="Q173" s="33"/>
      <c r="R173" s="14" t="s">
        <v>679</v>
      </c>
      <c r="S173" s="14"/>
      <c r="T173" s="14"/>
      <c r="U173" s="14" t="s">
        <v>10</v>
      </c>
      <c r="V173" s="36" t="s">
        <v>7</v>
      </c>
      <c r="W173" s="36" t="s">
        <v>17</v>
      </c>
      <c r="X173" s="222"/>
      <c r="Y173" s="132">
        <v>43304</v>
      </c>
      <c r="Z173" s="140">
        <f t="shared" si="20"/>
        <v>43424</v>
      </c>
      <c r="AA173" s="32">
        <v>43304</v>
      </c>
      <c r="AB173" s="37">
        <f t="shared" ca="1" si="24"/>
        <v>550</v>
      </c>
      <c r="AC173" s="37"/>
      <c r="AD173" s="37"/>
      <c r="AE173" s="61">
        <f t="shared" ca="1" si="26"/>
        <v>1.5068493150684932</v>
      </c>
      <c r="AF173" s="32"/>
    </row>
    <row r="174" spans="1:32" s="39" customFormat="1" ht="22.5">
      <c r="A174" s="1">
        <v>170</v>
      </c>
      <c r="B174" s="1" t="s">
        <v>1779</v>
      </c>
      <c r="C174" s="49">
        <v>200349</v>
      </c>
      <c r="D174" s="49"/>
      <c r="E174" s="49" t="s">
        <v>247</v>
      </c>
      <c r="F174" s="50" t="s">
        <v>1595</v>
      </c>
      <c r="G174" s="109" t="s">
        <v>1596</v>
      </c>
      <c r="H174" s="109" t="s">
        <v>1597</v>
      </c>
      <c r="I174" s="184" t="s">
        <v>1598</v>
      </c>
      <c r="J174" s="184" t="s">
        <v>600</v>
      </c>
      <c r="K174" s="109" t="s">
        <v>1599</v>
      </c>
      <c r="L174" s="101">
        <v>1101402105964</v>
      </c>
      <c r="M174" s="127">
        <v>35164</v>
      </c>
      <c r="N174" s="200">
        <f t="shared" ca="1" si="23"/>
        <v>24</v>
      </c>
      <c r="O174" s="200">
        <v>4290112857</v>
      </c>
      <c r="P174" s="33" t="s">
        <v>17</v>
      </c>
      <c r="Q174" s="33"/>
      <c r="R174" s="14" t="s">
        <v>911</v>
      </c>
      <c r="S174" s="14"/>
      <c r="T174" s="14"/>
      <c r="U174" s="14" t="s">
        <v>10</v>
      </c>
      <c r="V174" s="36" t="s">
        <v>7</v>
      </c>
      <c r="W174" s="36" t="s">
        <v>17</v>
      </c>
      <c r="X174" s="222"/>
      <c r="Y174" s="132">
        <v>43304</v>
      </c>
      <c r="Z174" s="140">
        <f t="shared" si="20"/>
        <v>43424</v>
      </c>
      <c r="AA174" s="32">
        <v>43304</v>
      </c>
      <c r="AB174" s="37">
        <f t="shared" ca="1" si="24"/>
        <v>550</v>
      </c>
      <c r="AC174" s="37"/>
      <c r="AD174" s="37"/>
      <c r="AE174" s="61">
        <f t="shared" ca="1" si="26"/>
        <v>1.5068493150684932</v>
      </c>
      <c r="AF174" s="32"/>
    </row>
    <row r="175" spans="1:32" s="39" customFormat="1" ht="22.5">
      <c r="A175" s="1">
        <v>171</v>
      </c>
      <c r="B175" s="1" t="s">
        <v>1779</v>
      </c>
      <c r="C175" s="49">
        <v>200350</v>
      </c>
      <c r="D175" s="49"/>
      <c r="E175" s="49" t="s">
        <v>247</v>
      </c>
      <c r="F175" s="50" t="s">
        <v>1600</v>
      </c>
      <c r="G175" s="109" t="s">
        <v>280</v>
      </c>
      <c r="H175" s="109" t="s">
        <v>1601</v>
      </c>
      <c r="I175" s="184" t="s">
        <v>1602</v>
      </c>
      <c r="J175" s="184" t="s">
        <v>600</v>
      </c>
      <c r="K175" s="109" t="s">
        <v>1603</v>
      </c>
      <c r="L175" s="101">
        <v>1411100128411</v>
      </c>
      <c r="M175" s="127">
        <v>32212</v>
      </c>
      <c r="N175" s="200">
        <f t="shared" ca="1" si="23"/>
        <v>32</v>
      </c>
      <c r="O175" s="200">
        <v>4091935775</v>
      </c>
      <c r="P175" s="33" t="s">
        <v>17</v>
      </c>
      <c r="Q175" s="33"/>
      <c r="R175" s="14" t="s">
        <v>343</v>
      </c>
      <c r="S175" s="14"/>
      <c r="T175" s="14"/>
      <c r="U175" s="14" t="s">
        <v>10</v>
      </c>
      <c r="V175" s="36" t="s">
        <v>7</v>
      </c>
      <c r="W175" s="36" t="s">
        <v>17</v>
      </c>
      <c r="X175" s="222"/>
      <c r="Y175" s="338">
        <v>43313</v>
      </c>
      <c r="Z175" s="140">
        <f t="shared" si="20"/>
        <v>43433</v>
      </c>
      <c r="AA175" s="32">
        <v>43313</v>
      </c>
      <c r="AB175" s="37">
        <f t="shared" ca="1" si="24"/>
        <v>541</v>
      </c>
      <c r="AC175" s="37"/>
      <c r="AD175" s="37"/>
      <c r="AE175" s="61">
        <f t="shared" ca="1" si="26"/>
        <v>1.4821917808219178</v>
      </c>
      <c r="AF175" s="32"/>
    </row>
    <row r="176" spans="1:32" s="39" customFormat="1" ht="22.5">
      <c r="A176" s="1">
        <v>172</v>
      </c>
      <c r="B176" s="1" t="s">
        <v>1779</v>
      </c>
      <c r="C176" s="49">
        <v>200353</v>
      </c>
      <c r="D176" s="49"/>
      <c r="E176" s="49" t="s">
        <v>249</v>
      </c>
      <c r="F176" s="50" t="s">
        <v>1608</v>
      </c>
      <c r="G176" s="109" t="s">
        <v>1609</v>
      </c>
      <c r="H176" s="50" t="s">
        <v>1607</v>
      </c>
      <c r="I176" s="184" t="s">
        <v>459</v>
      </c>
      <c r="J176" s="184" t="s">
        <v>871</v>
      </c>
      <c r="K176" s="109" t="s">
        <v>1610</v>
      </c>
      <c r="L176" s="101">
        <v>1120100050538</v>
      </c>
      <c r="M176" s="127">
        <v>31362</v>
      </c>
      <c r="N176" s="200">
        <f t="shared" ca="1" si="23"/>
        <v>35</v>
      </c>
      <c r="O176" s="200">
        <v>3762508774</v>
      </c>
      <c r="P176" s="33" t="s">
        <v>17</v>
      </c>
      <c r="Q176" s="33"/>
      <c r="R176" s="14" t="s">
        <v>343</v>
      </c>
      <c r="S176" s="14"/>
      <c r="T176" s="14"/>
      <c r="U176" s="14" t="s">
        <v>10</v>
      </c>
      <c r="V176" s="36" t="s">
        <v>7</v>
      </c>
      <c r="W176" s="36" t="s">
        <v>17</v>
      </c>
      <c r="X176" s="222"/>
      <c r="Y176" s="132">
        <v>43313</v>
      </c>
      <c r="Z176" s="140">
        <f t="shared" si="20"/>
        <v>43433</v>
      </c>
      <c r="AA176" s="32">
        <v>43313</v>
      </c>
      <c r="AB176" s="37">
        <f t="shared" ca="1" si="24"/>
        <v>541</v>
      </c>
      <c r="AC176" s="37"/>
      <c r="AD176" s="37"/>
      <c r="AE176" s="61">
        <f t="shared" ca="1" si="26"/>
        <v>1.4821917808219178</v>
      </c>
      <c r="AF176" s="32"/>
    </row>
    <row r="177" spans="1:32" s="39" customFormat="1" ht="22.5">
      <c r="A177" s="1">
        <v>173</v>
      </c>
      <c r="B177" s="1" t="s">
        <v>1779</v>
      </c>
      <c r="C177" s="49">
        <v>300001</v>
      </c>
      <c r="D177" s="139" t="s">
        <v>1433</v>
      </c>
      <c r="E177" s="49" t="s">
        <v>247</v>
      </c>
      <c r="F177" s="50" t="s">
        <v>1424</v>
      </c>
      <c r="G177" s="109" t="s">
        <v>1439</v>
      </c>
      <c r="H177" s="109" t="s">
        <v>1441</v>
      </c>
      <c r="I177" s="184" t="s">
        <v>1665</v>
      </c>
      <c r="J177" s="184" t="s">
        <v>600</v>
      </c>
      <c r="K177" s="109" t="s">
        <v>1425</v>
      </c>
      <c r="L177" s="101" t="s">
        <v>1450</v>
      </c>
      <c r="M177" s="127">
        <v>34031</v>
      </c>
      <c r="N177" s="175">
        <f t="shared" ca="1" si="23"/>
        <v>27</v>
      </c>
      <c r="O177" s="200"/>
      <c r="P177" s="33" t="s">
        <v>17</v>
      </c>
      <c r="Q177" s="33"/>
      <c r="R177" s="14" t="s">
        <v>343</v>
      </c>
      <c r="S177" s="14"/>
      <c r="T177" s="14"/>
      <c r="U177" s="14" t="s">
        <v>10</v>
      </c>
      <c r="V177" s="36" t="s">
        <v>7</v>
      </c>
      <c r="W177" s="36" t="s">
        <v>17</v>
      </c>
      <c r="X177" s="222"/>
      <c r="Y177" s="132">
        <v>43329</v>
      </c>
      <c r="Z177" s="140">
        <f t="shared" si="20"/>
        <v>43449</v>
      </c>
      <c r="AA177" s="32">
        <v>43329</v>
      </c>
      <c r="AB177" s="37">
        <f t="shared" ca="1" si="24"/>
        <v>525</v>
      </c>
      <c r="AC177" s="37"/>
      <c r="AD177" s="37"/>
      <c r="AE177" s="61"/>
      <c r="AF177" s="32"/>
    </row>
    <row r="178" spans="1:32" s="39" customFormat="1" ht="22.5" customHeight="1">
      <c r="A178" s="1">
        <v>174</v>
      </c>
      <c r="B178" s="1" t="s">
        <v>1779</v>
      </c>
      <c r="C178" s="49">
        <v>300003</v>
      </c>
      <c r="D178" s="139" t="s">
        <v>1433</v>
      </c>
      <c r="E178" s="49" t="s">
        <v>247</v>
      </c>
      <c r="F178" s="50" t="s">
        <v>1422</v>
      </c>
      <c r="G178" s="109"/>
      <c r="H178" s="109" t="s">
        <v>1422</v>
      </c>
      <c r="I178" s="184" t="s">
        <v>1666</v>
      </c>
      <c r="J178" s="184" t="s">
        <v>600</v>
      </c>
      <c r="K178" s="109" t="s">
        <v>1421</v>
      </c>
      <c r="L178" s="101" t="s">
        <v>1452</v>
      </c>
      <c r="M178" s="127">
        <v>35377</v>
      </c>
      <c r="N178" s="175">
        <f t="shared" ca="1" si="23"/>
        <v>24</v>
      </c>
      <c r="O178" s="200"/>
      <c r="P178" s="33" t="s">
        <v>17</v>
      </c>
      <c r="Q178" s="33"/>
      <c r="R178" s="14" t="s">
        <v>343</v>
      </c>
      <c r="S178" s="14"/>
      <c r="T178" s="14"/>
      <c r="U178" s="14" t="s">
        <v>10</v>
      </c>
      <c r="V178" s="36" t="s">
        <v>7</v>
      </c>
      <c r="W178" s="36" t="s">
        <v>17</v>
      </c>
      <c r="X178" s="222"/>
      <c r="Y178" s="132">
        <v>43329</v>
      </c>
      <c r="Z178" s="140">
        <f t="shared" si="20"/>
        <v>43449</v>
      </c>
      <c r="AA178" s="32">
        <v>43329</v>
      </c>
      <c r="AB178" s="37">
        <f t="shared" ca="1" si="24"/>
        <v>525</v>
      </c>
      <c r="AC178" s="37"/>
      <c r="AD178" s="37"/>
      <c r="AE178" s="61">
        <v>0.18356164383561643</v>
      </c>
      <c r="AF178" s="32"/>
    </row>
    <row r="179" spans="1:32" s="39" customFormat="1" ht="22.5">
      <c r="A179" s="1">
        <v>175</v>
      </c>
      <c r="B179" s="1" t="s">
        <v>1779</v>
      </c>
      <c r="C179" s="49">
        <v>300004</v>
      </c>
      <c r="D179" s="139" t="s">
        <v>1433</v>
      </c>
      <c r="E179" s="49" t="s">
        <v>247</v>
      </c>
      <c r="F179" s="50" t="s">
        <v>1428</v>
      </c>
      <c r="G179" s="109" t="s">
        <v>1429</v>
      </c>
      <c r="H179" s="109" t="s">
        <v>1443</v>
      </c>
      <c r="I179" s="184" t="s">
        <v>1428</v>
      </c>
      <c r="J179" s="184" t="s">
        <v>600</v>
      </c>
      <c r="K179" s="109" t="s">
        <v>1427</v>
      </c>
      <c r="L179" s="101" t="s">
        <v>1453</v>
      </c>
      <c r="M179" s="127">
        <v>28620</v>
      </c>
      <c r="N179" s="175">
        <f t="shared" ca="1" si="23"/>
        <v>42</v>
      </c>
      <c r="O179" s="200"/>
      <c r="P179" s="33" t="s">
        <v>17</v>
      </c>
      <c r="Q179" s="33"/>
      <c r="R179" s="14" t="s">
        <v>343</v>
      </c>
      <c r="S179" s="14"/>
      <c r="T179" s="14"/>
      <c r="U179" s="14" t="s">
        <v>10</v>
      </c>
      <c r="V179" s="36" t="s">
        <v>7</v>
      </c>
      <c r="W179" s="36" t="s">
        <v>17</v>
      </c>
      <c r="X179" s="222"/>
      <c r="Y179" s="132">
        <v>43329</v>
      </c>
      <c r="Z179" s="140">
        <f t="shared" si="20"/>
        <v>43449</v>
      </c>
      <c r="AA179" s="32">
        <v>43329</v>
      </c>
      <c r="AB179" s="37">
        <f t="shared" ca="1" si="24"/>
        <v>525</v>
      </c>
      <c r="AC179" s="37"/>
      <c r="AD179" s="37"/>
      <c r="AE179" s="61">
        <v>0.18356164383561643</v>
      </c>
      <c r="AF179" s="32"/>
    </row>
    <row r="180" spans="1:32" s="39" customFormat="1" ht="22.5">
      <c r="A180" s="1">
        <v>176</v>
      </c>
      <c r="B180" s="1" t="s">
        <v>1779</v>
      </c>
      <c r="C180" s="49">
        <v>300006</v>
      </c>
      <c r="D180" s="139" t="s">
        <v>1433</v>
      </c>
      <c r="E180" s="49" t="s">
        <v>247</v>
      </c>
      <c r="F180" s="50" t="s">
        <v>1404</v>
      </c>
      <c r="G180" s="109" t="s">
        <v>1410</v>
      </c>
      <c r="H180" s="109" t="s">
        <v>1445</v>
      </c>
      <c r="I180" s="184" t="s">
        <v>1669</v>
      </c>
      <c r="J180" s="184" t="s">
        <v>600</v>
      </c>
      <c r="K180" s="109" t="s">
        <v>1416</v>
      </c>
      <c r="L180" s="101" t="s">
        <v>1455</v>
      </c>
      <c r="M180" s="127">
        <v>36172</v>
      </c>
      <c r="N180" s="175">
        <f t="shared" ca="1" si="23"/>
        <v>21</v>
      </c>
      <c r="O180" s="200"/>
      <c r="P180" s="33" t="s">
        <v>17</v>
      </c>
      <c r="Q180" s="33"/>
      <c r="R180" s="14" t="s">
        <v>343</v>
      </c>
      <c r="S180" s="14"/>
      <c r="T180" s="14"/>
      <c r="U180" s="14" t="s">
        <v>10</v>
      </c>
      <c r="V180" s="36" t="s">
        <v>7</v>
      </c>
      <c r="W180" s="36" t="s">
        <v>17</v>
      </c>
      <c r="X180" s="222"/>
      <c r="Y180" s="132">
        <v>43329</v>
      </c>
      <c r="Z180" s="140">
        <f t="shared" si="20"/>
        <v>43449</v>
      </c>
      <c r="AA180" s="32">
        <v>43329</v>
      </c>
      <c r="AB180" s="37">
        <f t="shared" ca="1" si="24"/>
        <v>525</v>
      </c>
      <c r="AC180" s="37"/>
      <c r="AD180" s="37"/>
      <c r="AE180" s="61">
        <v>0.18356164383561643</v>
      </c>
      <c r="AF180" s="32"/>
    </row>
    <row r="181" spans="1:32" s="39" customFormat="1" ht="22.5">
      <c r="A181" s="1">
        <v>177</v>
      </c>
      <c r="B181" s="1" t="s">
        <v>1779</v>
      </c>
      <c r="C181" s="49">
        <v>300007</v>
      </c>
      <c r="D181" s="139" t="s">
        <v>1433</v>
      </c>
      <c r="E181" s="49" t="s">
        <v>247</v>
      </c>
      <c r="F181" s="50" t="s">
        <v>1405</v>
      </c>
      <c r="G181" s="109" t="s">
        <v>1411</v>
      </c>
      <c r="H181" s="109" t="s">
        <v>1446</v>
      </c>
      <c r="I181" s="184" t="s">
        <v>1667</v>
      </c>
      <c r="J181" s="184" t="s">
        <v>600</v>
      </c>
      <c r="K181" s="109" t="s">
        <v>1419</v>
      </c>
      <c r="L181" s="101" t="s">
        <v>1456</v>
      </c>
      <c r="M181" s="127">
        <v>34670</v>
      </c>
      <c r="N181" s="175">
        <f t="shared" ca="1" si="23"/>
        <v>26</v>
      </c>
      <c r="O181" s="200"/>
      <c r="P181" s="33" t="s">
        <v>17</v>
      </c>
      <c r="Q181" s="33"/>
      <c r="R181" s="14" t="s">
        <v>343</v>
      </c>
      <c r="S181" s="14"/>
      <c r="T181" s="14"/>
      <c r="U181" s="14" t="s">
        <v>10</v>
      </c>
      <c r="V181" s="36" t="s">
        <v>7</v>
      </c>
      <c r="W181" s="36" t="s">
        <v>17</v>
      </c>
      <c r="X181" s="222"/>
      <c r="Y181" s="132">
        <v>43329</v>
      </c>
      <c r="Z181" s="140">
        <f t="shared" si="20"/>
        <v>43449</v>
      </c>
      <c r="AA181" s="32">
        <v>43329</v>
      </c>
      <c r="AB181" s="37">
        <f t="shared" ca="1" si="24"/>
        <v>525</v>
      </c>
      <c r="AC181" s="37"/>
      <c r="AD181" s="37"/>
      <c r="AE181" s="61">
        <v>0.18356164383561643</v>
      </c>
      <c r="AF181" s="32"/>
    </row>
    <row r="182" spans="1:32" s="39" customFormat="1" ht="22.5">
      <c r="A182" s="1">
        <v>178</v>
      </c>
      <c r="B182" s="1" t="s">
        <v>1779</v>
      </c>
      <c r="C182" s="49">
        <v>300008</v>
      </c>
      <c r="D182" s="139" t="s">
        <v>1433</v>
      </c>
      <c r="E182" s="49" t="s">
        <v>247</v>
      </c>
      <c r="F182" s="50" t="s">
        <v>1406</v>
      </c>
      <c r="G182" s="109" t="s">
        <v>1412</v>
      </c>
      <c r="H182" s="109" t="s">
        <v>1447</v>
      </c>
      <c r="I182" s="184" t="s">
        <v>1406</v>
      </c>
      <c r="J182" s="184" t="s">
        <v>600</v>
      </c>
      <c r="K182" s="109" t="s">
        <v>1417</v>
      </c>
      <c r="L182" s="101" t="s">
        <v>1457</v>
      </c>
      <c r="M182" s="127">
        <v>32205</v>
      </c>
      <c r="N182" s="175">
        <f t="shared" ca="1" si="23"/>
        <v>32</v>
      </c>
      <c r="O182" s="200"/>
      <c r="P182" s="33" t="s">
        <v>17</v>
      </c>
      <c r="Q182" s="33"/>
      <c r="R182" s="14" t="s">
        <v>343</v>
      </c>
      <c r="S182" s="14"/>
      <c r="T182" s="14"/>
      <c r="U182" s="14" t="s">
        <v>10</v>
      </c>
      <c r="V182" s="36" t="s">
        <v>7</v>
      </c>
      <c r="W182" s="36" t="s">
        <v>17</v>
      </c>
      <c r="X182" s="222"/>
      <c r="Y182" s="132">
        <v>43329</v>
      </c>
      <c r="Z182" s="140">
        <f t="shared" si="20"/>
        <v>43449</v>
      </c>
      <c r="AA182" s="32">
        <v>43329</v>
      </c>
      <c r="AB182" s="37">
        <f t="shared" ca="1" si="24"/>
        <v>525</v>
      </c>
      <c r="AC182" s="37"/>
      <c r="AD182" s="37"/>
      <c r="AE182" s="61">
        <v>0.18356164383561643</v>
      </c>
      <c r="AF182" s="32"/>
    </row>
    <row r="183" spans="1:32" s="39" customFormat="1" ht="22.5">
      <c r="A183" s="1">
        <v>179</v>
      </c>
      <c r="B183" s="1" t="s">
        <v>1779</v>
      </c>
      <c r="C183" s="49">
        <v>300009</v>
      </c>
      <c r="D183" s="139" t="s">
        <v>1433</v>
      </c>
      <c r="E183" s="49" t="s">
        <v>248</v>
      </c>
      <c r="F183" s="50" t="s">
        <v>1407</v>
      </c>
      <c r="G183" s="109" t="s">
        <v>1414</v>
      </c>
      <c r="H183" s="109" t="s">
        <v>1448</v>
      </c>
      <c r="I183" s="184" t="s">
        <v>1668</v>
      </c>
      <c r="J183" s="184" t="s">
        <v>641</v>
      </c>
      <c r="K183" s="109" t="s">
        <v>1418</v>
      </c>
      <c r="L183" s="101" t="s">
        <v>1458</v>
      </c>
      <c r="M183" s="127">
        <v>34399</v>
      </c>
      <c r="N183" s="175">
        <f t="shared" ca="1" si="23"/>
        <v>26</v>
      </c>
      <c r="O183" s="200"/>
      <c r="P183" s="33" t="s">
        <v>17</v>
      </c>
      <c r="Q183" s="33"/>
      <c r="R183" s="14" t="s">
        <v>343</v>
      </c>
      <c r="S183" s="14"/>
      <c r="T183" s="14"/>
      <c r="U183" s="14" t="s">
        <v>10</v>
      </c>
      <c r="V183" s="36" t="s">
        <v>7</v>
      </c>
      <c r="W183" s="36" t="s">
        <v>17</v>
      </c>
      <c r="X183" s="222"/>
      <c r="Y183" s="132">
        <v>43329</v>
      </c>
      <c r="Z183" s="140">
        <f t="shared" si="20"/>
        <v>43449</v>
      </c>
      <c r="AA183" s="32">
        <v>43329</v>
      </c>
      <c r="AB183" s="37">
        <f t="shared" ca="1" si="24"/>
        <v>525</v>
      </c>
      <c r="AC183" s="37"/>
      <c r="AD183" s="37"/>
      <c r="AE183" s="61">
        <v>0.18356164383561643</v>
      </c>
      <c r="AF183" s="32"/>
    </row>
    <row r="184" spans="1:32" s="39" customFormat="1" ht="22.5">
      <c r="A184" s="1">
        <v>180</v>
      </c>
      <c r="B184" s="1" t="s">
        <v>1779</v>
      </c>
      <c r="C184" s="49">
        <v>300011</v>
      </c>
      <c r="D184" s="139" t="s">
        <v>1433</v>
      </c>
      <c r="E184" s="49" t="s">
        <v>247</v>
      </c>
      <c r="F184" s="50" t="s">
        <v>1655</v>
      </c>
      <c r="G184" s="109" t="s">
        <v>1716</v>
      </c>
      <c r="H184" s="109" t="s">
        <v>1717</v>
      </c>
      <c r="I184" s="49" t="s">
        <v>1655</v>
      </c>
      <c r="J184" s="184" t="s">
        <v>1679</v>
      </c>
      <c r="K184" s="109" t="s">
        <v>1701</v>
      </c>
      <c r="L184" s="101" t="s">
        <v>1633</v>
      </c>
      <c r="M184" s="127">
        <v>29678</v>
      </c>
      <c r="N184" s="175">
        <f t="shared" ca="1" si="23"/>
        <v>39</v>
      </c>
      <c r="O184" s="200"/>
      <c r="P184" s="33" t="s">
        <v>17</v>
      </c>
      <c r="Q184" s="33"/>
      <c r="R184" s="14" t="s">
        <v>343</v>
      </c>
      <c r="S184" s="14"/>
      <c r="T184" s="14"/>
      <c r="U184" s="14" t="s">
        <v>10</v>
      </c>
      <c r="V184" s="36" t="s">
        <v>7</v>
      </c>
      <c r="W184" s="36" t="s">
        <v>17</v>
      </c>
      <c r="X184" s="222"/>
      <c r="Y184" s="132">
        <v>43329</v>
      </c>
      <c r="Z184" s="140">
        <f t="shared" si="20"/>
        <v>43449</v>
      </c>
      <c r="AA184" s="32">
        <v>43329</v>
      </c>
      <c r="AB184" s="37">
        <f t="shared" ca="1" si="24"/>
        <v>525</v>
      </c>
      <c r="AC184" s="37"/>
      <c r="AD184" s="37"/>
      <c r="AE184" s="61">
        <f t="shared" ref="AE184:AE206" ca="1" si="27">IF(AB184="","",AB184/365)</f>
        <v>1.4383561643835616</v>
      </c>
      <c r="AF184" s="32"/>
    </row>
    <row r="185" spans="1:32" s="39" customFormat="1" ht="22.5">
      <c r="A185" s="1">
        <v>181</v>
      </c>
      <c r="B185" s="1" t="s">
        <v>1779</v>
      </c>
      <c r="C185" s="49">
        <v>300012</v>
      </c>
      <c r="D185" s="139" t="s">
        <v>1433</v>
      </c>
      <c r="E185" s="49" t="s">
        <v>247</v>
      </c>
      <c r="F185" s="50" t="s">
        <v>1735</v>
      </c>
      <c r="G185" s="109" t="s">
        <v>1718</v>
      </c>
      <c r="H185" s="109" t="s">
        <v>1744</v>
      </c>
      <c r="I185" s="49" t="s">
        <v>1656</v>
      </c>
      <c r="J185" s="184" t="s">
        <v>1679</v>
      </c>
      <c r="K185" s="109" t="s">
        <v>1702</v>
      </c>
      <c r="L185" s="101" t="s">
        <v>1634</v>
      </c>
      <c r="M185" s="127">
        <v>34732</v>
      </c>
      <c r="N185" s="175">
        <f t="shared" ca="1" si="23"/>
        <v>25</v>
      </c>
      <c r="O185" s="200">
        <v>2192574488</v>
      </c>
      <c r="P185" s="33" t="s">
        <v>17</v>
      </c>
      <c r="Q185" s="33"/>
      <c r="R185" s="14" t="s">
        <v>343</v>
      </c>
      <c r="S185" s="14"/>
      <c r="T185" s="14"/>
      <c r="U185" s="14" t="s">
        <v>10</v>
      </c>
      <c r="V185" s="36" t="s">
        <v>7</v>
      </c>
      <c r="W185" s="36" t="s">
        <v>17</v>
      </c>
      <c r="X185" s="222"/>
      <c r="Y185" s="132">
        <v>43329</v>
      </c>
      <c r="Z185" s="140">
        <f t="shared" si="20"/>
        <v>43449</v>
      </c>
      <c r="AA185" s="32">
        <v>43329</v>
      </c>
      <c r="AB185" s="37">
        <f t="shared" ca="1" si="24"/>
        <v>525</v>
      </c>
      <c r="AC185" s="37"/>
      <c r="AD185" s="37"/>
      <c r="AE185" s="61">
        <f t="shared" ca="1" si="27"/>
        <v>1.4383561643835616</v>
      </c>
      <c r="AF185" s="32"/>
    </row>
    <row r="186" spans="1:32" s="39" customFormat="1" ht="22.5">
      <c r="A186" s="1">
        <v>182</v>
      </c>
      <c r="B186" s="1" t="s">
        <v>1779</v>
      </c>
      <c r="C186" s="49">
        <v>300013</v>
      </c>
      <c r="D186" s="139" t="s">
        <v>1433</v>
      </c>
      <c r="E186" s="49" t="s">
        <v>247</v>
      </c>
      <c r="F186" s="50" t="s">
        <v>1657</v>
      </c>
      <c r="G186" s="109" t="s">
        <v>1736</v>
      </c>
      <c r="H186" s="109" t="s">
        <v>1745</v>
      </c>
      <c r="I186" s="49" t="s">
        <v>1657</v>
      </c>
      <c r="J186" s="184" t="s">
        <v>1679</v>
      </c>
      <c r="K186" s="109" t="s">
        <v>1700</v>
      </c>
      <c r="L186" s="101" t="s">
        <v>1635</v>
      </c>
      <c r="M186" s="127">
        <v>30103</v>
      </c>
      <c r="N186" s="175">
        <f t="shared" ca="1" si="23"/>
        <v>38</v>
      </c>
      <c r="O186" s="200"/>
      <c r="P186" s="33" t="s">
        <v>17</v>
      </c>
      <c r="Q186" s="33"/>
      <c r="R186" s="14" t="s">
        <v>343</v>
      </c>
      <c r="S186" s="14"/>
      <c r="T186" s="14"/>
      <c r="U186" s="14" t="s">
        <v>10</v>
      </c>
      <c r="V186" s="36" t="s">
        <v>7</v>
      </c>
      <c r="W186" s="36" t="s">
        <v>17</v>
      </c>
      <c r="X186" s="222"/>
      <c r="Y186" s="132">
        <v>43329</v>
      </c>
      <c r="Z186" s="140">
        <f t="shared" si="20"/>
        <v>43449</v>
      </c>
      <c r="AA186" s="32">
        <v>43329</v>
      </c>
      <c r="AB186" s="37">
        <f t="shared" ca="1" si="24"/>
        <v>525</v>
      </c>
      <c r="AC186" s="37"/>
      <c r="AD186" s="37"/>
      <c r="AE186" s="61">
        <f t="shared" ca="1" si="27"/>
        <v>1.4383561643835616</v>
      </c>
      <c r="AF186" s="32"/>
    </row>
    <row r="187" spans="1:32" s="39" customFormat="1" ht="22.5">
      <c r="A187" s="1">
        <v>183</v>
      </c>
      <c r="B187" s="1" t="s">
        <v>1779</v>
      </c>
      <c r="C187" s="49">
        <v>300014</v>
      </c>
      <c r="D187" s="139" t="s">
        <v>1433</v>
      </c>
      <c r="E187" s="49" t="s">
        <v>247</v>
      </c>
      <c r="F187" s="50" t="s">
        <v>1737</v>
      </c>
      <c r="G187" s="109" t="s">
        <v>1709</v>
      </c>
      <c r="H187" s="109" t="s">
        <v>1746</v>
      </c>
      <c r="I187" s="49" t="s">
        <v>464</v>
      </c>
      <c r="J187" s="184" t="s">
        <v>1679</v>
      </c>
      <c r="K187" s="109" t="s">
        <v>1699</v>
      </c>
      <c r="L187" s="101" t="s">
        <v>1636</v>
      </c>
      <c r="M187" s="127">
        <v>31182</v>
      </c>
      <c r="N187" s="175">
        <f t="shared" ca="1" si="23"/>
        <v>35</v>
      </c>
      <c r="O187" s="200"/>
      <c r="P187" s="33" t="s">
        <v>17</v>
      </c>
      <c r="Q187" s="33"/>
      <c r="R187" s="14" t="s">
        <v>343</v>
      </c>
      <c r="S187" s="14"/>
      <c r="T187" s="14"/>
      <c r="U187" s="14" t="s">
        <v>10</v>
      </c>
      <c r="V187" s="36" t="s">
        <v>7</v>
      </c>
      <c r="W187" s="36" t="s">
        <v>17</v>
      </c>
      <c r="X187" s="222"/>
      <c r="Y187" s="132">
        <v>43329</v>
      </c>
      <c r="Z187" s="140">
        <f t="shared" si="20"/>
        <v>43449</v>
      </c>
      <c r="AA187" s="32">
        <v>43329</v>
      </c>
      <c r="AB187" s="37">
        <f t="shared" ca="1" si="24"/>
        <v>525</v>
      </c>
      <c r="AC187" s="37"/>
      <c r="AD187" s="37"/>
      <c r="AE187" s="61">
        <f t="shared" ca="1" si="27"/>
        <v>1.4383561643835616</v>
      </c>
      <c r="AF187" s="32"/>
    </row>
    <row r="188" spans="1:32" s="39" customFormat="1" ht="22.5">
      <c r="A188" s="1">
        <v>184</v>
      </c>
      <c r="B188" s="1" t="s">
        <v>1779</v>
      </c>
      <c r="C188" s="49">
        <v>300015</v>
      </c>
      <c r="D188" s="139" t="s">
        <v>1433</v>
      </c>
      <c r="E188" s="49" t="s">
        <v>247</v>
      </c>
      <c r="F188" s="50" t="s">
        <v>1360</v>
      </c>
      <c r="G188" s="109" t="s">
        <v>1719</v>
      </c>
      <c r="H188" s="109" t="s">
        <v>1720</v>
      </c>
      <c r="I188" s="184" t="s">
        <v>1658</v>
      </c>
      <c r="J188" s="184" t="s">
        <v>1679</v>
      </c>
      <c r="K188" s="109" t="s">
        <v>1698</v>
      </c>
      <c r="L188" s="101" t="s">
        <v>1637</v>
      </c>
      <c r="M188" s="127">
        <v>34912</v>
      </c>
      <c r="N188" s="175">
        <f t="shared" ca="1" si="23"/>
        <v>25</v>
      </c>
      <c r="O188" s="200"/>
      <c r="P188" s="33" t="s">
        <v>17</v>
      </c>
      <c r="Q188" s="33"/>
      <c r="R188" s="14" t="s">
        <v>343</v>
      </c>
      <c r="S188" s="14"/>
      <c r="T188" s="14"/>
      <c r="U188" s="14" t="s">
        <v>10</v>
      </c>
      <c r="V188" s="36" t="s">
        <v>7</v>
      </c>
      <c r="W188" s="36" t="s">
        <v>17</v>
      </c>
      <c r="X188" s="222"/>
      <c r="Y188" s="132">
        <v>43329</v>
      </c>
      <c r="Z188" s="140">
        <f t="shared" si="20"/>
        <v>43449</v>
      </c>
      <c r="AA188" s="32">
        <v>43329</v>
      </c>
      <c r="AB188" s="37">
        <f t="shared" ca="1" si="24"/>
        <v>525</v>
      </c>
      <c r="AC188" s="37"/>
      <c r="AD188" s="37"/>
      <c r="AE188" s="61">
        <f t="shared" ca="1" si="27"/>
        <v>1.4383561643835616</v>
      </c>
      <c r="AF188" s="32"/>
    </row>
    <row r="189" spans="1:32" s="39" customFormat="1" ht="22.5">
      <c r="A189" s="1">
        <v>185</v>
      </c>
      <c r="B189" s="1" t="s">
        <v>1779</v>
      </c>
      <c r="C189" s="49">
        <v>300016</v>
      </c>
      <c r="D189" s="139" t="s">
        <v>1433</v>
      </c>
      <c r="E189" s="49" t="s">
        <v>247</v>
      </c>
      <c r="F189" s="50" t="s">
        <v>1659</v>
      </c>
      <c r="G189" s="109" t="s">
        <v>1747</v>
      </c>
      <c r="H189" s="109" t="s">
        <v>1721</v>
      </c>
      <c r="I189" s="184" t="s">
        <v>1659</v>
      </c>
      <c r="J189" s="184" t="s">
        <v>1679</v>
      </c>
      <c r="K189" s="109" t="s">
        <v>1697</v>
      </c>
      <c r="L189" s="101" t="s">
        <v>1638</v>
      </c>
      <c r="M189" s="127">
        <v>32050</v>
      </c>
      <c r="N189" s="175">
        <f t="shared" ca="1" si="23"/>
        <v>33</v>
      </c>
      <c r="O189" s="200"/>
      <c r="P189" s="33" t="s">
        <v>17</v>
      </c>
      <c r="Q189" s="33"/>
      <c r="R189" s="14" t="s">
        <v>343</v>
      </c>
      <c r="S189" s="14"/>
      <c r="T189" s="14"/>
      <c r="U189" s="14" t="s">
        <v>10</v>
      </c>
      <c r="V189" s="36" t="s">
        <v>7</v>
      </c>
      <c r="W189" s="36" t="s">
        <v>17</v>
      </c>
      <c r="X189" s="222"/>
      <c r="Y189" s="132">
        <v>43329</v>
      </c>
      <c r="Z189" s="140">
        <f t="shared" si="20"/>
        <v>43449</v>
      </c>
      <c r="AA189" s="32">
        <v>43329</v>
      </c>
      <c r="AB189" s="37">
        <f t="shared" ca="1" si="24"/>
        <v>525</v>
      </c>
      <c r="AC189" s="37"/>
      <c r="AD189" s="37"/>
      <c r="AE189" s="61">
        <f t="shared" ca="1" si="27"/>
        <v>1.4383561643835616</v>
      </c>
      <c r="AF189" s="32"/>
    </row>
    <row r="190" spans="1:32" s="39" customFormat="1" ht="22.5">
      <c r="A190" s="1">
        <v>186</v>
      </c>
      <c r="B190" s="1" t="s">
        <v>1779</v>
      </c>
      <c r="C190" s="49">
        <v>300017</v>
      </c>
      <c r="D190" s="139" t="s">
        <v>1433</v>
      </c>
      <c r="E190" s="49" t="s">
        <v>247</v>
      </c>
      <c r="F190" s="50" t="s">
        <v>1712</v>
      </c>
      <c r="G190" s="109" t="s">
        <v>1734</v>
      </c>
      <c r="H190" s="109" t="s">
        <v>1748</v>
      </c>
      <c r="I190" s="184" t="s">
        <v>1660</v>
      </c>
      <c r="J190" s="184" t="s">
        <v>1679</v>
      </c>
      <c r="K190" s="109" t="s">
        <v>1696</v>
      </c>
      <c r="L190" s="101" t="s">
        <v>1639</v>
      </c>
      <c r="M190" s="127">
        <v>33795</v>
      </c>
      <c r="N190" s="175">
        <f t="shared" ca="1" si="23"/>
        <v>28</v>
      </c>
      <c r="O190" s="200"/>
      <c r="P190" s="33" t="s">
        <v>17</v>
      </c>
      <c r="Q190" s="33"/>
      <c r="R190" s="14" t="s">
        <v>343</v>
      </c>
      <c r="S190" s="14"/>
      <c r="T190" s="14"/>
      <c r="U190" s="14" t="s">
        <v>10</v>
      </c>
      <c r="V190" s="36" t="s">
        <v>7</v>
      </c>
      <c r="W190" s="36" t="s">
        <v>17</v>
      </c>
      <c r="X190" s="222"/>
      <c r="Y190" s="132">
        <v>43329</v>
      </c>
      <c r="Z190" s="140">
        <f t="shared" si="20"/>
        <v>43449</v>
      </c>
      <c r="AA190" s="32">
        <v>43329</v>
      </c>
      <c r="AB190" s="37">
        <f t="shared" ca="1" si="24"/>
        <v>525</v>
      </c>
      <c r="AC190" s="37"/>
      <c r="AD190" s="37"/>
      <c r="AE190" s="61">
        <f t="shared" ca="1" si="27"/>
        <v>1.4383561643835616</v>
      </c>
      <c r="AF190" s="32"/>
    </row>
    <row r="191" spans="1:32" s="39" customFormat="1" ht="22.5">
      <c r="A191" s="1">
        <v>187</v>
      </c>
      <c r="B191" s="1" t="s">
        <v>1779</v>
      </c>
      <c r="C191" s="49">
        <v>300018</v>
      </c>
      <c r="D191" s="139" t="s">
        <v>1433</v>
      </c>
      <c r="E191" s="49" t="s">
        <v>247</v>
      </c>
      <c r="F191" s="50" t="s">
        <v>1725</v>
      </c>
      <c r="G191" s="109" t="s">
        <v>1726</v>
      </c>
      <c r="H191" s="109" t="s">
        <v>1727</v>
      </c>
      <c r="I191" s="184" t="s">
        <v>1661</v>
      </c>
      <c r="J191" s="184" t="s">
        <v>1679</v>
      </c>
      <c r="K191" s="109" t="s">
        <v>1769</v>
      </c>
      <c r="L191" s="101" t="s">
        <v>1640</v>
      </c>
      <c r="M191" s="127">
        <v>33734</v>
      </c>
      <c r="N191" s="175">
        <f t="shared" ca="1" si="23"/>
        <v>28</v>
      </c>
      <c r="O191" s="200"/>
      <c r="P191" s="33" t="s">
        <v>17</v>
      </c>
      <c r="Q191" s="33"/>
      <c r="R191" s="14" t="s">
        <v>343</v>
      </c>
      <c r="S191" s="14"/>
      <c r="T191" s="14"/>
      <c r="U191" s="14" t="s">
        <v>10</v>
      </c>
      <c r="V191" s="36" t="s">
        <v>7</v>
      </c>
      <c r="W191" s="36" t="s">
        <v>17</v>
      </c>
      <c r="X191" s="222"/>
      <c r="Y191" s="132">
        <v>43329</v>
      </c>
      <c r="Z191" s="140">
        <f t="shared" si="20"/>
        <v>43449</v>
      </c>
      <c r="AA191" s="32">
        <v>43329</v>
      </c>
      <c r="AB191" s="37">
        <f t="shared" ca="1" si="24"/>
        <v>525</v>
      </c>
      <c r="AC191" s="37"/>
      <c r="AD191" s="37"/>
      <c r="AE191" s="61">
        <f t="shared" ca="1" si="27"/>
        <v>1.4383561643835616</v>
      </c>
      <c r="AF191" s="32"/>
    </row>
    <row r="192" spans="1:32" s="39" customFormat="1" ht="22.5">
      <c r="A192" s="1">
        <v>188</v>
      </c>
      <c r="B192" s="1" t="s">
        <v>1779</v>
      </c>
      <c r="C192" s="49">
        <v>300019</v>
      </c>
      <c r="D192" s="139" t="s">
        <v>1433</v>
      </c>
      <c r="E192" s="49" t="s">
        <v>248</v>
      </c>
      <c r="F192" s="50" t="s">
        <v>248</v>
      </c>
      <c r="G192" s="109" t="s">
        <v>1723</v>
      </c>
      <c r="H192" s="109" t="s">
        <v>1749</v>
      </c>
      <c r="I192" s="184" t="s">
        <v>248</v>
      </c>
      <c r="J192" s="184" t="s">
        <v>1680</v>
      </c>
      <c r="K192" s="109" t="s">
        <v>1695</v>
      </c>
      <c r="L192" s="101" t="s">
        <v>1641</v>
      </c>
      <c r="M192" s="127">
        <v>28189</v>
      </c>
      <c r="N192" s="175">
        <f t="shared" ca="1" si="23"/>
        <v>43</v>
      </c>
      <c r="O192" s="200"/>
      <c r="P192" s="33" t="s">
        <v>17</v>
      </c>
      <c r="Q192" s="33"/>
      <c r="R192" s="14" t="s">
        <v>343</v>
      </c>
      <c r="S192" s="14"/>
      <c r="T192" s="14"/>
      <c r="U192" s="14" t="s">
        <v>10</v>
      </c>
      <c r="V192" s="36" t="s">
        <v>7</v>
      </c>
      <c r="W192" s="36" t="s">
        <v>17</v>
      </c>
      <c r="X192" s="222"/>
      <c r="Y192" s="132">
        <v>43329</v>
      </c>
      <c r="Z192" s="140">
        <f t="shared" si="20"/>
        <v>43449</v>
      </c>
      <c r="AA192" s="32">
        <v>43329</v>
      </c>
      <c r="AB192" s="37">
        <f t="shared" ca="1" si="24"/>
        <v>525</v>
      </c>
      <c r="AC192" s="37"/>
      <c r="AD192" s="37"/>
      <c r="AE192" s="61">
        <f t="shared" ca="1" si="27"/>
        <v>1.4383561643835616</v>
      </c>
      <c r="AF192" s="32"/>
    </row>
    <row r="193" spans="1:32" s="39" customFormat="1" ht="22.5">
      <c r="A193" s="1">
        <v>189</v>
      </c>
      <c r="B193" s="1" t="s">
        <v>1779</v>
      </c>
      <c r="C193" s="49">
        <v>300020</v>
      </c>
      <c r="D193" s="139" t="s">
        <v>1433</v>
      </c>
      <c r="E193" s="49" t="s">
        <v>247</v>
      </c>
      <c r="F193" s="50" t="s">
        <v>1722</v>
      </c>
      <c r="G193" s="109" t="s">
        <v>1723</v>
      </c>
      <c r="H193" s="109" t="s">
        <v>1724</v>
      </c>
      <c r="I193" s="184" t="s">
        <v>1662</v>
      </c>
      <c r="J193" s="184" t="s">
        <v>1679</v>
      </c>
      <c r="K193" s="109" t="s">
        <v>1694</v>
      </c>
      <c r="L193" s="101" t="s">
        <v>1642</v>
      </c>
      <c r="M193" s="127">
        <v>28582</v>
      </c>
      <c r="N193" s="175">
        <f t="shared" ca="1" si="23"/>
        <v>42</v>
      </c>
      <c r="O193" s="200"/>
      <c r="P193" s="33" t="s">
        <v>17</v>
      </c>
      <c r="Q193" s="33"/>
      <c r="R193" s="14" t="s">
        <v>343</v>
      </c>
      <c r="S193" s="14"/>
      <c r="T193" s="14"/>
      <c r="U193" s="14" t="s">
        <v>10</v>
      </c>
      <c r="V193" s="36" t="s">
        <v>7</v>
      </c>
      <c r="W193" s="36" t="s">
        <v>17</v>
      </c>
      <c r="X193" s="222"/>
      <c r="Y193" s="132">
        <v>43329</v>
      </c>
      <c r="Z193" s="140">
        <f t="shared" si="20"/>
        <v>43449</v>
      </c>
      <c r="AA193" s="32">
        <v>43329</v>
      </c>
      <c r="AB193" s="37">
        <f t="shared" ca="1" si="24"/>
        <v>525</v>
      </c>
      <c r="AC193" s="37"/>
      <c r="AD193" s="37"/>
      <c r="AE193" s="61">
        <f t="shared" ca="1" si="27"/>
        <v>1.4383561643835616</v>
      </c>
      <c r="AF193" s="32"/>
    </row>
    <row r="194" spans="1:32" s="39" customFormat="1" ht="22.5">
      <c r="A194" s="1">
        <v>190</v>
      </c>
      <c r="B194" s="1" t="s">
        <v>1779</v>
      </c>
      <c r="C194" s="49">
        <v>300021</v>
      </c>
      <c r="D194" s="139" t="s">
        <v>1433</v>
      </c>
      <c r="E194" s="49" t="s">
        <v>247</v>
      </c>
      <c r="F194" s="50" t="s">
        <v>1738</v>
      </c>
      <c r="G194" s="109" t="s">
        <v>1739</v>
      </c>
      <c r="H194" s="109" t="s">
        <v>1750</v>
      </c>
      <c r="I194" s="184" t="s">
        <v>1663</v>
      </c>
      <c r="J194" s="184" t="s">
        <v>1679</v>
      </c>
      <c r="K194" s="109" t="s">
        <v>1693</v>
      </c>
      <c r="L194" s="101" t="s">
        <v>1643</v>
      </c>
      <c r="M194" s="127">
        <v>31472</v>
      </c>
      <c r="N194" s="175">
        <f t="shared" ca="1" si="23"/>
        <v>34</v>
      </c>
      <c r="O194" s="200"/>
      <c r="P194" s="33" t="s">
        <v>17</v>
      </c>
      <c r="Q194" s="33"/>
      <c r="R194" s="14" t="s">
        <v>343</v>
      </c>
      <c r="S194" s="14"/>
      <c r="T194" s="14"/>
      <c r="U194" s="14" t="s">
        <v>10</v>
      </c>
      <c r="V194" s="36" t="s">
        <v>7</v>
      </c>
      <c r="W194" s="36" t="s">
        <v>17</v>
      </c>
      <c r="X194" s="222"/>
      <c r="Y194" s="132">
        <v>43329</v>
      </c>
      <c r="Z194" s="140">
        <f t="shared" si="20"/>
        <v>43449</v>
      </c>
      <c r="AA194" s="32">
        <v>43329</v>
      </c>
      <c r="AB194" s="37">
        <f t="shared" ca="1" si="24"/>
        <v>525</v>
      </c>
      <c r="AC194" s="37"/>
      <c r="AD194" s="37"/>
      <c r="AE194" s="61">
        <f t="shared" ca="1" si="27"/>
        <v>1.4383561643835616</v>
      </c>
      <c r="AF194" s="32"/>
    </row>
    <row r="195" spans="1:32" s="39" customFormat="1" ht="22.5">
      <c r="A195" s="1">
        <v>191</v>
      </c>
      <c r="B195" s="1" t="s">
        <v>1779</v>
      </c>
      <c r="C195" s="49">
        <v>300022</v>
      </c>
      <c r="D195" s="139" t="s">
        <v>1433</v>
      </c>
      <c r="E195" s="49" t="s">
        <v>247</v>
      </c>
      <c r="F195" s="50" t="s">
        <v>895</v>
      </c>
      <c r="G195" s="109" t="s">
        <v>1740</v>
      </c>
      <c r="H195" s="109" t="s">
        <v>1751</v>
      </c>
      <c r="I195" s="184" t="s">
        <v>895</v>
      </c>
      <c r="J195" s="184" t="s">
        <v>1679</v>
      </c>
      <c r="K195" s="109" t="s">
        <v>1691</v>
      </c>
      <c r="L195" s="101" t="s">
        <v>1644</v>
      </c>
      <c r="M195" s="127">
        <v>34854</v>
      </c>
      <c r="N195" s="175">
        <f t="shared" ca="1" si="23"/>
        <v>25</v>
      </c>
      <c r="O195" s="200"/>
      <c r="P195" s="33" t="s">
        <v>17</v>
      </c>
      <c r="Q195" s="33"/>
      <c r="R195" s="14" t="s">
        <v>343</v>
      </c>
      <c r="S195" s="14"/>
      <c r="T195" s="14"/>
      <c r="U195" s="14" t="s">
        <v>10</v>
      </c>
      <c r="V195" s="36" t="s">
        <v>7</v>
      </c>
      <c r="W195" s="36" t="s">
        <v>17</v>
      </c>
      <c r="X195" s="222"/>
      <c r="Y195" s="132">
        <v>43329</v>
      </c>
      <c r="Z195" s="140">
        <f t="shared" si="20"/>
        <v>43449</v>
      </c>
      <c r="AA195" s="32">
        <v>43329</v>
      </c>
      <c r="AB195" s="37">
        <f t="shared" ca="1" si="24"/>
        <v>525</v>
      </c>
      <c r="AC195" s="37"/>
      <c r="AD195" s="37"/>
      <c r="AE195" s="61">
        <f t="shared" ca="1" si="27"/>
        <v>1.4383561643835616</v>
      </c>
      <c r="AF195" s="32"/>
    </row>
    <row r="196" spans="1:32" s="39" customFormat="1" ht="22.5">
      <c r="A196" s="1">
        <v>192</v>
      </c>
      <c r="B196" s="1" t="s">
        <v>1779</v>
      </c>
      <c r="C196" s="49">
        <v>300023</v>
      </c>
      <c r="D196" s="139" t="s">
        <v>1433</v>
      </c>
      <c r="E196" s="49" t="s">
        <v>248</v>
      </c>
      <c r="F196" s="50" t="s">
        <v>1715</v>
      </c>
      <c r="G196" s="109" t="s">
        <v>1740</v>
      </c>
      <c r="H196" s="109" t="s">
        <v>1752</v>
      </c>
      <c r="I196" s="184" t="s">
        <v>490</v>
      </c>
      <c r="J196" s="184" t="s">
        <v>1680</v>
      </c>
      <c r="K196" s="109" t="s">
        <v>1692</v>
      </c>
      <c r="L196" s="101" t="s">
        <v>1645</v>
      </c>
      <c r="M196" s="127">
        <v>34430</v>
      </c>
      <c r="N196" s="175">
        <f t="shared" ca="1" si="23"/>
        <v>26</v>
      </c>
      <c r="O196" s="200"/>
      <c r="P196" s="33" t="s">
        <v>17</v>
      </c>
      <c r="Q196" s="33"/>
      <c r="R196" s="14" t="s">
        <v>343</v>
      </c>
      <c r="S196" s="14"/>
      <c r="T196" s="14"/>
      <c r="U196" s="14" t="s">
        <v>10</v>
      </c>
      <c r="V196" s="36" t="s">
        <v>7</v>
      </c>
      <c r="W196" s="36" t="s">
        <v>17</v>
      </c>
      <c r="X196" s="222"/>
      <c r="Y196" s="132">
        <v>43329</v>
      </c>
      <c r="Z196" s="140">
        <f t="shared" si="20"/>
        <v>43449</v>
      </c>
      <c r="AA196" s="32">
        <v>43329</v>
      </c>
      <c r="AB196" s="37">
        <f t="shared" ca="1" si="24"/>
        <v>525</v>
      </c>
      <c r="AC196" s="37"/>
      <c r="AD196" s="37"/>
      <c r="AE196" s="61">
        <f t="shared" ca="1" si="27"/>
        <v>1.4383561643835616</v>
      </c>
      <c r="AF196" s="32"/>
    </row>
    <row r="197" spans="1:32" s="39" customFormat="1" ht="22.5">
      <c r="A197" s="1">
        <v>193</v>
      </c>
      <c r="B197" s="1" t="s">
        <v>1779</v>
      </c>
      <c r="C197" s="49">
        <v>300024</v>
      </c>
      <c r="D197" s="139" t="s">
        <v>1433</v>
      </c>
      <c r="E197" s="49" t="s">
        <v>248</v>
      </c>
      <c r="F197" s="50" t="s">
        <v>1714</v>
      </c>
      <c r="G197" s="109" t="s">
        <v>1490</v>
      </c>
      <c r="H197" s="109" t="s">
        <v>1753</v>
      </c>
      <c r="I197" s="184" t="s">
        <v>1664</v>
      </c>
      <c r="J197" s="184" t="s">
        <v>1680</v>
      </c>
      <c r="K197" s="109" t="s">
        <v>1690</v>
      </c>
      <c r="L197" s="101" t="s">
        <v>1646</v>
      </c>
      <c r="M197" s="127">
        <v>31266</v>
      </c>
      <c r="N197" s="175">
        <f t="shared" ca="1" si="23"/>
        <v>35</v>
      </c>
      <c r="O197" s="200"/>
      <c r="P197" s="33" t="s">
        <v>17</v>
      </c>
      <c r="Q197" s="33"/>
      <c r="R197" s="14" t="s">
        <v>343</v>
      </c>
      <c r="S197" s="14"/>
      <c r="T197" s="14"/>
      <c r="U197" s="14" t="s">
        <v>10</v>
      </c>
      <c r="V197" s="36" t="s">
        <v>7</v>
      </c>
      <c r="W197" s="36" t="s">
        <v>17</v>
      </c>
      <c r="X197" s="222"/>
      <c r="Y197" s="132">
        <v>43329</v>
      </c>
      <c r="Z197" s="140">
        <f t="shared" si="20"/>
        <v>43449</v>
      </c>
      <c r="AA197" s="32">
        <v>43329</v>
      </c>
      <c r="AB197" s="37">
        <f t="shared" ca="1" si="24"/>
        <v>525</v>
      </c>
      <c r="AC197" s="37"/>
      <c r="AD197" s="37"/>
      <c r="AE197" s="61">
        <f t="shared" ca="1" si="27"/>
        <v>1.4383561643835616</v>
      </c>
      <c r="AF197" s="32"/>
    </row>
    <row r="198" spans="1:32" s="39" customFormat="1" ht="22.5">
      <c r="A198" s="1">
        <v>194</v>
      </c>
      <c r="B198" s="1" t="s">
        <v>1779</v>
      </c>
      <c r="C198" s="49">
        <v>300025</v>
      </c>
      <c r="D198" s="139" t="s">
        <v>1433</v>
      </c>
      <c r="E198" s="49" t="s">
        <v>247</v>
      </c>
      <c r="F198" s="50" t="s">
        <v>1670</v>
      </c>
      <c r="G198" s="109" t="s">
        <v>1734</v>
      </c>
      <c r="H198" s="109" t="s">
        <v>1754</v>
      </c>
      <c r="I198" s="184" t="s">
        <v>1670</v>
      </c>
      <c r="J198" s="184" t="s">
        <v>1679</v>
      </c>
      <c r="K198" s="109" t="s">
        <v>1689</v>
      </c>
      <c r="L198" s="101" t="s">
        <v>1703</v>
      </c>
      <c r="M198" s="127">
        <v>31550</v>
      </c>
      <c r="N198" s="175">
        <f t="shared" ca="1" si="23"/>
        <v>34</v>
      </c>
      <c r="O198" s="200"/>
      <c r="P198" s="33" t="s">
        <v>17</v>
      </c>
      <c r="Q198" s="33"/>
      <c r="R198" s="14" t="s">
        <v>343</v>
      </c>
      <c r="S198" s="14"/>
      <c r="T198" s="14"/>
      <c r="U198" s="14" t="s">
        <v>10</v>
      </c>
      <c r="V198" s="36" t="s">
        <v>7</v>
      </c>
      <c r="W198" s="36" t="s">
        <v>17</v>
      </c>
      <c r="X198" s="222"/>
      <c r="Y198" s="132">
        <v>43329</v>
      </c>
      <c r="Z198" s="140">
        <f t="shared" si="20"/>
        <v>43449</v>
      </c>
      <c r="AA198" s="32">
        <v>43329</v>
      </c>
      <c r="AB198" s="37">
        <f t="shared" ca="1" si="24"/>
        <v>525</v>
      </c>
      <c r="AC198" s="37"/>
      <c r="AD198" s="37"/>
      <c r="AE198" s="61">
        <f t="shared" ca="1" si="27"/>
        <v>1.4383561643835616</v>
      </c>
      <c r="AF198" s="32"/>
    </row>
    <row r="199" spans="1:32" s="39" customFormat="1" ht="22.5">
      <c r="A199" s="1">
        <v>195</v>
      </c>
      <c r="B199" s="1" t="s">
        <v>1779</v>
      </c>
      <c r="C199" s="49">
        <v>300026</v>
      </c>
      <c r="D199" s="139" t="s">
        <v>1433</v>
      </c>
      <c r="E199" s="49" t="s">
        <v>247</v>
      </c>
      <c r="F199" s="50" t="s">
        <v>1707</v>
      </c>
      <c r="G199" s="109" t="s">
        <v>1705</v>
      </c>
      <c r="H199" s="109" t="s">
        <v>1708</v>
      </c>
      <c r="I199" s="184" t="s">
        <v>1671</v>
      </c>
      <c r="J199" s="184" t="s">
        <v>1679</v>
      </c>
      <c r="K199" s="109" t="s">
        <v>1688</v>
      </c>
      <c r="L199" s="101" t="s">
        <v>1647</v>
      </c>
      <c r="M199" s="127">
        <v>30564</v>
      </c>
      <c r="N199" s="175">
        <f t="shared" ca="1" si="23"/>
        <v>37</v>
      </c>
      <c r="O199" s="200"/>
      <c r="P199" s="33" t="s">
        <v>17</v>
      </c>
      <c r="Q199" s="33"/>
      <c r="R199" s="14" t="s">
        <v>343</v>
      </c>
      <c r="S199" s="14"/>
      <c r="T199" s="14"/>
      <c r="U199" s="14" t="s">
        <v>10</v>
      </c>
      <c r="V199" s="36" t="s">
        <v>7</v>
      </c>
      <c r="W199" s="36" t="s">
        <v>17</v>
      </c>
      <c r="X199" s="222"/>
      <c r="Y199" s="132">
        <v>43329</v>
      </c>
      <c r="Z199" s="140">
        <f t="shared" si="20"/>
        <v>43449</v>
      </c>
      <c r="AA199" s="32">
        <v>43329</v>
      </c>
      <c r="AB199" s="37">
        <f t="shared" ca="1" si="24"/>
        <v>525</v>
      </c>
      <c r="AC199" s="37"/>
      <c r="AD199" s="37"/>
      <c r="AE199" s="61">
        <f t="shared" ca="1" si="27"/>
        <v>1.4383561643835616</v>
      </c>
      <c r="AF199" s="32"/>
    </row>
    <row r="200" spans="1:32" s="39" customFormat="1" ht="22.5">
      <c r="A200" s="1">
        <v>196</v>
      </c>
      <c r="B200" s="1" t="s">
        <v>1779</v>
      </c>
      <c r="C200" s="49">
        <v>300027</v>
      </c>
      <c r="D200" s="139" t="s">
        <v>1433</v>
      </c>
      <c r="E200" s="49" t="s">
        <v>248</v>
      </c>
      <c r="F200" s="50" t="s">
        <v>464</v>
      </c>
      <c r="G200" s="109" t="s">
        <v>1705</v>
      </c>
      <c r="H200" s="109" t="s">
        <v>1713</v>
      </c>
      <c r="I200" s="184" t="s">
        <v>1672</v>
      </c>
      <c r="J200" s="184" t="s">
        <v>641</v>
      </c>
      <c r="K200" s="109" t="s">
        <v>1687</v>
      </c>
      <c r="L200" s="101" t="s">
        <v>1648</v>
      </c>
      <c r="M200" s="127">
        <v>36576</v>
      </c>
      <c r="N200" s="175">
        <f t="shared" ca="1" si="23"/>
        <v>20</v>
      </c>
      <c r="O200" s="200"/>
      <c r="P200" s="33" t="s">
        <v>17</v>
      </c>
      <c r="Q200" s="33"/>
      <c r="R200" s="14" t="s">
        <v>343</v>
      </c>
      <c r="S200" s="14"/>
      <c r="T200" s="14"/>
      <c r="U200" s="14" t="s">
        <v>10</v>
      </c>
      <c r="V200" s="36" t="s">
        <v>7</v>
      </c>
      <c r="W200" s="36" t="s">
        <v>17</v>
      </c>
      <c r="X200" s="222"/>
      <c r="Y200" s="132">
        <v>43329</v>
      </c>
      <c r="Z200" s="140">
        <f t="shared" si="20"/>
        <v>43449</v>
      </c>
      <c r="AA200" s="32">
        <v>43329</v>
      </c>
      <c r="AB200" s="37">
        <f t="shared" ca="1" si="24"/>
        <v>525</v>
      </c>
      <c r="AC200" s="37"/>
      <c r="AD200" s="37"/>
      <c r="AE200" s="61">
        <f t="shared" ca="1" si="27"/>
        <v>1.4383561643835616</v>
      </c>
      <c r="AF200" s="32"/>
    </row>
    <row r="201" spans="1:32" s="39" customFormat="1" ht="22.5">
      <c r="A201" s="1">
        <v>197</v>
      </c>
      <c r="B201" s="1" t="s">
        <v>1779</v>
      </c>
      <c r="C201" s="49">
        <v>300028</v>
      </c>
      <c r="D201" s="139" t="s">
        <v>1433</v>
      </c>
      <c r="E201" s="49" t="s">
        <v>248</v>
      </c>
      <c r="F201" s="50" t="s">
        <v>1710</v>
      </c>
      <c r="G201" s="109" t="s">
        <v>1705</v>
      </c>
      <c r="H201" s="109" t="s">
        <v>1711</v>
      </c>
      <c r="I201" s="184" t="s">
        <v>1673</v>
      </c>
      <c r="J201" s="184" t="s">
        <v>641</v>
      </c>
      <c r="K201" s="109" t="s">
        <v>1686</v>
      </c>
      <c r="L201" s="101" t="s">
        <v>1649</v>
      </c>
      <c r="M201" s="127">
        <v>30843</v>
      </c>
      <c r="N201" s="175">
        <f t="shared" ca="1" si="23"/>
        <v>36</v>
      </c>
      <c r="O201" s="200"/>
      <c r="P201" s="33" t="s">
        <v>17</v>
      </c>
      <c r="Q201" s="33"/>
      <c r="R201" s="14" t="s">
        <v>343</v>
      </c>
      <c r="S201" s="14"/>
      <c r="T201" s="14"/>
      <c r="U201" s="14" t="s">
        <v>10</v>
      </c>
      <c r="V201" s="36" t="s">
        <v>7</v>
      </c>
      <c r="W201" s="36" t="s">
        <v>17</v>
      </c>
      <c r="X201" s="222"/>
      <c r="Y201" s="132">
        <v>43329</v>
      </c>
      <c r="Z201" s="140">
        <f t="shared" si="20"/>
        <v>43449</v>
      </c>
      <c r="AA201" s="32">
        <v>43329</v>
      </c>
      <c r="AB201" s="37">
        <f t="shared" ca="1" si="24"/>
        <v>525</v>
      </c>
      <c r="AC201" s="37"/>
      <c r="AD201" s="37"/>
      <c r="AE201" s="61">
        <f t="shared" ca="1" si="27"/>
        <v>1.4383561643835616</v>
      </c>
      <c r="AF201" s="32"/>
    </row>
    <row r="202" spans="1:32" s="39" customFormat="1" ht="22.5">
      <c r="A202" s="1">
        <v>198</v>
      </c>
      <c r="B202" s="1" t="s">
        <v>1779</v>
      </c>
      <c r="C202" s="49">
        <v>300029</v>
      </c>
      <c r="D202" s="139" t="s">
        <v>1433</v>
      </c>
      <c r="E202" s="49" t="s">
        <v>249</v>
      </c>
      <c r="F202" s="109" t="s">
        <v>1704</v>
      </c>
      <c r="G202" s="109" t="s">
        <v>1705</v>
      </c>
      <c r="H202" s="109" t="s">
        <v>1706</v>
      </c>
      <c r="I202" s="184" t="s">
        <v>1674</v>
      </c>
      <c r="J202" s="184" t="s">
        <v>871</v>
      </c>
      <c r="K202" s="109" t="s">
        <v>1685</v>
      </c>
      <c r="L202" s="101" t="s">
        <v>1650</v>
      </c>
      <c r="M202" s="127">
        <v>36603</v>
      </c>
      <c r="N202" s="175">
        <f t="shared" ca="1" si="23"/>
        <v>20</v>
      </c>
      <c r="O202" s="200"/>
      <c r="P202" s="33" t="s">
        <v>17</v>
      </c>
      <c r="Q202" s="33"/>
      <c r="R202" s="14" t="s">
        <v>343</v>
      </c>
      <c r="S202" s="14"/>
      <c r="T202" s="14"/>
      <c r="U202" s="14" t="s">
        <v>10</v>
      </c>
      <c r="V202" s="36" t="s">
        <v>7</v>
      </c>
      <c r="W202" s="36" t="s">
        <v>17</v>
      </c>
      <c r="X202" s="222"/>
      <c r="Y202" s="132">
        <v>43329</v>
      </c>
      <c r="Z202" s="140">
        <f t="shared" si="20"/>
        <v>43449</v>
      </c>
      <c r="AA202" s="32">
        <v>43329</v>
      </c>
      <c r="AB202" s="37">
        <f t="shared" ca="1" si="24"/>
        <v>525</v>
      </c>
      <c r="AC202" s="37"/>
      <c r="AD202" s="37"/>
      <c r="AE202" s="61">
        <f t="shared" ca="1" si="27"/>
        <v>1.4383561643835616</v>
      </c>
      <c r="AF202" s="32"/>
    </row>
    <row r="203" spans="1:32" s="39" customFormat="1" ht="22.5">
      <c r="A203" s="1">
        <v>199</v>
      </c>
      <c r="B203" s="1" t="s">
        <v>1779</v>
      </c>
      <c r="C203" s="49">
        <v>300030</v>
      </c>
      <c r="D203" s="139" t="s">
        <v>1433</v>
      </c>
      <c r="E203" s="49" t="s">
        <v>248</v>
      </c>
      <c r="F203" s="50" t="s">
        <v>1675</v>
      </c>
      <c r="G203" s="109" t="s">
        <v>1705</v>
      </c>
      <c r="H203" s="109" t="s">
        <v>1730</v>
      </c>
      <c r="I203" s="184" t="s">
        <v>1675</v>
      </c>
      <c r="J203" s="184" t="s">
        <v>641</v>
      </c>
      <c r="K203" s="109" t="s">
        <v>1684</v>
      </c>
      <c r="L203" s="101" t="s">
        <v>1651</v>
      </c>
      <c r="M203" s="127">
        <v>29753</v>
      </c>
      <c r="N203" s="175">
        <f t="shared" ca="1" si="23"/>
        <v>39</v>
      </c>
      <c r="O203" s="200"/>
      <c r="P203" s="33" t="s">
        <v>17</v>
      </c>
      <c r="Q203" s="33"/>
      <c r="R203" s="14" t="s">
        <v>343</v>
      </c>
      <c r="S203" s="14"/>
      <c r="T203" s="14"/>
      <c r="U203" s="14" t="s">
        <v>10</v>
      </c>
      <c r="V203" s="36" t="s">
        <v>7</v>
      </c>
      <c r="W203" s="36" t="s">
        <v>17</v>
      </c>
      <c r="X203" s="222"/>
      <c r="Y203" s="132">
        <v>43329</v>
      </c>
      <c r="Z203" s="140">
        <f t="shared" si="20"/>
        <v>43449</v>
      </c>
      <c r="AA203" s="32">
        <v>43329</v>
      </c>
      <c r="AB203" s="37">
        <f t="shared" ca="1" si="24"/>
        <v>525</v>
      </c>
      <c r="AC203" s="37"/>
      <c r="AD203" s="37"/>
      <c r="AE203" s="61">
        <f t="shared" ca="1" si="27"/>
        <v>1.4383561643835616</v>
      </c>
      <c r="AF203" s="32"/>
    </row>
    <row r="204" spans="1:32" s="39" customFormat="1" ht="22.5">
      <c r="A204" s="1">
        <v>200</v>
      </c>
      <c r="B204" s="1" t="s">
        <v>1779</v>
      </c>
      <c r="C204" s="49">
        <v>300031</v>
      </c>
      <c r="D204" s="139" t="s">
        <v>1433</v>
      </c>
      <c r="E204" s="49" t="s">
        <v>247</v>
      </c>
      <c r="F204" s="50" t="s">
        <v>1676</v>
      </c>
      <c r="G204" s="109" t="s">
        <v>1741</v>
      </c>
      <c r="H204" s="109" t="s">
        <v>1755</v>
      </c>
      <c r="I204" s="184" t="s">
        <v>1676</v>
      </c>
      <c r="J204" s="184" t="s">
        <v>600</v>
      </c>
      <c r="K204" s="109" t="s">
        <v>1682</v>
      </c>
      <c r="L204" s="101" t="s">
        <v>1652</v>
      </c>
      <c r="M204" s="127">
        <v>26819</v>
      </c>
      <c r="N204" s="175">
        <f t="shared" ca="1" si="23"/>
        <v>47</v>
      </c>
      <c r="O204" s="200"/>
      <c r="P204" s="33" t="s">
        <v>17</v>
      </c>
      <c r="Q204" s="33"/>
      <c r="R204" s="14" t="s">
        <v>343</v>
      </c>
      <c r="S204" s="14"/>
      <c r="T204" s="14"/>
      <c r="U204" s="14" t="s">
        <v>10</v>
      </c>
      <c r="V204" s="36" t="s">
        <v>7</v>
      </c>
      <c r="W204" s="36" t="s">
        <v>17</v>
      </c>
      <c r="X204" s="222"/>
      <c r="Y204" s="132">
        <v>43329</v>
      </c>
      <c r="Z204" s="140">
        <f t="shared" si="20"/>
        <v>43449</v>
      </c>
      <c r="AA204" s="32">
        <v>43329</v>
      </c>
      <c r="AB204" s="37">
        <f t="shared" ca="1" si="24"/>
        <v>525</v>
      </c>
      <c r="AC204" s="37"/>
      <c r="AD204" s="37"/>
      <c r="AE204" s="61">
        <f t="shared" ca="1" si="27"/>
        <v>1.4383561643835616</v>
      </c>
      <c r="AF204" s="32"/>
    </row>
    <row r="205" spans="1:32" s="39" customFormat="1" ht="22.5">
      <c r="A205" s="1">
        <v>201</v>
      </c>
      <c r="B205" s="1" t="s">
        <v>1779</v>
      </c>
      <c r="C205" s="49">
        <v>300032</v>
      </c>
      <c r="D205" s="139" t="s">
        <v>1433</v>
      </c>
      <c r="E205" s="49" t="s">
        <v>247</v>
      </c>
      <c r="F205" s="50" t="s">
        <v>1677</v>
      </c>
      <c r="G205" s="109" t="s">
        <v>1728</v>
      </c>
      <c r="H205" s="109" t="s">
        <v>1729</v>
      </c>
      <c r="I205" s="184" t="s">
        <v>1677</v>
      </c>
      <c r="J205" s="184" t="s">
        <v>600</v>
      </c>
      <c r="K205" s="109" t="s">
        <v>1683</v>
      </c>
      <c r="L205" s="101" t="s">
        <v>1653</v>
      </c>
      <c r="M205" s="127">
        <v>28070</v>
      </c>
      <c r="N205" s="175">
        <f t="shared" ca="1" si="23"/>
        <v>44</v>
      </c>
      <c r="O205" s="200"/>
      <c r="P205" s="33" t="s">
        <v>17</v>
      </c>
      <c r="Q205" s="33"/>
      <c r="R205" s="14" t="s">
        <v>343</v>
      </c>
      <c r="S205" s="14"/>
      <c r="T205" s="14"/>
      <c r="U205" s="14" t="s">
        <v>10</v>
      </c>
      <c r="V205" s="36" t="s">
        <v>7</v>
      </c>
      <c r="W205" s="36" t="s">
        <v>17</v>
      </c>
      <c r="X205" s="222"/>
      <c r="Y205" s="132">
        <v>43329</v>
      </c>
      <c r="Z205" s="140">
        <f t="shared" ref="Z205:Z211" si="28">Y205+120</f>
        <v>43449</v>
      </c>
      <c r="AA205" s="32">
        <v>43329</v>
      </c>
      <c r="AB205" s="37">
        <f t="shared" ca="1" si="24"/>
        <v>525</v>
      </c>
      <c r="AC205" s="37"/>
      <c r="AD205" s="37"/>
      <c r="AE205" s="61">
        <f t="shared" ca="1" si="27"/>
        <v>1.4383561643835616</v>
      </c>
      <c r="AF205" s="32"/>
    </row>
    <row r="206" spans="1:32" s="39" customFormat="1" ht="22.5">
      <c r="A206" s="1">
        <v>202</v>
      </c>
      <c r="B206" s="1" t="s">
        <v>1779</v>
      </c>
      <c r="C206" s="49">
        <v>300033</v>
      </c>
      <c r="D206" s="139" t="s">
        <v>1433</v>
      </c>
      <c r="E206" s="49" t="s">
        <v>248</v>
      </c>
      <c r="F206" s="50" t="s">
        <v>1742</v>
      </c>
      <c r="G206" s="109" t="s">
        <v>1728</v>
      </c>
      <c r="H206" s="109" t="s">
        <v>1756</v>
      </c>
      <c r="I206" s="184" t="s">
        <v>1678</v>
      </c>
      <c r="J206" s="184" t="s">
        <v>641</v>
      </c>
      <c r="K206" s="109" t="s">
        <v>1681</v>
      </c>
      <c r="L206" s="101" t="s">
        <v>1654</v>
      </c>
      <c r="M206" s="127">
        <v>31142</v>
      </c>
      <c r="N206" s="175">
        <f t="shared" ca="1" si="23"/>
        <v>35</v>
      </c>
      <c r="O206" s="200"/>
      <c r="P206" s="33" t="s">
        <v>17</v>
      </c>
      <c r="Q206" s="33"/>
      <c r="R206" s="14" t="s">
        <v>343</v>
      </c>
      <c r="S206" s="14"/>
      <c r="T206" s="14"/>
      <c r="U206" s="14" t="s">
        <v>10</v>
      </c>
      <c r="V206" s="36" t="s">
        <v>7</v>
      </c>
      <c r="W206" s="36" t="s">
        <v>17</v>
      </c>
      <c r="X206" s="222"/>
      <c r="Y206" s="132">
        <v>43329</v>
      </c>
      <c r="Z206" s="140">
        <f t="shared" si="28"/>
        <v>43449</v>
      </c>
      <c r="AA206" s="32">
        <v>43329</v>
      </c>
      <c r="AB206" s="37">
        <f t="shared" ca="1" si="24"/>
        <v>525</v>
      </c>
      <c r="AC206" s="37"/>
      <c r="AD206" s="37"/>
      <c r="AE206" s="61">
        <f t="shared" ca="1" si="27"/>
        <v>1.4383561643835616</v>
      </c>
      <c r="AF206" s="32"/>
    </row>
    <row r="207" spans="1:32" s="39" customFormat="1" ht="22.5">
      <c r="A207" s="1">
        <v>203</v>
      </c>
      <c r="B207" s="1" t="s">
        <v>1779</v>
      </c>
      <c r="C207" s="49">
        <v>300034</v>
      </c>
      <c r="D207" s="139" t="s">
        <v>1433</v>
      </c>
      <c r="E207" s="49" t="s">
        <v>247</v>
      </c>
      <c r="F207" s="50" t="s">
        <v>1733</v>
      </c>
      <c r="G207" s="109" t="s">
        <v>1734</v>
      </c>
      <c r="H207" s="109" t="s">
        <v>1743</v>
      </c>
      <c r="I207" s="184" t="s">
        <v>1733</v>
      </c>
      <c r="J207" s="184" t="s">
        <v>600</v>
      </c>
      <c r="K207" s="109" t="s">
        <v>1731</v>
      </c>
      <c r="L207" s="101" t="s">
        <v>1732</v>
      </c>
      <c r="M207" s="127">
        <v>36436</v>
      </c>
      <c r="N207" s="175">
        <f t="shared" ca="1" si="23"/>
        <v>21</v>
      </c>
      <c r="O207" s="200"/>
      <c r="P207" s="33" t="s">
        <v>17</v>
      </c>
      <c r="Q207" s="33"/>
      <c r="R207" s="14" t="s">
        <v>343</v>
      </c>
      <c r="S207" s="14"/>
      <c r="T207" s="14"/>
      <c r="U207" s="14" t="s">
        <v>10</v>
      </c>
      <c r="V207" s="36" t="s">
        <v>7</v>
      </c>
      <c r="W207" s="36" t="s">
        <v>17</v>
      </c>
      <c r="X207" s="222"/>
      <c r="Y207" s="132">
        <v>43332</v>
      </c>
      <c r="Z207" s="140">
        <f t="shared" si="28"/>
        <v>43452</v>
      </c>
      <c r="AA207" s="32">
        <v>43332</v>
      </c>
      <c r="AB207" s="37">
        <f t="shared" ca="1" si="24"/>
        <v>522</v>
      </c>
      <c r="AC207" s="37"/>
      <c r="AD207" s="37"/>
      <c r="AE207" s="61">
        <f t="shared" ca="1" si="26"/>
        <v>1.4301369863013698</v>
      </c>
      <c r="AF207" s="32"/>
    </row>
    <row r="208" spans="1:32" s="39" customFormat="1" ht="22.5">
      <c r="A208" s="1">
        <v>204</v>
      </c>
      <c r="B208" s="1" t="s">
        <v>1779</v>
      </c>
      <c r="C208" s="49">
        <v>300002</v>
      </c>
      <c r="D208" s="139" t="s">
        <v>1433</v>
      </c>
      <c r="E208" s="49" t="s">
        <v>247</v>
      </c>
      <c r="F208" s="50" t="s">
        <v>1423</v>
      </c>
      <c r="G208" s="109" t="s">
        <v>1440</v>
      </c>
      <c r="H208" s="109" t="s">
        <v>1442</v>
      </c>
      <c r="I208" s="184" t="s">
        <v>1423</v>
      </c>
      <c r="J208" s="184" t="s">
        <v>600</v>
      </c>
      <c r="K208" s="109" t="s">
        <v>1426</v>
      </c>
      <c r="L208" s="101" t="s">
        <v>1451</v>
      </c>
      <c r="M208" s="127">
        <v>33109</v>
      </c>
      <c r="N208" s="175">
        <f t="shared" ca="1" si="23"/>
        <v>30</v>
      </c>
      <c r="O208" s="200"/>
      <c r="P208" s="33" t="s">
        <v>17</v>
      </c>
      <c r="Q208" s="33"/>
      <c r="R208" s="14" t="s">
        <v>343</v>
      </c>
      <c r="S208" s="14"/>
      <c r="T208" s="14"/>
      <c r="U208" s="14" t="s">
        <v>10</v>
      </c>
      <c r="V208" s="36" t="s">
        <v>7</v>
      </c>
      <c r="W208" s="36" t="s">
        <v>17</v>
      </c>
      <c r="X208" s="222"/>
      <c r="Y208" s="132">
        <v>43339</v>
      </c>
      <c r="Z208" s="140">
        <f t="shared" si="28"/>
        <v>43459</v>
      </c>
      <c r="AA208" s="32">
        <v>43339</v>
      </c>
      <c r="AB208" s="37">
        <f t="shared" ca="1" si="24"/>
        <v>515</v>
      </c>
      <c r="AC208" s="37"/>
      <c r="AD208" s="37"/>
      <c r="AE208" s="61">
        <v>0.18356164383561643</v>
      </c>
      <c r="AF208" s="32"/>
    </row>
    <row r="209" spans="1:47" s="39" customFormat="1" ht="22.5">
      <c r="A209" s="1">
        <v>205</v>
      </c>
      <c r="B209" s="1" t="s">
        <v>1779</v>
      </c>
      <c r="C209" s="49">
        <v>300005</v>
      </c>
      <c r="D209" s="139" t="s">
        <v>1433</v>
      </c>
      <c r="E209" s="49" t="s">
        <v>247</v>
      </c>
      <c r="F209" s="50" t="s">
        <v>1403</v>
      </c>
      <c r="G209" s="109" t="s">
        <v>1409</v>
      </c>
      <c r="H209" s="109" t="s">
        <v>1444</v>
      </c>
      <c r="I209" s="184"/>
      <c r="J209" s="184" t="s">
        <v>600</v>
      </c>
      <c r="K209" s="109" t="s">
        <v>1415</v>
      </c>
      <c r="L209" s="101" t="s">
        <v>1454</v>
      </c>
      <c r="M209" s="127">
        <v>34311</v>
      </c>
      <c r="N209" s="175">
        <f t="shared" ref="N209:N215" ca="1" si="29">(YEAR(NOW())-YEAR(M209))</f>
        <v>27</v>
      </c>
      <c r="O209" s="200"/>
      <c r="P209" s="33" t="s">
        <v>17</v>
      </c>
      <c r="Q209" s="33"/>
      <c r="R209" s="14" t="s">
        <v>343</v>
      </c>
      <c r="S209" s="14"/>
      <c r="T209" s="14"/>
      <c r="U209" s="14" t="s">
        <v>10</v>
      </c>
      <c r="V209" s="36" t="s">
        <v>7</v>
      </c>
      <c r="W209" s="36" t="s">
        <v>17</v>
      </c>
      <c r="X209" s="222"/>
      <c r="Y209" s="132">
        <v>43339</v>
      </c>
      <c r="Z209" s="140">
        <f t="shared" si="28"/>
        <v>43459</v>
      </c>
      <c r="AA209" s="32">
        <v>43339</v>
      </c>
      <c r="AB209" s="37">
        <f t="shared" ca="1" si="24"/>
        <v>515</v>
      </c>
      <c r="AC209" s="37"/>
      <c r="AD209" s="37"/>
      <c r="AE209" s="61">
        <v>0.18356164383561643</v>
      </c>
      <c r="AF209" s="32"/>
    </row>
    <row r="210" spans="1:47" s="39" customFormat="1" ht="22.5">
      <c r="A210" s="1">
        <v>206</v>
      </c>
      <c r="B210" s="1" t="s">
        <v>1779</v>
      </c>
      <c r="C210" s="49">
        <v>300035</v>
      </c>
      <c r="D210" s="139" t="s">
        <v>1433</v>
      </c>
      <c r="E210" s="49" t="s">
        <v>247</v>
      </c>
      <c r="F210" s="50" t="s">
        <v>1762</v>
      </c>
      <c r="G210" s="109"/>
      <c r="H210" s="109" t="s">
        <v>1762</v>
      </c>
      <c r="I210" s="184" t="s">
        <v>1762</v>
      </c>
      <c r="J210" s="184" t="s">
        <v>600</v>
      </c>
      <c r="K210" s="109" t="s">
        <v>1763</v>
      </c>
      <c r="L210" s="101" t="s">
        <v>1764</v>
      </c>
      <c r="M210" s="127">
        <v>28135</v>
      </c>
      <c r="N210" s="175">
        <f t="shared" ca="1" si="29"/>
        <v>43</v>
      </c>
      <c r="O210" s="200"/>
      <c r="P210" s="33" t="s">
        <v>17</v>
      </c>
      <c r="Q210" s="33"/>
      <c r="R210" s="14" t="s">
        <v>343</v>
      </c>
      <c r="S210" s="14"/>
      <c r="T210" s="14"/>
      <c r="U210" s="14" t="s">
        <v>10</v>
      </c>
      <c r="V210" s="36" t="s">
        <v>7</v>
      </c>
      <c r="W210" s="36" t="s">
        <v>17</v>
      </c>
      <c r="X210" s="222"/>
      <c r="Y210" s="132">
        <v>43339</v>
      </c>
      <c r="Z210" s="140">
        <f t="shared" si="28"/>
        <v>43459</v>
      </c>
      <c r="AA210" s="32">
        <v>43339</v>
      </c>
      <c r="AB210" s="37">
        <f t="shared" ca="1" si="24"/>
        <v>515</v>
      </c>
      <c r="AC210" s="37"/>
      <c r="AD210" s="37"/>
      <c r="AE210" s="61">
        <f t="shared" ref="AE210:AE212" ca="1" si="30">IF(AB210="","",AB210/365)</f>
        <v>1.4109589041095891</v>
      </c>
      <c r="AF210" s="32"/>
    </row>
    <row r="211" spans="1:47" s="39" customFormat="1" ht="22.5">
      <c r="A211" s="1">
        <v>207</v>
      </c>
      <c r="B211" s="1" t="s">
        <v>1779</v>
      </c>
      <c r="C211" s="49">
        <v>300036</v>
      </c>
      <c r="D211" s="139" t="s">
        <v>1433</v>
      </c>
      <c r="E211" s="49" t="s">
        <v>247</v>
      </c>
      <c r="F211" s="50" t="s">
        <v>1768</v>
      </c>
      <c r="G211" s="109" t="s">
        <v>319</v>
      </c>
      <c r="H211" s="109" t="s">
        <v>1767</v>
      </c>
      <c r="I211" s="184" t="s">
        <v>908</v>
      </c>
      <c r="J211" s="184" t="s">
        <v>600</v>
      </c>
      <c r="K211" s="109" t="s">
        <v>1765</v>
      </c>
      <c r="L211" s="101" t="s">
        <v>1766</v>
      </c>
      <c r="M211" s="127">
        <v>33305</v>
      </c>
      <c r="N211" s="175">
        <f t="shared" ca="1" si="29"/>
        <v>29</v>
      </c>
      <c r="O211" s="200"/>
      <c r="P211" s="33" t="s">
        <v>17</v>
      </c>
      <c r="Q211" s="33"/>
      <c r="R211" s="14" t="s">
        <v>343</v>
      </c>
      <c r="S211" s="14"/>
      <c r="T211" s="14"/>
      <c r="U211" s="14" t="s">
        <v>10</v>
      </c>
      <c r="V211" s="36" t="s">
        <v>7</v>
      </c>
      <c r="W211" s="36" t="s">
        <v>17</v>
      </c>
      <c r="X211" s="222"/>
      <c r="Y211" s="132">
        <v>43339</v>
      </c>
      <c r="Z211" s="140">
        <f t="shared" si="28"/>
        <v>43459</v>
      </c>
      <c r="AA211" s="32">
        <v>43339</v>
      </c>
      <c r="AB211" s="37">
        <f t="shared" ca="1" si="24"/>
        <v>515</v>
      </c>
      <c r="AC211" s="37"/>
      <c r="AD211" s="37"/>
      <c r="AE211" s="61">
        <f t="shared" ca="1" si="30"/>
        <v>1.4109589041095891</v>
      </c>
      <c r="AF211" s="32"/>
    </row>
    <row r="212" spans="1:47" s="39" customFormat="1" ht="22.5">
      <c r="A212" s="1">
        <v>208</v>
      </c>
      <c r="B212" s="1" t="s">
        <v>1779</v>
      </c>
      <c r="C212" s="33"/>
      <c r="D212" s="20">
        <v>400079</v>
      </c>
      <c r="E212" s="20" t="s">
        <v>247</v>
      </c>
      <c r="F212" s="14" t="s">
        <v>219</v>
      </c>
      <c r="G212" s="34" t="s">
        <v>256</v>
      </c>
      <c r="H212" s="34" t="s">
        <v>694</v>
      </c>
      <c r="I212" s="33" t="s">
        <v>462</v>
      </c>
      <c r="J212" s="109" t="s">
        <v>438</v>
      </c>
      <c r="K212" s="34" t="s">
        <v>695</v>
      </c>
      <c r="L212" s="100">
        <v>1301500235259</v>
      </c>
      <c r="M212" s="127">
        <v>34896</v>
      </c>
      <c r="N212" s="175">
        <f t="shared" ca="1" si="29"/>
        <v>25</v>
      </c>
      <c r="O212" s="175"/>
      <c r="P212" s="175" t="s">
        <v>691</v>
      </c>
      <c r="Q212" s="20"/>
      <c r="R212" s="34" t="s">
        <v>696</v>
      </c>
      <c r="S212" s="14"/>
      <c r="T212" s="14"/>
      <c r="U212" s="297" t="s">
        <v>10</v>
      </c>
      <c r="V212" s="36" t="s">
        <v>7</v>
      </c>
      <c r="W212" s="36" t="s">
        <v>691</v>
      </c>
      <c r="X212" s="136"/>
      <c r="Y212" s="132">
        <v>42963</v>
      </c>
      <c r="Z212" s="140"/>
      <c r="AA212" s="32">
        <v>42963</v>
      </c>
      <c r="AB212" s="37">
        <f t="shared" ca="1" si="24"/>
        <v>891</v>
      </c>
      <c r="AC212" s="37">
        <f t="shared" ref="AC212" ca="1" si="31">YEAR(TODAY())-YEAR(AA212)</f>
        <v>3</v>
      </c>
      <c r="AD212" s="37"/>
      <c r="AE212" s="61">
        <f t="shared" ca="1" si="30"/>
        <v>2.441095890410959</v>
      </c>
      <c r="AF212" s="61"/>
      <c r="AG212" s="309"/>
      <c r="AH212" s="14"/>
      <c r="AI212" s="14"/>
      <c r="AJ212" s="14"/>
      <c r="AK212" s="14"/>
      <c r="AL212" s="14"/>
      <c r="AM212" s="14"/>
      <c r="AN212" s="11"/>
      <c r="AO212" s="95"/>
      <c r="AP212" s="114"/>
      <c r="AQ212" s="113"/>
      <c r="AR212" s="113">
        <v>3</v>
      </c>
      <c r="AS212" s="259"/>
      <c r="AU212" s="246">
        <v>0</v>
      </c>
    </row>
    <row r="213" spans="1:47" s="39" customFormat="1" ht="22.5">
      <c r="A213" s="1">
        <v>209</v>
      </c>
      <c r="B213" s="1" t="s">
        <v>1779</v>
      </c>
      <c r="C213" s="184"/>
      <c r="D213" s="49">
        <v>400176</v>
      </c>
      <c r="E213" s="49" t="s">
        <v>249</v>
      </c>
      <c r="F213" s="50" t="s">
        <v>1621</v>
      </c>
      <c r="G213" s="109" t="s">
        <v>1622</v>
      </c>
      <c r="H213" s="109" t="s">
        <v>1623</v>
      </c>
      <c r="I213" s="184" t="s">
        <v>1624</v>
      </c>
      <c r="J213" s="109" t="s">
        <v>435</v>
      </c>
      <c r="K213" s="109" t="s">
        <v>1625</v>
      </c>
      <c r="L213" s="101">
        <v>1129700094976</v>
      </c>
      <c r="M213" s="127">
        <v>35084</v>
      </c>
      <c r="N213" s="175">
        <f t="shared" ca="1" si="29"/>
        <v>24</v>
      </c>
      <c r="O213" s="200"/>
      <c r="P213" s="200" t="s">
        <v>1785</v>
      </c>
      <c r="Q213" s="20"/>
      <c r="R213" s="34" t="s">
        <v>37</v>
      </c>
      <c r="S213" s="14"/>
      <c r="T213" s="14"/>
      <c r="U213" s="14" t="s">
        <v>10</v>
      </c>
      <c r="V213" s="36" t="s">
        <v>7</v>
      </c>
      <c r="W213" s="36" t="s">
        <v>691</v>
      </c>
      <c r="X213" s="222"/>
      <c r="Y213" s="132">
        <v>43313</v>
      </c>
      <c r="Z213" s="135">
        <f t="shared" ref="Z213:Z214" si="32">Y213+120</f>
        <v>43433</v>
      </c>
      <c r="AA213" s="32">
        <v>43313</v>
      </c>
      <c r="AB213" s="37">
        <f t="shared" ca="1" si="24"/>
        <v>541</v>
      </c>
      <c r="AC213" s="37"/>
      <c r="AD213" s="37"/>
      <c r="AE213" s="61"/>
      <c r="AF213" s="61"/>
      <c r="AG213" s="309"/>
      <c r="AH213" s="14"/>
      <c r="AI213" s="14"/>
      <c r="AJ213" s="14"/>
      <c r="AK213" s="14"/>
      <c r="AL213" s="14"/>
      <c r="AM213" s="14"/>
      <c r="AN213" s="11"/>
      <c r="AO213" s="95"/>
      <c r="AP213" s="114"/>
      <c r="AQ213" s="113"/>
      <c r="AR213" s="113"/>
      <c r="AU213" s="246"/>
    </row>
    <row r="214" spans="1:47" s="39" customFormat="1" ht="22.5">
      <c r="A214" s="1">
        <v>210</v>
      </c>
      <c r="B214" s="1" t="s">
        <v>1779</v>
      </c>
      <c r="C214" s="184"/>
      <c r="D214" s="49">
        <v>400177</v>
      </c>
      <c r="E214" s="49" t="s">
        <v>247</v>
      </c>
      <c r="F214" s="50" t="s">
        <v>1757</v>
      </c>
      <c r="G214" s="109" t="s">
        <v>1758</v>
      </c>
      <c r="H214" s="109" t="s">
        <v>1759</v>
      </c>
      <c r="I214" s="184" t="s">
        <v>1760</v>
      </c>
      <c r="J214" s="109" t="s">
        <v>600</v>
      </c>
      <c r="K214" s="109" t="s">
        <v>1761</v>
      </c>
      <c r="L214" s="101">
        <v>1100201264339</v>
      </c>
      <c r="M214" s="127">
        <v>35323</v>
      </c>
      <c r="N214" s="175">
        <f t="shared" ca="1" si="29"/>
        <v>24</v>
      </c>
      <c r="O214" s="200"/>
      <c r="P214" s="200" t="s">
        <v>1785</v>
      </c>
      <c r="Q214" s="20"/>
      <c r="R214" s="34" t="s">
        <v>37</v>
      </c>
      <c r="S214" s="14"/>
      <c r="T214" s="14"/>
      <c r="U214" s="14" t="s">
        <v>10</v>
      </c>
      <c r="V214" s="36" t="s">
        <v>7</v>
      </c>
      <c r="W214" s="36" t="s">
        <v>691</v>
      </c>
      <c r="X214" s="222"/>
      <c r="Y214" s="132">
        <v>43328</v>
      </c>
      <c r="Z214" s="135">
        <f t="shared" si="32"/>
        <v>43448</v>
      </c>
      <c r="AA214" s="32">
        <v>43328</v>
      </c>
      <c r="AB214" s="37">
        <f t="shared" ca="1" si="24"/>
        <v>526</v>
      </c>
      <c r="AC214" s="37"/>
      <c r="AD214" s="37"/>
      <c r="AE214" s="61"/>
      <c r="AF214" s="61">
        <f ca="1">IF(AA214="","",IF(AE214&lt;$AD$2,0,IF(YEAR(AA214)=$AD$1-1,ROUND($AF$2/12*(12-MONTH(AA214)+1),0),IF(AC214&gt;=$AD$6,$AF$6,IF(AC214&gt;=$AD$5,$AF$5,IF(AC214&gt;=$AD$4,$AF$4,IF(AC214&gt;=$AD$3,$AF$3,IF(AC214&gt;=$AD$2,$AF$2,"Check"))))))))</f>
        <v>0</v>
      </c>
      <c r="AG214" s="309"/>
      <c r="AH214" s="14"/>
      <c r="AI214" s="14"/>
      <c r="AJ214" s="14"/>
      <c r="AK214" s="14"/>
      <c r="AL214" s="14"/>
      <c r="AM214" s="14"/>
      <c r="AN214" s="11"/>
      <c r="AO214" s="95"/>
      <c r="AP214" s="114"/>
      <c r="AQ214" s="113"/>
      <c r="AR214" s="113"/>
      <c r="AU214" s="246"/>
    </row>
    <row r="215" spans="1:47" s="39" customFormat="1" ht="22.5">
      <c r="A215" s="1">
        <v>211</v>
      </c>
      <c r="B215" s="1" t="s">
        <v>1779</v>
      </c>
      <c r="C215" s="184"/>
      <c r="D215" s="49">
        <v>400178</v>
      </c>
      <c r="E215" s="49" t="s">
        <v>247</v>
      </c>
      <c r="F215" s="50" t="s">
        <v>1770</v>
      </c>
      <c r="G215" s="109" t="s">
        <v>1771</v>
      </c>
      <c r="H215" s="109" t="s">
        <v>1772</v>
      </c>
      <c r="I215" s="184" t="s">
        <v>1773</v>
      </c>
      <c r="J215" s="109" t="s">
        <v>600</v>
      </c>
      <c r="K215" s="109"/>
      <c r="L215" s="101">
        <v>1709800275055</v>
      </c>
      <c r="M215" s="129">
        <v>35494</v>
      </c>
      <c r="N215" s="175">
        <f t="shared" ca="1" si="29"/>
        <v>23</v>
      </c>
      <c r="O215" s="200"/>
      <c r="P215" s="200" t="s">
        <v>1785</v>
      </c>
      <c r="Q215" s="20"/>
      <c r="R215" s="34" t="s">
        <v>37</v>
      </c>
      <c r="S215" s="14"/>
      <c r="T215" s="14"/>
      <c r="U215" s="14" t="s">
        <v>10</v>
      </c>
      <c r="V215" s="36" t="s">
        <v>7</v>
      </c>
      <c r="W215" s="36" t="s">
        <v>691</v>
      </c>
      <c r="X215" s="222"/>
      <c r="Y215" s="133">
        <v>43346</v>
      </c>
      <c r="Z215" s="140"/>
      <c r="AA215" s="311">
        <v>43346</v>
      </c>
      <c r="AB215" s="37">
        <f t="shared" ca="1" si="24"/>
        <v>508</v>
      </c>
      <c r="AC215" s="312"/>
      <c r="AD215" s="312"/>
      <c r="AE215" s="313"/>
      <c r="AF215" s="61"/>
      <c r="AG215" s="316"/>
      <c r="AH215" s="316"/>
      <c r="AI215" s="316"/>
      <c r="AJ215" s="316"/>
      <c r="AK215" s="316"/>
      <c r="AL215" s="309"/>
      <c r="AM215" s="137"/>
      <c r="AN215" s="306"/>
      <c r="AO215" s="95"/>
      <c r="AP215" s="114"/>
      <c r="AQ215" s="113"/>
      <c r="AR215" s="113"/>
      <c r="AU215" s="246"/>
    </row>
    <row r="216" spans="1:47" s="39" customFormat="1" ht="22.5">
      <c r="A216" s="352">
        <v>212</v>
      </c>
      <c r="B216" s="335" t="s">
        <v>1786</v>
      </c>
      <c r="C216" s="20">
        <v>200116</v>
      </c>
      <c r="D216" s="135"/>
      <c r="E216" s="20" t="s">
        <v>249</v>
      </c>
      <c r="F216" s="14" t="s">
        <v>354</v>
      </c>
      <c r="G216" s="34" t="s">
        <v>355</v>
      </c>
      <c r="H216" s="34"/>
      <c r="I216" s="33" t="s">
        <v>446</v>
      </c>
      <c r="J216" s="33"/>
      <c r="K216" s="34"/>
      <c r="L216" s="100">
        <v>1570300131376</v>
      </c>
      <c r="M216" s="127">
        <v>34817</v>
      </c>
      <c r="N216" s="175"/>
      <c r="O216" s="175"/>
      <c r="P216" s="33" t="s">
        <v>17</v>
      </c>
      <c r="Q216" s="33"/>
      <c r="R216" s="14" t="s">
        <v>343</v>
      </c>
      <c r="S216" s="14"/>
      <c r="T216" s="14"/>
      <c r="U216" s="14" t="s">
        <v>10</v>
      </c>
      <c r="V216" s="9" t="s">
        <v>6</v>
      </c>
      <c r="W216" s="36" t="s">
        <v>17</v>
      </c>
      <c r="X216" s="136"/>
      <c r="Y216" s="132">
        <v>42564</v>
      </c>
      <c r="Z216" s="135">
        <f>Y216+120</f>
        <v>42684</v>
      </c>
      <c r="AA216" s="242">
        <v>42564</v>
      </c>
      <c r="AB216" s="37">
        <f t="shared" ref="AB216:AB221" ca="1" si="33">IF(Y216="","",TODAY()-AA216)</f>
        <v>1290</v>
      </c>
      <c r="AC216" s="37">
        <f t="shared" ref="AC216:AC221" ca="1" si="34">YEAR(TODAY())-YEAR(AA216)</f>
        <v>4</v>
      </c>
      <c r="AD216" s="37">
        <f ca="1">DATEDIF(Y216,TODAY(),"YM")</f>
        <v>6</v>
      </c>
      <c r="AE216" s="61">
        <f t="shared" ref="AE216:AE228" ca="1" si="35">IF(AB216="","",AB216/365)</f>
        <v>3.5342465753424657</v>
      </c>
      <c r="AF216" s="32">
        <v>43106</v>
      </c>
    </row>
    <row r="217" spans="1:47" s="39" customFormat="1" ht="22.5">
      <c r="A217" s="1">
        <v>213</v>
      </c>
      <c r="B217" s="335" t="s">
        <v>1786</v>
      </c>
      <c r="C217" s="20">
        <v>200128</v>
      </c>
      <c r="D217" s="135"/>
      <c r="E217" s="20" t="s">
        <v>247</v>
      </c>
      <c r="F217" s="14" t="s">
        <v>361</v>
      </c>
      <c r="G217" s="34" t="s">
        <v>362</v>
      </c>
      <c r="H217" s="34"/>
      <c r="I217" s="33" t="s">
        <v>456</v>
      </c>
      <c r="J217" s="33"/>
      <c r="K217" s="34"/>
      <c r="L217" s="100">
        <v>1920400174839</v>
      </c>
      <c r="M217" s="127">
        <v>35460</v>
      </c>
      <c r="N217" s="175"/>
      <c r="O217" s="175"/>
      <c r="P217" s="33" t="s">
        <v>17</v>
      </c>
      <c r="Q217" s="33"/>
      <c r="R217" s="14" t="s">
        <v>343</v>
      </c>
      <c r="S217" s="14"/>
      <c r="T217" s="14"/>
      <c r="U217" s="14" t="s">
        <v>10</v>
      </c>
      <c r="V217" s="9" t="s">
        <v>6</v>
      </c>
      <c r="W217" s="36" t="s">
        <v>17</v>
      </c>
      <c r="X217" s="136"/>
      <c r="Y217" s="132">
        <v>42601</v>
      </c>
      <c r="Z217" s="135" t="s">
        <v>499</v>
      </c>
      <c r="AA217" s="242">
        <v>42601</v>
      </c>
      <c r="AB217" s="37">
        <f t="shared" ca="1" si="33"/>
        <v>1253</v>
      </c>
      <c r="AC217" s="37">
        <f t="shared" ca="1" si="34"/>
        <v>4</v>
      </c>
      <c r="AD217" s="37">
        <f ca="1">DATEDIF(Y217,TODAY(),"YM")</f>
        <v>5</v>
      </c>
      <c r="AE217" s="61">
        <f t="shared" ca="1" si="35"/>
        <v>3.4328767123287673</v>
      </c>
      <c r="AF217" s="32">
        <v>43121</v>
      </c>
    </row>
    <row r="218" spans="1:47" s="39" customFormat="1" ht="22.5">
      <c r="A218" s="1">
        <v>214</v>
      </c>
      <c r="B218" s="335" t="s">
        <v>1786</v>
      </c>
      <c r="C218" s="20">
        <v>400092</v>
      </c>
      <c r="D218" s="20"/>
      <c r="E218" s="49" t="s">
        <v>249</v>
      </c>
      <c r="F218" s="14" t="s">
        <v>759</v>
      </c>
      <c r="G218" s="34" t="s">
        <v>760</v>
      </c>
      <c r="H218" s="34" t="s">
        <v>774</v>
      </c>
      <c r="I218" s="33" t="s">
        <v>781</v>
      </c>
      <c r="J218" s="33" t="s">
        <v>435</v>
      </c>
      <c r="K218" s="34" t="s">
        <v>796</v>
      </c>
      <c r="L218" s="100">
        <v>2240300017493</v>
      </c>
      <c r="M218" s="127"/>
      <c r="N218" s="175"/>
      <c r="O218" s="175"/>
      <c r="P218" s="20" t="s">
        <v>1778</v>
      </c>
      <c r="Q218" s="20"/>
      <c r="R218" s="14" t="s">
        <v>343</v>
      </c>
      <c r="S218" s="14"/>
      <c r="T218" s="14"/>
      <c r="U218" s="14" t="s">
        <v>789</v>
      </c>
      <c r="V218" s="9" t="s">
        <v>6</v>
      </c>
      <c r="W218" s="36" t="s">
        <v>17</v>
      </c>
      <c r="X218" s="136"/>
      <c r="Y218" s="132">
        <v>43054</v>
      </c>
      <c r="Z218" s="135">
        <f t="shared" ref="Z218:Z224" si="36">Y218+120</f>
        <v>43174</v>
      </c>
      <c r="AA218" s="32">
        <v>43054</v>
      </c>
      <c r="AB218" s="37">
        <f t="shared" ca="1" si="33"/>
        <v>800</v>
      </c>
      <c r="AC218" s="37">
        <f t="shared" ca="1" si="34"/>
        <v>3</v>
      </c>
      <c r="AD218" s="37"/>
      <c r="AE218" s="61">
        <f t="shared" ca="1" si="35"/>
        <v>2.1917808219178081</v>
      </c>
      <c r="AF218" s="32">
        <v>43137</v>
      </c>
    </row>
    <row r="219" spans="1:47" s="39" customFormat="1" ht="22.5">
      <c r="A219" s="1">
        <v>215</v>
      </c>
      <c r="B219" s="335" t="s">
        <v>1786</v>
      </c>
      <c r="C219" s="20">
        <v>400098</v>
      </c>
      <c r="D219" s="20"/>
      <c r="E219" s="49" t="s">
        <v>249</v>
      </c>
      <c r="F219" s="14" t="s">
        <v>765</v>
      </c>
      <c r="G219" s="34" t="s">
        <v>801</v>
      </c>
      <c r="H219" s="34" t="s">
        <v>802</v>
      </c>
      <c r="I219" s="33" t="s">
        <v>635</v>
      </c>
      <c r="J219" s="33" t="s">
        <v>435</v>
      </c>
      <c r="K219" s="34" t="s">
        <v>810</v>
      </c>
      <c r="L219" s="100">
        <v>1340700302200</v>
      </c>
      <c r="M219" s="127"/>
      <c r="N219" s="175"/>
      <c r="O219" s="175"/>
      <c r="P219" s="20" t="s">
        <v>1778</v>
      </c>
      <c r="Q219" s="20"/>
      <c r="R219" s="14" t="s">
        <v>343</v>
      </c>
      <c r="S219" s="14"/>
      <c r="T219" s="14"/>
      <c r="U219" s="14" t="s">
        <v>789</v>
      </c>
      <c r="V219" s="9" t="s">
        <v>6</v>
      </c>
      <c r="W219" s="36" t="s">
        <v>17</v>
      </c>
      <c r="X219" s="136"/>
      <c r="Y219" s="132">
        <v>43054</v>
      </c>
      <c r="Z219" s="135">
        <f t="shared" si="36"/>
        <v>43174</v>
      </c>
      <c r="AA219" s="32">
        <v>43054</v>
      </c>
      <c r="AB219" s="37">
        <f t="shared" ca="1" si="33"/>
        <v>800</v>
      </c>
      <c r="AC219" s="37">
        <f t="shared" ca="1" si="34"/>
        <v>3</v>
      </c>
      <c r="AD219" s="37"/>
      <c r="AE219" s="61">
        <f t="shared" ca="1" si="35"/>
        <v>2.1917808219178081</v>
      </c>
      <c r="AF219" s="32">
        <v>43137</v>
      </c>
    </row>
    <row r="220" spans="1:47" s="39" customFormat="1" ht="22.5">
      <c r="A220" s="1">
        <v>216</v>
      </c>
      <c r="B220" s="335" t="s">
        <v>1786</v>
      </c>
      <c r="C220" s="20">
        <v>400100</v>
      </c>
      <c r="D220" s="20"/>
      <c r="E220" s="20" t="s">
        <v>247</v>
      </c>
      <c r="F220" s="14" t="s">
        <v>768</v>
      </c>
      <c r="G220" s="34" t="s">
        <v>769</v>
      </c>
      <c r="H220" s="34" t="s">
        <v>778</v>
      </c>
      <c r="I220" s="33" t="s">
        <v>786</v>
      </c>
      <c r="J220" s="184" t="s">
        <v>438</v>
      </c>
      <c r="K220" s="34" t="s">
        <v>812</v>
      </c>
      <c r="L220" s="100">
        <v>1349900568953</v>
      </c>
      <c r="M220" s="127"/>
      <c r="N220" s="175"/>
      <c r="O220" s="175"/>
      <c r="P220" s="20" t="s">
        <v>1778</v>
      </c>
      <c r="Q220" s="20"/>
      <c r="R220" s="14" t="s">
        <v>343</v>
      </c>
      <c r="S220" s="14"/>
      <c r="T220" s="14"/>
      <c r="U220" s="14" t="s">
        <v>789</v>
      </c>
      <c r="V220" s="9" t="s">
        <v>6</v>
      </c>
      <c r="W220" s="36" t="s">
        <v>17</v>
      </c>
      <c r="X220" s="136"/>
      <c r="Y220" s="132">
        <v>43054</v>
      </c>
      <c r="Z220" s="135">
        <f t="shared" si="36"/>
        <v>43174</v>
      </c>
      <c r="AA220" s="32">
        <v>43054</v>
      </c>
      <c r="AB220" s="37">
        <f t="shared" ca="1" si="33"/>
        <v>800</v>
      </c>
      <c r="AC220" s="37">
        <f t="shared" ca="1" si="34"/>
        <v>3</v>
      </c>
      <c r="AD220" s="37"/>
      <c r="AE220" s="61">
        <f t="shared" ca="1" si="35"/>
        <v>2.1917808219178081</v>
      </c>
      <c r="AF220" s="32">
        <v>43137</v>
      </c>
    </row>
    <row r="221" spans="1:47" s="39" customFormat="1" ht="22.5">
      <c r="A221" s="1">
        <v>217</v>
      </c>
      <c r="B221" s="335" t="s">
        <v>1786</v>
      </c>
      <c r="C221" s="20">
        <v>400102</v>
      </c>
      <c r="D221" s="20"/>
      <c r="E221" s="20" t="s">
        <v>247</v>
      </c>
      <c r="F221" s="14" t="s">
        <v>772</v>
      </c>
      <c r="G221" s="34" t="s">
        <v>773</v>
      </c>
      <c r="H221" s="34" t="s">
        <v>780</v>
      </c>
      <c r="I221" s="33" t="s">
        <v>788</v>
      </c>
      <c r="J221" s="184" t="s">
        <v>438</v>
      </c>
      <c r="K221" s="34" t="s">
        <v>814</v>
      </c>
      <c r="L221" s="100">
        <v>1759900141522</v>
      </c>
      <c r="M221" s="127"/>
      <c r="N221" s="175"/>
      <c r="O221" s="175"/>
      <c r="P221" s="20" t="s">
        <v>1778</v>
      </c>
      <c r="Q221" s="20"/>
      <c r="R221" s="14" t="s">
        <v>343</v>
      </c>
      <c r="S221" s="14"/>
      <c r="T221" s="14"/>
      <c r="U221" s="14" t="s">
        <v>789</v>
      </c>
      <c r="V221" s="9" t="s">
        <v>6</v>
      </c>
      <c r="W221" s="36" t="s">
        <v>17</v>
      </c>
      <c r="X221" s="136"/>
      <c r="Y221" s="132">
        <v>43054</v>
      </c>
      <c r="Z221" s="135">
        <f t="shared" si="36"/>
        <v>43174</v>
      </c>
      <c r="AA221" s="32">
        <v>43054</v>
      </c>
      <c r="AB221" s="37">
        <f t="shared" ca="1" si="33"/>
        <v>800</v>
      </c>
      <c r="AC221" s="37">
        <f t="shared" ca="1" si="34"/>
        <v>3</v>
      </c>
      <c r="AD221" s="37"/>
      <c r="AE221" s="61">
        <f t="shared" ca="1" si="35"/>
        <v>2.1917808219178081</v>
      </c>
      <c r="AF221" s="32">
        <v>43137</v>
      </c>
    </row>
    <row r="222" spans="1:47" s="39" customFormat="1" ht="22.5">
      <c r="A222" s="1">
        <v>218</v>
      </c>
      <c r="B222" s="335" t="s">
        <v>1786</v>
      </c>
      <c r="C222" s="49">
        <v>200130</v>
      </c>
      <c r="D222" s="135"/>
      <c r="E222" s="49" t="s">
        <v>249</v>
      </c>
      <c r="F222" s="50" t="s">
        <v>365</v>
      </c>
      <c r="G222" s="109" t="s">
        <v>366</v>
      </c>
      <c r="H222" s="109"/>
      <c r="I222" s="184" t="s">
        <v>450</v>
      </c>
      <c r="J222" s="184"/>
      <c r="K222" s="109"/>
      <c r="L222" s="101">
        <v>1139900246915</v>
      </c>
      <c r="M222" s="127">
        <v>35567</v>
      </c>
      <c r="N222" s="200"/>
      <c r="O222" s="200"/>
      <c r="P222" s="33" t="s">
        <v>17</v>
      </c>
      <c r="Q222" s="33"/>
      <c r="R222" s="14" t="s">
        <v>343</v>
      </c>
      <c r="S222" s="14"/>
      <c r="T222" s="14"/>
      <c r="U222" s="14" t="s">
        <v>10</v>
      </c>
      <c r="V222" s="9" t="s">
        <v>6</v>
      </c>
      <c r="W222" s="36" t="s">
        <v>17</v>
      </c>
      <c r="X222" s="222"/>
      <c r="Y222" s="132">
        <v>42601</v>
      </c>
      <c r="Z222" s="140">
        <f t="shared" si="36"/>
        <v>42721</v>
      </c>
      <c r="AA222" s="242">
        <v>42601</v>
      </c>
      <c r="AB222" s="37">
        <f ca="1">IF(Y222="","",TODAY()-AA222)</f>
        <v>1253</v>
      </c>
      <c r="AC222" s="37">
        <f ca="1">YEAR(TODAY())-YEAR(AA222)</f>
        <v>4</v>
      </c>
      <c r="AD222" s="37">
        <f ca="1">DATEDIF(Y222,TODAY(),"YM")</f>
        <v>5</v>
      </c>
      <c r="AE222" s="61">
        <f t="shared" ca="1" si="35"/>
        <v>3.4328767123287673</v>
      </c>
      <c r="AF222" s="32">
        <v>43143</v>
      </c>
    </row>
    <row r="223" spans="1:47" s="39" customFormat="1" ht="22.5">
      <c r="A223" s="1">
        <v>219</v>
      </c>
      <c r="B223" s="335" t="s">
        <v>1786</v>
      </c>
      <c r="C223" s="20">
        <v>200264</v>
      </c>
      <c r="D223" s="20"/>
      <c r="E223" s="49" t="s">
        <v>249</v>
      </c>
      <c r="F223" s="14" t="s">
        <v>835</v>
      </c>
      <c r="G223" s="34" t="s">
        <v>836</v>
      </c>
      <c r="H223" s="34" t="s">
        <v>837</v>
      </c>
      <c r="I223" s="33" t="s">
        <v>597</v>
      </c>
      <c r="J223" s="33" t="s">
        <v>435</v>
      </c>
      <c r="K223" s="34" t="s">
        <v>838</v>
      </c>
      <c r="L223" s="100">
        <v>1120600112249</v>
      </c>
      <c r="M223" s="127">
        <v>32422</v>
      </c>
      <c r="N223" s="175"/>
      <c r="O223" s="175"/>
      <c r="P223" s="33" t="s">
        <v>17</v>
      </c>
      <c r="Q223" s="33"/>
      <c r="R223" s="14" t="s">
        <v>343</v>
      </c>
      <c r="S223" s="14"/>
      <c r="T223" s="14"/>
      <c r="U223" s="14" t="s">
        <v>10</v>
      </c>
      <c r="V223" s="9" t="s">
        <v>6</v>
      </c>
      <c r="W223" s="36" t="s">
        <v>17</v>
      </c>
      <c r="X223" s="136"/>
      <c r="Y223" s="132">
        <v>43140</v>
      </c>
      <c r="Z223" s="135">
        <f t="shared" si="36"/>
        <v>43260</v>
      </c>
      <c r="AA223" s="32">
        <v>43140</v>
      </c>
      <c r="AB223" s="37">
        <f ca="1">IF(Y223="","",TODAY()-AA223)</f>
        <v>714</v>
      </c>
      <c r="AC223" s="37"/>
      <c r="AD223" s="37"/>
      <c r="AE223" s="61">
        <f t="shared" ca="1" si="35"/>
        <v>1.9561643835616438</v>
      </c>
      <c r="AF223" s="32">
        <v>43143</v>
      </c>
    </row>
    <row r="224" spans="1:47" s="39" customFormat="1" ht="22.5">
      <c r="A224" s="1">
        <v>220</v>
      </c>
      <c r="B224" s="335" t="s">
        <v>1786</v>
      </c>
      <c r="C224" s="20">
        <v>400106</v>
      </c>
      <c r="D224" s="20"/>
      <c r="E224" s="49" t="s">
        <v>249</v>
      </c>
      <c r="F224" s="14" t="s">
        <v>797</v>
      </c>
      <c r="G224" s="34" t="s">
        <v>798</v>
      </c>
      <c r="H224" s="34" t="s">
        <v>799</v>
      </c>
      <c r="I224" s="33" t="s">
        <v>638</v>
      </c>
      <c r="J224" s="33" t="s">
        <v>435</v>
      </c>
      <c r="K224" s="34" t="s">
        <v>800</v>
      </c>
      <c r="L224" s="100">
        <v>1120600139066</v>
      </c>
      <c r="M224" s="127">
        <v>32991</v>
      </c>
      <c r="N224" s="175"/>
      <c r="O224" s="175"/>
      <c r="P224" s="20" t="s">
        <v>1778</v>
      </c>
      <c r="Q224" s="20"/>
      <c r="R224" s="14" t="s">
        <v>343</v>
      </c>
      <c r="S224" s="14"/>
      <c r="T224" s="14"/>
      <c r="U224" s="14" t="s">
        <v>789</v>
      </c>
      <c r="V224" s="9" t="s">
        <v>6</v>
      </c>
      <c r="W224" s="36" t="s">
        <v>17</v>
      </c>
      <c r="X224" s="136"/>
      <c r="Y224" s="132">
        <v>43077</v>
      </c>
      <c r="Z224" s="135">
        <f t="shared" si="36"/>
        <v>43197</v>
      </c>
      <c r="AA224" s="32">
        <v>43077</v>
      </c>
      <c r="AB224" s="37">
        <f t="shared" ref="AB224" ca="1" si="37">IF(Y224="","",TODAY()-AA224)</f>
        <v>777</v>
      </c>
      <c r="AC224" s="37">
        <f ca="1">YEAR(TODAY())-YEAR(AA224)</f>
        <v>3</v>
      </c>
      <c r="AD224" s="37"/>
      <c r="AE224" s="61">
        <f t="shared" ca="1" si="35"/>
        <v>2.128767123287671</v>
      </c>
      <c r="AF224" s="32">
        <v>43143</v>
      </c>
    </row>
    <row r="225" spans="1:32" s="39" customFormat="1" ht="22.5">
      <c r="A225" s="1">
        <v>221</v>
      </c>
      <c r="B225" s="335" t="s">
        <v>1786</v>
      </c>
      <c r="C225" s="20">
        <v>400107</v>
      </c>
      <c r="D225" s="20"/>
      <c r="E225" s="49" t="s">
        <v>249</v>
      </c>
      <c r="F225" s="14" t="s">
        <v>822</v>
      </c>
      <c r="G225" s="34" t="s">
        <v>823</v>
      </c>
      <c r="H225" s="34" t="s">
        <v>829</v>
      </c>
      <c r="I225" s="33" t="s">
        <v>451</v>
      </c>
      <c r="J225" s="33" t="s">
        <v>435</v>
      </c>
      <c r="K225" s="34" t="s">
        <v>832</v>
      </c>
      <c r="L225" s="100">
        <v>3141400130844</v>
      </c>
      <c r="M225" s="127">
        <v>30437</v>
      </c>
      <c r="N225" s="175"/>
      <c r="O225" s="175"/>
      <c r="P225" s="20" t="s">
        <v>1778</v>
      </c>
      <c r="Q225" s="20"/>
      <c r="R225" s="14" t="s">
        <v>343</v>
      </c>
      <c r="S225" s="14"/>
      <c r="T225" s="14"/>
      <c r="U225" s="14" t="s">
        <v>789</v>
      </c>
      <c r="V225" s="9" t="s">
        <v>6</v>
      </c>
      <c r="W225" s="36" t="s">
        <v>17</v>
      </c>
      <c r="X225" s="136"/>
      <c r="Y225" s="132">
        <v>43140</v>
      </c>
      <c r="Z225" s="135">
        <f>Y225+120</f>
        <v>43260</v>
      </c>
      <c r="AA225" s="32">
        <v>43140</v>
      </c>
      <c r="AB225" s="37">
        <f ca="1">IF(Y225="","",TODAY()-AA225)</f>
        <v>714</v>
      </c>
      <c r="AC225" s="37">
        <f ca="1">YEAR(TODAY())-YEAR(AA225)</f>
        <v>2</v>
      </c>
      <c r="AD225" s="37"/>
      <c r="AE225" s="61">
        <f t="shared" ca="1" si="35"/>
        <v>1.9561643835616438</v>
      </c>
      <c r="AF225" s="32">
        <v>43144</v>
      </c>
    </row>
    <row r="226" spans="1:32" s="39" customFormat="1" ht="22.5">
      <c r="A226" s="1">
        <v>222</v>
      </c>
      <c r="B226" s="335" t="s">
        <v>1786</v>
      </c>
      <c r="C226" s="20">
        <v>400109</v>
      </c>
      <c r="D226" s="20"/>
      <c r="E226" s="20" t="s">
        <v>249</v>
      </c>
      <c r="F226" s="14" t="s">
        <v>826</v>
      </c>
      <c r="G226" s="34" t="s">
        <v>827</v>
      </c>
      <c r="H226" s="34" t="s">
        <v>831</v>
      </c>
      <c r="I226" s="33" t="s">
        <v>828</v>
      </c>
      <c r="J226" s="33" t="s">
        <v>435</v>
      </c>
      <c r="K226" s="34" t="s">
        <v>834</v>
      </c>
      <c r="L226" s="100">
        <v>3301201340863</v>
      </c>
      <c r="M226" s="127">
        <v>28268</v>
      </c>
      <c r="N226" s="175"/>
      <c r="O226" s="175"/>
      <c r="P226" s="20" t="s">
        <v>1778</v>
      </c>
      <c r="Q226" s="20"/>
      <c r="R226" s="14" t="s">
        <v>343</v>
      </c>
      <c r="S226" s="14"/>
      <c r="T226" s="14"/>
      <c r="U226" s="14" t="s">
        <v>789</v>
      </c>
      <c r="V226" s="9" t="s">
        <v>6</v>
      </c>
      <c r="W226" s="36" t="s">
        <v>17</v>
      </c>
      <c r="X226" s="136"/>
      <c r="Y226" s="132">
        <v>43140</v>
      </c>
      <c r="Z226" s="135">
        <f>Y226+120</f>
        <v>43260</v>
      </c>
      <c r="AA226" s="32">
        <v>43140</v>
      </c>
      <c r="AB226" s="37">
        <f ca="1">IF(Y226="","",TODAY()-AA226)</f>
        <v>714</v>
      </c>
      <c r="AC226" s="37"/>
      <c r="AD226" s="37"/>
      <c r="AE226" s="61">
        <f t="shared" ca="1" si="35"/>
        <v>1.9561643835616438</v>
      </c>
      <c r="AF226" s="32"/>
    </row>
    <row r="227" spans="1:32" s="39" customFormat="1" ht="22.5">
      <c r="A227" s="1">
        <v>223</v>
      </c>
      <c r="B227" s="335" t="s">
        <v>1786</v>
      </c>
      <c r="C227" s="49">
        <v>200219</v>
      </c>
      <c r="D227" s="49"/>
      <c r="E227" s="49" t="s">
        <v>249</v>
      </c>
      <c r="F227" s="50" t="s">
        <v>636</v>
      </c>
      <c r="G227" s="109" t="s">
        <v>637</v>
      </c>
      <c r="H227" s="109" t="s">
        <v>639</v>
      </c>
      <c r="I227" s="184" t="s">
        <v>638</v>
      </c>
      <c r="J227" s="184" t="s">
        <v>435</v>
      </c>
      <c r="K227" s="109" t="s">
        <v>640</v>
      </c>
      <c r="L227" s="101">
        <v>1103702087394</v>
      </c>
      <c r="M227" s="127">
        <v>35263</v>
      </c>
      <c r="N227" s="200"/>
      <c r="O227" s="200">
        <v>4081060687</v>
      </c>
      <c r="P227" s="20" t="s">
        <v>31</v>
      </c>
      <c r="Q227" s="20"/>
      <c r="R227" s="14" t="s">
        <v>343</v>
      </c>
      <c r="S227" s="14"/>
      <c r="T227" s="14"/>
      <c r="U227" s="14" t="s">
        <v>10</v>
      </c>
      <c r="V227" s="9" t="s">
        <v>6</v>
      </c>
      <c r="W227" s="36" t="s">
        <v>17</v>
      </c>
      <c r="X227" s="222"/>
      <c r="Y227" s="132">
        <v>42901</v>
      </c>
      <c r="Z227" s="140">
        <f>Y227+120</f>
        <v>43021</v>
      </c>
      <c r="AA227" s="32">
        <v>42901</v>
      </c>
      <c r="AB227" s="37">
        <f ca="1">IF(Y227="","",TODAY()-AA227)</f>
        <v>953</v>
      </c>
      <c r="AC227" s="37">
        <f ca="1">YEAR(TODAY())-YEAR(AA227)</f>
        <v>3</v>
      </c>
      <c r="AD227" s="37"/>
      <c r="AE227" s="61">
        <f ca="1">IF(AB227="","",AB227/365)</f>
        <v>2.6109589041095891</v>
      </c>
      <c r="AF227" s="32">
        <v>43138</v>
      </c>
    </row>
    <row r="228" spans="1:32" s="39" customFormat="1" ht="22.5">
      <c r="A228" s="1">
        <v>224</v>
      </c>
      <c r="B228" s="335" t="s">
        <v>1786</v>
      </c>
      <c r="C228" s="49">
        <v>200225</v>
      </c>
      <c r="D228" s="49"/>
      <c r="E228" s="49" t="s">
        <v>249</v>
      </c>
      <c r="F228" s="50" t="s">
        <v>656</v>
      </c>
      <c r="G228" s="109" t="s">
        <v>657</v>
      </c>
      <c r="H228" s="109" t="s">
        <v>659</v>
      </c>
      <c r="I228" s="184" t="s">
        <v>655</v>
      </c>
      <c r="J228" s="184" t="s">
        <v>435</v>
      </c>
      <c r="K228" s="109" t="s">
        <v>658</v>
      </c>
      <c r="L228" s="101">
        <v>2670700024698</v>
      </c>
      <c r="M228" s="127">
        <v>33173</v>
      </c>
      <c r="N228" s="200"/>
      <c r="O228" s="200">
        <v>4081767360</v>
      </c>
      <c r="P228" s="20" t="s">
        <v>31</v>
      </c>
      <c r="Q228" s="20"/>
      <c r="R228" s="14" t="s">
        <v>343</v>
      </c>
      <c r="S228" s="14"/>
      <c r="T228" s="14"/>
      <c r="U228" s="14" t="s">
        <v>10</v>
      </c>
      <c r="V228" s="9" t="s">
        <v>6</v>
      </c>
      <c r="W228" s="36" t="s">
        <v>17</v>
      </c>
      <c r="X228" s="222"/>
      <c r="Y228" s="132">
        <v>42943</v>
      </c>
      <c r="Z228" s="140">
        <f t="shared" ref="Z228" si="38">Y228+120</f>
        <v>43063</v>
      </c>
      <c r="AA228" s="32">
        <v>42943</v>
      </c>
      <c r="AB228" s="37">
        <f t="shared" ref="AB228" ca="1" si="39">IF(Y228="","",TODAY()-AA228)</f>
        <v>911</v>
      </c>
      <c r="AC228" s="37">
        <f t="shared" ref="AC228" ca="1" si="40">YEAR(TODAY())-YEAR(AA228)</f>
        <v>3</v>
      </c>
      <c r="AD228" s="37"/>
      <c r="AE228" s="61">
        <f t="shared" ca="1" si="35"/>
        <v>2.495890410958904</v>
      </c>
      <c r="AF228" s="32">
        <v>43142</v>
      </c>
    </row>
    <row r="229" spans="1:32" s="39" customFormat="1" ht="22.5">
      <c r="A229" s="1">
        <v>225</v>
      </c>
      <c r="B229" s="335" t="s">
        <v>1786</v>
      </c>
      <c r="C229" s="20">
        <v>200246</v>
      </c>
      <c r="D229" s="20"/>
      <c r="E229" s="49" t="s">
        <v>248</v>
      </c>
      <c r="F229" s="50" t="s">
        <v>697</v>
      </c>
      <c r="G229" s="109" t="s">
        <v>698</v>
      </c>
      <c r="H229" s="109" t="s">
        <v>699</v>
      </c>
      <c r="I229" s="184" t="s">
        <v>464</v>
      </c>
      <c r="J229" s="184" t="s">
        <v>442</v>
      </c>
      <c r="K229" s="109" t="s">
        <v>700</v>
      </c>
      <c r="L229" s="101">
        <v>1100201232313</v>
      </c>
      <c r="M229" s="127">
        <v>35212</v>
      </c>
      <c r="N229" s="200"/>
      <c r="O229" s="200">
        <v>4076574714</v>
      </c>
      <c r="P229" s="20" t="s">
        <v>31</v>
      </c>
      <c r="Q229" s="20"/>
      <c r="R229" s="14" t="s">
        <v>343</v>
      </c>
      <c r="S229" s="14"/>
      <c r="T229" s="14"/>
      <c r="U229" s="14" t="s">
        <v>10</v>
      </c>
      <c r="V229" s="9" t="s">
        <v>6</v>
      </c>
      <c r="W229" s="36" t="s">
        <v>17</v>
      </c>
      <c r="X229" s="222"/>
      <c r="Y229" s="132">
        <v>43003</v>
      </c>
      <c r="Z229" s="135">
        <f>Y229+120</f>
        <v>43123</v>
      </c>
      <c r="AA229" s="32">
        <v>43003</v>
      </c>
      <c r="AB229" s="37">
        <f ca="1">IF(Y229="","",TODAY()-AA229)</f>
        <v>851</v>
      </c>
      <c r="AC229" s="37">
        <f ca="1">YEAR(TODAY())-YEAR(AA229)</f>
        <v>3</v>
      </c>
      <c r="AD229" s="37"/>
      <c r="AE229" s="61">
        <f ca="1">IF(AB229="","",AB229/365)</f>
        <v>2.3315068493150686</v>
      </c>
      <c r="AF229" s="32">
        <v>43146</v>
      </c>
    </row>
    <row r="230" spans="1:32" s="39" customFormat="1" ht="22.5">
      <c r="A230" s="1">
        <v>226</v>
      </c>
      <c r="B230" s="335" t="s">
        <v>1786</v>
      </c>
      <c r="C230" s="20">
        <v>400099</v>
      </c>
      <c r="D230" s="138"/>
      <c r="E230" s="49" t="s">
        <v>249</v>
      </c>
      <c r="F230" s="14" t="s">
        <v>766</v>
      </c>
      <c r="G230" s="34" t="s">
        <v>767</v>
      </c>
      <c r="H230" s="34" t="s">
        <v>777</v>
      </c>
      <c r="I230" s="33" t="s">
        <v>785</v>
      </c>
      <c r="J230" s="33" t="s">
        <v>435</v>
      </c>
      <c r="K230" s="34" t="s">
        <v>811</v>
      </c>
      <c r="L230" s="100">
        <v>2129901102095</v>
      </c>
      <c r="M230" s="127"/>
      <c r="N230" s="175"/>
      <c r="O230" s="175"/>
      <c r="P230" s="20" t="s">
        <v>1778</v>
      </c>
      <c r="Q230" s="20"/>
      <c r="R230" s="14" t="s">
        <v>343</v>
      </c>
      <c r="S230" s="14"/>
      <c r="T230" s="14"/>
      <c r="U230" s="14" t="s">
        <v>789</v>
      </c>
      <c r="V230" s="9" t="s">
        <v>6</v>
      </c>
      <c r="W230" s="36" t="s">
        <v>17</v>
      </c>
      <c r="X230" s="136"/>
      <c r="Y230" s="132">
        <v>43054</v>
      </c>
      <c r="Z230" s="135">
        <f>Y230+120</f>
        <v>43174</v>
      </c>
      <c r="AA230" s="32">
        <v>43054</v>
      </c>
      <c r="AB230" s="37">
        <f ca="1">IF(Y230="","",TODAY()-AA230)</f>
        <v>800</v>
      </c>
      <c r="AC230" s="37">
        <f ca="1">YEAR(TODAY())-YEAR(AA230)</f>
        <v>3</v>
      </c>
      <c r="AD230" s="37"/>
      <c r="AE230" s="61">
        <f ca="1">IF(AB230="","",AB230/365)</f>
        <v>2.1917808219178081</v>
      </c>
      <c r="AF230" s="32">
        <v>43151</v>
      </c>
    </row>
    <row r="231" spans="1:32" s="39" customFormat="1" ht="22.5">
      <c r="A231" s="1">
        <v>227</v>
      </c>
      <c r="B231" s="335" t="s">
        <v>1786</v>
      </c>
      <c r="C231" s="20">
        <v>400111</v>
      </c>
      <c r="D231" s="20"/>
      <c r="E231" s="49" t="s">
        <v>249</v>
      </c>
      <c r="F231" s="14" t="s">
        <v>843</v>
      </c>
      <c r="G231" s="34" t="s">
        <v>844</v>
      </c>
      <c r="H231" s="34" t="s">
        <v>845</v>
      </c>
      <c r="I231" s="33" t="s">
        <v>458</v>
      </c>
      <c r="J231" s="33" t="s">
        <v>435</v>
      </c>
      <c r="K231" s="34" t="s">
        <v>846</v>
      </c>
      <c r="L231" s="100">
        <v>1140900061313</v>
      </c>
      <c r="M231" s="127">
        <v>35654</v>
      </c>
      <c r="N231" s="175"/>
      <c r="O231" s="175"/>
      <c r="P231" s="20" t="s">
        <v>1778</v>
      </c>
      <c r="Q231" s="20"/>
      <c r="R231" s="14" t="s">
        <v>343</v>
      </c>
      <c r="S231" s="14"/>
      <c r="T231" s="14"/>
      <c r="U231" s="14" t="s">
        <v>789</v>
      </c>
      <c r="V231" s="9" t="s">
        <v>6</v>
      </c>
      <c r="W231" s="36" t="s">
        <v>17</v>
      </c>
      <c r="X231" s="136"/>
      <c r="Y231" s="132">
        <v>43144</v>
      </c>
      <c r="Z231" s="135">
        <f>Y231+120</f>
        <v>43264</v>
      </c>
      <c r="AA231" s="32">
        <v>43144</v>
      </c>
      <c r="AB231" s="37">
        <f ca="1">IF(Y231="","",TODAY()-AA231)</f>
        <v>710</v>
      </c>
      <c r="AC231" s="37"/>
      <c r="AD231" s="37"/>
      <c r="AE231" s="61">
        <f ca="1">IF(AB231="","",AB231/365)</f>
        <v>1.9452054794520548</v>
      </c>
      <c r="AF231" s="32">
        <v>43150</v>
      </c>
    </row>
    <row r="232" spans="1:32" s="39" customFormat="1" ht="22.5">
      <c r="A232" s="1">
        <v>228</v>
      </c>
      <c r="B232" s="335" t="s">
        <v>1786</v>
      </c>
      <c r="C232" s="20">
        <v>200268</v>
      </c>
      <c r="D232" s="20"/>
      <c r="E232" s="20" t="s">
        <v>249</v>
      </c>
      <c r="F232" s="14" t="s">
        <v>862</v>
      </c>
      <c r="G232" s="34" t="s">
        <v>863</v>
      </c>
      <c r="H232" s="34" t="s">
        <v>864</v>
      </c>
      <c r="I232" s="33" t="s">
        <v>621</v>
      </c>
      <c r="J232" s="33" t="s">
        <v>871</v>
      </c>
      <c r="K232" s="34" t="s">
        <v>865</v>
      </c>
      <c r="L232" s="100">
        <v>3130100236921</v>
      </c>
      <c r="M232" s="127">
        <v>26656</v>
      </c>
      <c r="N232" s="175"/>
      <c r="O232" s="175"/>
      <c r="P232" s="20" t="s">
        <v>1778</v>
      </c>
      <c r="Q232" s="20"/>
      <c r="R232" s="14" t="s">
        <v>343</v>
      </c>
      <c r="S232" s="14"/>
      <c r="T232" s="14"/>
      <c r="U232" s="14" t="s">
        <v>10</v>
      </c>
      <c r="V232" s="9" t="s">
        <v>6</v>
      </c>
      <c r="W232" s="36" t="s">
        <v>17</v>
      </c>
      <c r="X232" s="136"/>
      <c r="Y232" s="132">
        <v>43150</v>
      </c>
      <c r="Z232" s="135">
        <f>Y232+120</f>
        <v>43270</v>
      </c>
      <c r="AA232" s="32">
        <v>43150</v>
      </c>
      <c r="AB232" s="37">
        <f ca="1">IF(Y232="","",TODAY()-AA232)</f>
        <v>704</v>
      </c>
      <c r="AC232" s="37"/>
      <c r="AD232" s="37"/>
      <c r="AE232" s="61">
        <f ca="1">IF(AB232="","",AB232/365)</f>
        <v>1.9287671232876713</v>
      </c>
      <c r="AF232" s="32">
        <v>43151</v>
      </c>
    </row>
    <row r="233" spans="1:32" s="39" customFormat="1" ht="22.5">
      <c r="A233" s="1">
        <v>229</v>
      </c>
      <c r="B233" s="335" t="s">
        <v>1786</v>
      </c>
      <c r="C233" s="20">
        <v>400121</v>
      </c>
      <c r="D233" s="20"/>
      <c r="E233" s="20" t="s">
        <v>249</v>
      </c>
      <c r="F233" s="14" t="s">
        <v>949</v>
      </c>
      <c r="G233" s="34" t="s">
        <v>948</v>
      </c>
      <c r="H233" s="34" t="s">
        <v>947</v>
      </c>
      <c r="I233" s="33" t="s">
        <v>946</v>
      </c>
      <c r="J233" s="33" t="s">
        <v>435</v>
      </c>
      <c r="K233" s="34" t="s">
        <v>950</v>
      </c>
      <c r="L233" s="100">
        <v>1300801360906</v>
      </c>
      <c r="M233" s="127">
        <v>36932</v>
      </c>
      <c r="N233" s="175"/>
      <c r="O233" s="175"/>
      <c r="P233" s="20" t="s">
        <v>1778</v>
      </c>
      <c r="Q233" s="20"/>
      <c r="R233" s="34" t="s">
        <v>86</v>
      </c>
      <c r="S233" s="14"/>
      <c r="T233" s="14"/>
      <c r="U233" s="14" t="s">
        <v>10</v>
      </c>
      <c r="V233" s="9" t="s">
        <v>6</v>
      </c>
      <c r="W233" s="36" t="s">
        <v>17</v>
      </c>
      <c r="X233" s="136"/>
      <c r="Y233" s="132">
        <v>43157</v>
      </c>
      <c r="Z233" s="135">
        <f t="shared" ref="Z233:Z239" si="41">Y233+120</f>
        <v>43277</v>
      </c>
      <c r="AA233" s="32">
        <v>43157</v>
      </c>
      <c r="AB233" s="37">
        <f t="shared" ref="AB233:AB239" ca="1" si="42">IF(Y233="","",TODAY()-AA233)</f>
        <v>697</v>
      </c>
      <c r="AC233" s="37"/>
      <c r="AD233" s="37"/>
      <c r="AE233" s="61">
        <f t="shared" ref="AE233:AE239" ca="1" si="43">IF(AB233="","",AB233/365)</f>
        <v>1.9095890410958904</v>
      </c>
      <c r="AF233" s="32">
        <v>43158</v>
      </c>
    </row>
    <row r="234" spans="1:32" s="26" customFormat="1" ht="22.5">
      <c r="A234" s="1">
        <v>230</v>
      </c>
      <c r="B234" s="335" t="s">
        <v>1786</v>
      </c>
      <c r="C234" s="1">
        <v>100043</v>
      </c>
      <c r="D234" s="1"/>
      <c r="E234" s="1" t="s">
        <v>248</v>
      </c>
      <c r="F234" s="2" t="s">
        <v>191</v>
      </c>
      <c r="G234" s="2" t="s">
        <v>291</v>
      </c>
      <c r="H234" s="2"/>
      <c r="I234" s="1"/>
      <c r="J234" s="1"/>
      <c r="K234" s="2"/>
      <c r="L234" s="97">
        <v>3120600497104</v>
      </c>
      <c r="M234" s="123">
        <v>28069</v>
      </c>
      <c r="N234" s="173"/>
      <c r="O234" s="173"/>
      <c r="P234" s="260" t="s">
        <v>16</v>
      </c>
      <c r="Q234" s="260"/>
      <c r="R234" s="2" t="s">
        <v>89</v>
      </c>
      <c r="S234" s="2"/>
      <c r="T234" s="2"/>
      <c r="U234" s="2" t="s">
        <v>10</v>
      </c>
      <c r="V234" s="9" t="s">
        <v>6</v>
      </c>
      <c r="W234" s="3" t="s">
        <v>16</v>
      </c>
      <c r="X234" s="221"/>
      <c r="Y234" s="131">
        <v>40026</v>
      </c>
      <c r="Z234" s="135">
        <f t="shared" si="41"/>
        <v>40146</v>
      </c>
      <c r="AA234" s="17">
        <v>40026</v>
      </c>
      <c r="AB234" s="18">
        <f t="shared" ca="1" si="42"/>
        <v>3828</v>
      </c>
      <c r="AC234" s="62">
        <f ca="1">YEAR(TODAY())-YEAR(AA234)</f>
        <v>11</v>
      </c>
      <c r="AD234" s="57">
        <f ca="1">DATEDIF(Y234,TODAY(),"YM")</f>
        <v>5</v>
      </c>
      <c r="AE234" s="60">
        <f t="shared" ca="1" si="43"/>
        <v>10.487671232876712</v>
      </c>
      <c r="AF234" s="17">
        <v>43160</v>
      </c>
    </row>
    <row r="235" spans="1:32" s="39" customFormat="1" ht="22.5">
      <c r="A235" s="1">
        <v>231</v>
      </c>
      <c r="B235" s="335" t="s">
        <v>1786</v>
      </c>
      <c r="C235" s="49">
        <v>200175</v>
      </c>
      <c r="D235" s="49"/>
      <c r="E235" s="1" t="s">
        <v>247</v>
      </c>
      <c r="F235" s="50" t="s">
        <v>346</v>
      </c>
      <c r="G235" s="109" t="s">
        <v>335</v>
      </c>
      <c r="H235" s="109" t="s">
        <v>496</v>
      </c>
      <c r="I235" s="184" t="s">
        <v>462</v>
      </c>
      <c r="J235" s="184" t="s">
        <v>438</v>
      </c>
      <c r="K235" s="109" t="s">
        <v>439</v>
      </c>
      <c r="L235" s="101">
        <v>1129900400329</v>
      </c>
      <c r="M235" s="127">
        <v>35446</v>
      </c>
      <c r="N235" s="200"/>
      <c r="O235" s="200"/>
      <c r="P235" s="33" t="s">
        <v>17</v>
      </c>
      <c r="Q235" s="33"/>
      <c r="R235" s="14" t="s">
        <v>343</v>
      </c>
      <c r="S235" s="14"/>
      <c r="T235" s="14"/>
      <c r="U235" s="14" t="s">
        <v>10</v>
      </c>
      <c r="V235" s="9" t="s">
        <v>6</v>
      </c>
      <c r="W235" s="36" t="s">
        <v>17</v>
      </c>
      <c r="X235" s="222"/>
      <c r="Y235" s="132">
        <v>42718</v>
      </c>
      <c r="Z235" s="140">
        <f t="shared" si="41"/>
        <v>42838</v>
      </c>
      <c r="AA235" s="242">
        <v>42718</v>
      </c>
      <c r="AB235" s="37">
        <f t="shared" ca="1" si="42"/>
        <v>1136</v>
      </c>
      <c r="AC235" s="37">
        <f ca="1">YEAR(TODAY())-YEAR(AA235)</f>
        <v>4</v>
      </c>
      <c r="AD235" s="37">
        <f ca="1">DATEDIF(Y235,TODAY(),"YM")</f>
        <v>1</v>
      </c>
      <c r="AE235" s="61">
        <f t="shared" ca="1" si="43"/>
        <v>3.1123287671232878</v>
      </c>
      <c r="AF235" s="32">
        <v>43158</v>
      </c>
    </row>
    <row r="236" spans="1:32" s="39" customFormat="1" ht="22.5">
      <c r="A236" s="1">
        <v>232</v>
      </c>
      <c r="B236" s="335" t="s">
        <v>1786</v>
      </c>
      <c r="C236" s="49">
        <v>200217</v>
      </c>
      <c r="D236" s="49"/>
      <c r="E236" s="49" t="s">
        <v>249</v>
      </c>
      <c r="F236" s="50" t="s">
        <v>519</v>
      </c>
      <c r="G236" s="109" t="s">
        <v>520</v>
      </c>
      <c r="H236" s="109" t="s">
        <v>523</v>
      </c>
      <c r="I236" s="184" t="s">
        <v>521</v>
      </c>
      <c r="J236" s="184" t="s">
        <v>435</v>
      </c>
      <c r="K236" s="109" t="s">
        <v>522</v>
      </c>
      <c r="L236" s="101">
        <v>1320600246685</v>
      </c>
      <c r="M236" s="127">
        <v>36309</v>
      </c>
      <c r="N236" s="202">
        <v>17</v>
      </c>
      <c r="O236" s="200">
        <v>4080624153</v>
      </c>
      <c r="P236" s="33" t="s">
        <v>17</v>
      </c>
      <c r="Q236" s="33"/>
      <c r="R236" s="14" t="s">
        <v>343</v>
      </c>
      <c r="S236" s="14"/>
      <c r="T236" s="14"/>
      <c r="U236" s="14" t="s">
        <v>10</v>
      </c>
      <c r="V236" s="9" t="s">
        <v>6</v>
      </c>
      <c r="W236" s="36" t="s">
        <v>17</v>
      </c>
      <c r="X236" s="222"/>
      <c r="Y236" s="132">
        <v>42877</v>
      </c>
      <c r="Z236" s="140">
        <f t="shared" si="41"/>
        <v>42997</v>
      </c>
      <c r="AA236" s="32">
        <v>42876</v>
      </c>
      <c r="AB236" s="37">
        <f t="shared" ca="1" si="42"/>
        <v>978</v>
      </c>
      <c r="AC236" s="37">
        <f ca="1">YEAR(TODAY())-YEAR(AA236)</f>
        <v>3</v>
      </c>
      <c r="AD236" s="37">
        <f ca="1">DATEDIF(Y236,TODAY(),"YM")</f>
        <v>8</v>
      </c>
      <c r="AE236" s="61">
        <f t="shared" ca="1" si="43"/>
        <v>2.6794520547945204</v>
      </c>
      <c r="AF236" s="32">
        <v>43158</v>
      </c>
    </row>
    <row r="237" spans="1:32" s="39" customFormat="1" ht="22.5">
      <c r="A237" s="1">
        <v>233</v>
      </c>
      <c r="B237" s="335" t="s">
        <v>1786</v>
      </c>
      <c r="C237" s="20">
        <v>200263</v>
      </c>
      <c r="D237" s="20"/>
      <c r="E237" s="49" t="s">
        <v>248</v>
      </c>
      <c r="F237" s="14" t="s">
        <v>744</v>
      </c>
      <c r="G237" s="34" t="s">
        <v>745</v>
      </c>
      <c r="H237" s="34" t="s">
        <v>747</v>
      </c>
      <c r="I237" s="33" t="s">
        <v>746</v>
      </c>
      <c r="J237" s="33" t="s">
        <v>442</v>
      </c>
      <c r="K237" s="34" t="s">
        <v>748</v>
      </c>
      <c r="L237" s="100">
        <v>1101400575904</v>
      </c>
      <c r="M237" s="127">
        <v>31435</v>
      </c>
      <c r="N237" s="175"/>
      <c r="O237" s="175">
        <v>3342468205</v>
      </c>
      <c r="P237" s="33" t="s">
        <v>17</v>
      </c>
      <c r="Q237" s="33"/>
      <c r="R237" s="14" t="s">
        <v>749</v>
      </c>
      <c r="S237" s="14"/>
      <c r="T237" s="14"/>
      <c r="U237" s="14" t="s">
        <v>10</v>
      </c>
      <c r="V237" s="9" t="s">
        <v>6</v>
      </c>
      <c r="W237" s="36" t="s">
        <v>17</v>
      </c>
      <c r="X237" s="136"/>
      <c r="Y237" s="132">
        <v>43045</v>
      </c>
      <c r="Z237" s="262">
        <f t="shared" si="41"/>
        <v>43165</v>
      </c>
      <c r="AA237" s="32">
        <v>43043</v>
      </c>
      <c r="AB237" s="37">
        <f t="shared" ca="1" si="42"/>
        <v>811</v>
      </c>
      <c r="AC237" s="37">
        <f ca="1">YEAR(TODAY())-YEAR(AA237)</f>
        <v>3</v>
      </c>
      <c r="AD237" s="37"/>
      <c r="AE237" s="61">
        <f t="shared" ca="1" si="43"/>
        <v>2.2219178082191782</v>
      </c>
      <c r="AF237" s="32">
        <v>43158</v>
      </c>
    </row>
    <row r="238" spans="1:32" s="39" customFormat="1" ht="22.5">
      <c r="A238" s="1">
        <v>234</v>
      </c>
      <c r="B238" s="335" t="s">
        <v>1786</v>
      </c>
      <c r="C238" s="49">
        <v>200182</v>
      </c>
      <c r="D238" s="323"/>
      <c r="E238" s="49" t="s">
        <v>247</v>
      </c>
      <c r="F238" s="50" t="s">
        <v>509</v>
      </c>
      <c r="G238" s="109" t="s">
        <v>510</v>
      </c>
      <c r="H238" s="109" t="s">
        <v>515</v>
      </c>
      <c r="I238" s="184" t="s">
        <v>511</v>
      </c>
      <c r="J238" s="184" t="s">
        <v>438</v>
      </c>
      <c r="K238" s="109" t="s">
        <v>516</v>
      </c>
      <c r="L238" s="101">
        <v>1350100411601</v>
      </c>
      <c r="M238" s="127">
        <v>35339</v>
      </c>
      <c r="N238" s="200"/>
      <c r="O238" s="200">
        <v>4058811700</v>
      </c>
      <c r="P238" s="33" t="s">
        <v>17</v>
      </c>
      <c r="Q238" s="33"/>
      <c r="R238" s="14" t="s">
        <v>343</v>
      </c>
      <c r="S238" s="14"/>
      <c r="T238" s="14"/>
      <c r="U238" s="14" t="s">
        <v>10</v>
      </c>
      <c r="V238" s="9" t="s">
        <v>6</v>
      </c>
      <c r="W238" s="36" t="s">
        <v>17</v>
      </c>
      <c r="X238" s="222"/>
      <c r="Y238" s="132">
        <v>42772</v>
      </c>
      <c r="Z238" s="140">
        <f t="shared" si="41"/>
        <v>42892</v>
      </c>
      <c r="AA238" s="32">
        <v>42772</v>
      </c>
      <c r="AB238" s="37">
        <f t="shared" ca="1" si="42"/>
        <v>1082</v>
      </c>
      <c r="AC238" s="37">
        <f ca="1">YEAR(TODAY())-YEAR(AA238)</f>
        <v>3</v>
      </c>
      <c r="AD238" s="37">
        <f ca="1">DATEDIF(Y238,TODAY(),"YM")</f>
        <v>11</v>
      </c>
      <c r="AE238" s="61">
        <f t="shared" ca="1" si="43"/>
        <v>2.9643835616438357</v>
      </c>
      <c r="AF238" s="32">
        <v>43154</v>
      </c>
    </row>
    <row r="239" spans="1:32" s="39" customFormat="1" ht="22.5">
      <c r="A239" s="1">
        <v>235</v>
      </c>
      <c r="B239" s="335" t="s">
        <v>1786</v>
      </c>
      <c r="C239" s="20">
        <v>200200</v>
      </c>
      <c r="D239" s="20"/>
      <c r="E239" s="20" t="s">
        <v>249</v>
      </c>
      <c r="F239" s="14" t="s">
        <v>183</v>
      </c>
      <c r="G239" s="34" t="s">
        <v>601</v>
      </c>
      <c r="H239" s="34" t="s">
        <v>602</v>
      </c>
      <c r="I239" s="33" t="s">
        <v>449</v>
      </c>
      <c r="J239" s="33" t="s">
        <v>435</v>
      </c>
      <c r="K239" s="34" t="s">
        <v>603</v>
      </c>
      <c r="L239" s="100">
        <v>1309800192927</v>
      </c>
      <c r="M239" s="127">
        <v>34104</v>
      </c>
      <c r="N239" s="175">
        <v>24</v>
      </c>
      <c r="O239" s="175">
        <v>4079569645</v>
      </c>
      <c r="P239" s="33" t="s">
        <v>17</v>
      </c>
      <c r="Q239" s="33"/>
      <c r="R239" s="14" t="s">
        <v>343</v>
      </c>
      <c r="S239" s="14"/>
      <c r="T239" s="14"/>
      <c r="U239" s="14" t="s">
        <v>10</v>
      </c>
      <c r="V239" s="9" t="s">
        <v>6</v>
      </c>
      <c r="W239" s="36" t="s">
        <v>17</v>
      </c>
      <c r="X239" s="222"/>
      <c r="Y239" s="132">
        <v>42857</v>
      </c>
      <c r="Z239" s="140">
        <f t="shared" si="41"/>
        <v>42977</v>
      </c>
      <c r="AA239" s="32">
        <v>42857</v>
      </c>
      <c r="AB239" s="37">
        <f t="shared" ca="1" si="42"/>
        <v>997</v>
      </c>
      <c r="AC239" s="37"/>
      <c r="AD239" s="37"/>
      <c r="AE239" s="61">
        <f t="shared" ca="1" si="43"/>
        <v>2.7315068493150685</v>
      </c>
      <c r="AF239" s="32">
        <v>43157</v>
      </c>
    </row>
    <row r="240" spans="1:32" s="39" customFormat="1" ht="22.5">
      <c r="A240" s="1">
        <v>236</v>
      </c>
      <c r="B240" s="335" t="s">
        <v>1786</v>
      </c>
      <c r="C240" s="20">
        <v>200272</v>
      </c>
      <c r="D240" s="20"/>
      <c r="E240" s="49" t="s">
        <v>249</v>
      </c>
      <c r="F240" s="34" t="s">
        <v>215</v>
      </c>
      <c r="G240" s="34" t="s">
        <v>915</v>
      </c>
      <c r="H240" s="34" t="s">
        <v>905</v>
      </c>
      <c r="I240" s="33" t="s">
        <v>906</v>
      </c>
      <c r="J240" s="33" t="s">
        <v>435</v>
      </c>
      <c r="K240" s="34" t="s">
        <v>920</v>
      </c>
      <c r="L240" s="100">
        <v>3120600687175</v>
      </c>
      <c r="M240" s="127">
        <v>28161</v>
      </c>
      <c r="N240" s="175"/>
      <c r="O240" s="175"/>
      <c r="P240" s="33" t="s">
        <v>17</v>
      </c>
      <c r="Q240" s="33"/>
      <c r="R240" s="14" t="s">
        <v>343</v>
      </c>
      <c r="S240" s="14"/>
      <c r="T240" s="14"/>
      <c r="U240" s="14" t="s">
        <v>10</v>
      </c>
      <c r="V240" s="9" t="s">
        <v>6</v>
      </c>
      <c r="W240" s="36" t="s">
        <v>17</v>
      </c>
      <c r="X240" s="136"/>
      <c r="Y240" s="132">
        <v>43152</v>
      </c>
      <c r="Z240" s="135">
        <f>Y240+120</f>
        <v>43272</v>
      </c>
      <c r="AA240" s="32">
        <v>43152</v>
      </c>
      <c r="AB240" s="37">
        <f ca="1">IF(Y240="","",TODAY()-AA240)</f>
        <v>702</v>
      </c>
      <c r="AC240" s="37"/>
      <c r="AD240" s="37"/>
      <c r="AE240" s="61">
        <f ca="1">IF(AB240="","",AB240/365)</f>
        <v>1.9232876712328768</v>
      </c>
      <c r="AF240" s="32">
        <v>43158</v>
      </c>
    </row>
    <row r="241" spans="1:32" s="39" customFormat="1" ht="22.5">
      <c r="A241" s="1">
        <v>237</v>
      </c>
      <c r="B241" s="335" t="s">
        <v>1786</v>
      </c>
      <c r="C241" s="20">
        <v>200277</v>
      </c>
      <c r="D241" s="20"/>
      <c r="E241" s="20" t="s">
        <v>249</v>
      </c>
      <c r="F241" s="14" t="s">
        <v>1003</v>
      </c>
      <c r="G241" s="34" t="s">
        <v>1004</v>
      </c>
      <c r="H241" s="34" t="s">
        <v>1005</v>
      </c>
      <c r="I241" s="33" t="s">
        <v>1006</v>
      </c>
      <c r="J241" s="33" t="s">
        <v>435</v>
      </c>
      <c r="K241" s="34" t="s">
        <v>1007</v>
      </c>
      <c r="L241" s="100">
        <v>1449900304793</v>
      </c>
      <c r="M241" s="127">
        <v>34392</v>
      </c>
      <c r="N241" s="175"/>
      <c r="O241" s="175"/>
      <c r="P241" s="33" t="s">
        <v>17</v>
      </c>
      <c r="Q241" s="33"/>
      <c r="R241" s="14" t="s">
        <v>343</v>
      </c>
      <c r="S241" s="14"/>
      <c r="T241" s="14"/>
      <c r="U241" s="14" t="s">
        <v>10</v>
      </c>
      <c r="V241" s="9" t="s">
        <v>6</v>
      </c>
      <c r="W241" s="36" t="s">
        <v>17</v>
      </c>
      <c r="X241" s="136"/>
      <c r="Y241" s="132">
        <v>43161</v>
      </c>
      <c r="Z241" s="135">
        <f>Y241+120</f>
        <v>43281</v>
      </c>
      <c r="AA241" s="32">
        <v>43161</v>
      </c>
      <c r="AB241" s="37">
        <f ca="1">IF(Y241="","",TODAY()-AA241)</f>
        <v>693</v>
      </c>
      <c r="AC241" s="37"/>
      <c r="AD241" s="37"/>
      <c r="AE241" s="61">
        <f ca="1">IF(AB241="","",AB241/365)</f>
        <v>1.8986301369863015</v>
      </c>
      <c r="AF241" s="32">
        <v>43165</v>
      </c>
    </row>
    <row r="242" spans="1:32" s="39" customFormat="1" ht="22.5">
      <c r="A242" s="1">
        <v>238</v>
      </c>
      <c r="B242" s="335" t="s">
        <v>1786</v>
      </c>
      <c r="C242" s="20">
        <v>200269</v>
      </c>
      <c r="D242" s="20"/>
      <c r="E242" s="49" t="s">
        <v>866</v>
      </c>
      <c r="F242" s="14" t="s">
        <v>867</v>
      </c>
      <c r="G242" s="34" t="s">
        <v>868</v>
      </c>
      <c r="H242" s="34" t="s">
        <v>870</v>
      </c>
      <c r="I242" s="33" t="s">
        <v>869</v>
      </c>
      <c r="J242" s="33" t="s">
        <v>641</v>
      </c>
      <c r="K242" s="34" t="s">
        <v>872</v>
      </c>
      <c r="L242" s="100">
        <v>3550800010221</v>
      </c>
      <c r="M242" s="127">
        <v>25052</v>
      </c>
      <c r="N242" s="175"/>
      <c r="O242" s="175">
        <v>3702531583</v>
      </c>
      <c r="P242" s="33" t="s">
        <v>17</v>
      </c>
      <c r="Q242" s="33"/>
      <c r="R242" s="14" t="s">
        <v>343</v>
      </c>
      <c r="S242" s="14"/>
      <c r="T242" s="14"/>
      <c r="U242" s="14" t="s">
        <v>10</v>
      </c>
      <c r="V242" s="9" t="s">
        <v>6</v>
      </c>
      <c r="W242" s="36" t="s">
        <v>17</v>
      </c>
      <c r="X242" s="136"/>
      <c r="Y242" s="132">
        <v>43150</v>
      </c>
      <c r="Z242" s="135">
        <f t="shared" ref="Z242" si="44">Y242+120</f>
        <v>43270</v>
      </c>
      <c r="AA242" s="32">
        <v>43150</v>
      </c>
      <c r="AB242" s="37">
        <f t="shared" ref="AB242" ca="1" si="45">IF(Y242="","",TODAY()-AA242)</f>
        <v>704</v>
      </c>
      <c r="AC242" s="37"/>
      <c r="AD242" s="37"/>
      <c r="AE242" s="61">
        <f t="shared" ref="AE242" ca="1" si="46">IF(AB242="","",AB242/365)</f>
        <v>1.9287671232876713</v>
      </c>
      <c r="AF242" s="32">
        <v>43172</v>
      </c>
    </row>
    <row r="243" spans="1:32" s="39" customFormat="1" ht="22.5">
      <c r="A243" s="1">
        <v>239</v>
      </c>
      <c r="B243" s="335" t="s">
        <v>1786</v>
      </c>
      <c r="C243" s="49">
        <v>200278</v>
      </c>
      <c r="D243" s="49"/>
      <c r="E243" s="49" t="s">
        <v>249</v>
      </c>
      <c r="F243" s="109" t="s">
        <v>1043</v>
      </c>
      <c r="G243" s="109" t="s">
        <v>1044</v>
      </c>
      <c r="H243" s="109" t="s">
        <v>1042</v>
      </c>
      <c r="I243" s="184" t="s">
        <v>452</v>
      </c>
      <c r="J243" s="184" t="s">
        <v>435</v>
      </c>
      <c r="K243" s="109" t="s">
        <v>1045</v>
      </c>
      <c r="L243" s="101">
        <v>1601500000208</v>
      </c>
      <c r="M243" s="127">
        <v>35791</v>
      </c>
      <c r="N243" s="200"/>
      <c r="O243" s="200"/>
      <c r="P243" s="33" t="s">
        <v>17</v>
      </c>
      <c r="Q243" s="33"/>
      <c r="R243" s="14" t="s">
        <v>343</v>
      </c>
      <c r="S243" s="14"/>
      <c r="T243" s="14"/>
      <c r="U243" s="14" t="s">
        <v>10</v>
      </c>
      <c r="V243" s="9" t="s">
        <v>6</v>
      </c>
      <c r="W243" s="36" t="s">
        <v>17</v>
      </c>
      <c r="X243" s="222"/>
      <c r="Y243" s="132">
        <v>43165</v>
      </c>
      <c r="Z243" s="135">
        <f>Y243+120</f>
        <v>43285</v>
      </c>
      <c r="AA243" s="32">
        <v>43165</v>
      </c>
      <c r="AB243" s="37">
        <f ca="1">IF(Y243="","",TODAY()-AA243)</f>
        <v>689</v>
      </c>
      <c r="AC243" s="37"/>
      <c r="AD243" s="37"/>
      <c r="AE243" s="61">
        <f ca="1">IF(AB243="","",AB243/365)</f>
        <v>1.8876712328767122</v>
      </c>
      <c r="AF243" s="32">
        <v>43167</v>
      </c>
    </row>
    <row r="244" spans="1:32" s="39" customFormat="1" ht="22.5">
      <c r="A244" s="1">
        <v>240</v>
      </c>
      <c r="B244" s="335" t="s">
        <v>1786</v>
      </c>
      <c r="C244" s="20">
        <v>200266</v>
      </c>
      <c r="D244" s="20"/>
      <c r="E244" s="49" t="s">
        <v>247</v>
      </c>
      <c r="F244" s="14" t="s">
        <v>852</v>
      </c>
      <c r="G244" s="34" t="s">
        <v>853</v>
      </c>
      <c r="H244" s="34" t="s">
        <v>856</v>
      </c>
      <c r="I244" s="33" t="s">
        <v>544</v>
      </c>
      <c r="J244" s="33" t="s">
        <v>600</v>
      </c>
      <c r="K244" s="34" t="s">
        <v>855</v>
      </c>
      <c r="L244" s="100">
        <v>1470200096111</v>
      </c>
      <c r="M244" s="127">
        <v>34534</v>
      </c>
      <c r="N244" s="175"/>
      <c r="O244" s="175">
        <v>4045982724</v>
      </c>
      <c r="P244" s="33" t="s">
        <v>17</v>
      </c>
      <c r="Q244" s="33"/>
      <c r="R244" s="14" t="s">
        <v>343</v>
      </c>
      <c r="S244" s="14"/>
      <c r="T244" s="14"/>
      <c r="U244" s="14" t="s">
        <v>10</v>
      </c>
      <c r="V244" s="9" t="s">
        <v>6</v>
      </c>
      <c r="W244" s="36" t="s">
        <v>17</v>
      </c>
      <c r="X244" s="136"/>
      <c r="Y244" s="132">
        <v>43147</v>
      </c>
      <c r="Z244" s="135">
        <f t="shared" ref="Z244:Z245" si="47">Y244+120</f>
        <v>43267</v>
      </c>
      <c r="AA244" s="32">
        <v>43147</v>
      </c>
      <c r="AB244" s="37">
        <f ca="1">IF(Y244="","",TODAY()-AA244)</f>
        <v>707</v>
      </c>
      <c r="AC244" s="37"/>
      <c r="AD244" s="37"/>
      <c r="AE244" s="61">
        <f ca="1">IF(AB244="","",AB244/365)</f>
        <v>1.9369863013698629</v>
      </c>
      <c r="AF244" s="32">
        <v>43178</v>
      </c>
    </row>
    <row r="245" spans="1:32" s="39" customFormat="1" ht="22.5">
      <c r="A245" s="1">
        <v>241</v>
      </c>
      <c r="B245" s="335" t="s">
        <v>1786</v>
      </c>
      <c r="C245" s="20">
        <v>200276</v>
      </c>
      <c r="D245" s="20"/>
      <c r="E245" s="49" t="s">
        <v>249</v>
      </c>
      <c r="F245" s="50" t="s">
        <v>930</v>
      </c>
      <c r="G245" s="109" t="s">
        <v>931</v>
      </c>
      <c r="H245" s="109" t="s">
        <v>932</v>
      </c>
      <c r="I245" s="184" t="s">
        <v>503</v>
      </c>
      <c r="J245" s="184" t="s">
        <v>435</v>
      </c>
      <c r="K245" s="109" t="s">
        <v>933</v>
      </c>
      <c r="L245" s="101">
        <v>3670800343203</v>
      </c>
      <c r="M245" s="127">
        <v>29171</v>
      </c>
      <c r="N245" s="200"/>
      <c r="O245" s="200">
        <v>4088130239</v>
      </c>
      <c r="P245" s="33" t="s">
        <v>17</v>
      </c>
      <c r="Q245" s="33"/>
      <c r="R245" s="14" t="s">
        <v>343</v>
      </c>
      <c r="S245" s="14"/>
      <c r="T245" s="14"/>
      <c r="U245" s="14" t="s">
        <v>10</v>
      </c>
      <c r="V245" s="9" t="s">
        <v>6</v>
      </c>
      <c r="W245" s="36" t="s">
        <v>17</v>
      </c>
      <c r="X245" s="136"/>
      <c r="Y245" s="132">
        <v>43157</v>
      </c>
      <c r="Z245" s="135">
        <f t="shared" si="47"/>
        <v>43277</v>
      </c>
      <c r="AA245" s="32">
        <v>43157</v>
      </c>
      <c r="AB245" s="37">
        <f ca="1">IF(Y245="","",TODAY()-AA245)</f>
        <v>697</v>
      </c>
      <c r="AC245" s="37"/>
      <c r="AD245" s="37"/>
      <c r="AE245" s="61">
        <f ca="1">IF(AB245="","",AB245/365)</f>
        <v>1.9095890410958904</v>
      </c>
      <c r="AF245" s="32">
        <v>43183</v>
      </c>
    </row>
    <row r="246" spans="1:32" s="39" customFormat="1" ht="22.5">
      <c r="A246" s="1">
        <v>242</v>
      </c>
      <c r="B246" s="335" t="s">
        <v>1786</v>
      </c>
      <c r="C246" s="49">
        <v>200283</v>
      </c>
      <c r="D246" s="49"/>
      <c r="E246" s="49" t="s">
        <v>247</v>
      </c>
      <c r="F246" s="50" t="s">
        <v>1124</v>
      </c>
      <c r="G246" s="109" t="s">
        <v>369</v>
      </c>
      <c r="H246" s="109" t="s">
        <v>1125</v>
      </c>
      <c r="I246" s="184" t="s">
        <v>1069</v>
      </c>
      <c r="J246" s="184" t="s">
        <v>438</v>
      </c>
      <c r="K246" s="109" t="s">
        <v>1126</v>
      </c>
      <c r="L246" s="101">
        <v>1321000346531</v>
      </c>
      <c r="M246" s="127">
        <v>35193</v>
      </c>
      <c r="N246" s="200"/>
      <c r="O246" s="200">
        <v>3472980054</v>
      </c>
      <c r="P246" s="33" t="s">
        <v>17</v>
      </c>
      <c r="Q246" s="33"/>
      <c r="R246" s="14" t="s">
        <v>911</v>
      </c>
      <c r="S246" s="14"/>
      <c r="T246" s="14"/>
      <c r="U246" s="14" t="s">
        <v>10</v>
      </c>
      <c r="V246" s="9" t="s">
        <v>6</v>
      </c>
      <c r="W246" s="36" t="s">
        <v>17</v>
      </c>
      <c r="X246" s="222"/>
      <c r="Y246" s="132">
        <v>43178</v>
      </c>
      <c r="Z246" s="135">
        <f>Y246+120</f>
        <v>43298</v>
      </c>
      <c r="AA246" s="32">
        <v>43178</v>
      </c>
      <c r="AB246" s="37">
        <f t="shared" ref="AB246" ca="1" si="48">IF(Y246="","",TODAY()-AA246)</f>
        <v>676</v>
      </c>
      <c r="AC246" s="37"/>
      <c r="AD246" s="37"/>
      <c r="AE246" s="61">
        <f t="shared" ref="AE246" ca="1" si="49">IF(AB246="","",AB246/365)</f>
        <v>1.8520547945205479</v>
      </c>
      <c r="AF246" s="32">
        <v>43180</v>
      </c>
    </row>
    <row r="247" spans="1:32" s="39" customFormat="1" ht="22.5">
      <c r="A247" s="1">
        <v>243</v>
      </c>
      <c r="B247" s="335" t="s">
        <v>1786</v>
      </c>
      <c r="C247" s="49">
        <v>200281</v>
      </c>
      <c r="D247" s="49"/>
      <c r="E247" s="49" t="s">
        <v>248</v>
      </c>
      <c r="F247" s="50" t="s">
        <v>1056</v>
      </c>
      <c r="G247" s="109" t="s">
        <v>1057</v>
      </c>
      <c r="H247" s="109" t="s">
        <v>1058</v>
      </c>
      <c r="I247" s="184" t="s">
        <v>1116</v>
      </c>
      <c r="J247" s="184" t="s">
        <v>641</v>
      </c>
      <c r="K247" s="109" t="s">
        <v>1060</v>
      </c>
      <c r="L247" s="101">
        <v>3451000223214</v>
      </c>
      <c r="M247" s="127">
        <v>29275</v>
      </c>
      <c r="N247" s="200"/>
      <c r="O247" s="200">
        <v>4089200493</v>
      </c>
      <c r="P247" s="33" t="s">
        <v>17</v>
      </c>
      <c r="Q247" s="33"/>
      <c r="R247" s="14" t="s">
        <v>911</v>
      </c>
      <c r="S247" s="14"/>
      <c r="T247" s="14"/>
      <c r="U247" s="14" t="s">
        <v>10</v>
      </c>
      <c r="V247" s="9" t="s">
        <v>6</v>
      </c>
      <c r="W247" s="36" t="s">
        <v>17</v>
      </c>
      <c r="X247" s="222"/>
      <c r="Y247" s="132">
        <v>43174</v>
      </c>
      <c r="Z247" s="135">
        <f>Y247+120</f>
        <v>43294</v>
      </c>
      <c r="AA247" s="32">
        <v>43174</v>
      </c>
      <c r="AB247" s="37">
        <f ca="1">IF(Y247="","",TODAY()-AA247)</f>
        <v>680</v>
      </c>
      <c r="AC247" s="37"/>
      <c r="AD247" s="37"/>
      <c r="AE247" s="61">
        <f ca="1">IF(AB247="","",AB247/365)</f>
        <v>1.8630136986301369</v>
      </c>
      <c r="AF247" s="32">
        <v>43187</v>
      </c>
    </row>
    <row r="248" spans="1:32" s="39" customFormat="1" ht="22.5">
      <c r="A248" s="1">
        <v>244</v>
      </c>
      <c r="B248" s="335" t="s">
        <v>1786</v>
      </c>
      <c r="C248" s="49">
        <v>200288</v>
      </c>
      <c r="D248" s="49"/>
      <c r="E248" s="49" t="s">
        <v>247</v>
      </c>
      <c r="F248" s="50" t="s">
        <v>1163</v>
      </c>
      <c r="G248" s="109" t="s">
        <v>824</v>
      </c>
      <c r="H248" s="109" t="s">
        <v>1164</v>
      </c>
      <c r="I248" s="184" t="s">
        <v>1165</v>
      </c>
      <c r="J248" s="184" t="s">
        <v>438</v>
      </c>
      <c r="K248" s="109" t="s">
        <v>1166</v>
      </c>
      <c r="L248" s="101">
        <v>1670600166310</v>
      </c>
      <c r="M248" s="127">
        <v>34921</v>
      </c>
      <c r="N248" s="200"/>
      <c r="O248" s="200"/>
      <c r="P248" s="33" t="s">
        <v>17</v>
      </c>
      <c r="Q248" s="33"/>
      <c r="R248" s="14" t="s">
        <v>343</v>
      </c>
      <c r="S248" s="14"/>
      <c r="T248" s="14"/>
      <c r="U248" s="14" t="s">
        <v>10</v>
      </c>
      <c r="V248" s="9" t="s">
        <v>6</v>
      </c>
      <c r="W248" s="36" t="s">
        <v>17</v>
      </c>
      <c r="X248" s="222"/>
      <c r="Y248" s="132">
        <v>43185</v>
      </c>
      <c r="Z248" s="135">
        <f>Y248+120</f>
        <v>43305</v>
      </c>
      <c r="AA248" s="32">
        <v>43185</v>
      </c>
      <c r="AB248" s="37">
        <f ca="1">IF(Y248="","",TODAY()-AA248)</f>
        <v>669</v>
      </c>
      <c r="AC248" s="37"/>
      <c r="AD248" s="37"/>
      <c r="AE248" s="61">
        <f ca="1">IF(AB248="","",AB248/365)</f>
        <v>1.832876712328767</v>
      </c>
      <c r="AF248" s="32">
        <v>43188</v>
      </c>
    </row>
    <row r="249" spans="1:32" s="39" customFormat="1" ht="22.5">
      <c r="A249" s="1">
        <v>245</v>
      </c>
      <c r="B249" s="335" t="s">
        <v>1786</v>
      </c>
      <c r="C249" s="20">
        <v>200275</v>
      </c>
      <c r="D249" s="20"/>
      <c r="E249" s="20" t="s">
        <v>248</v>
      </c>
      <c r="F249" s="14" t="s">
        <v>926</v>
      </c>
      <c r="G249" s="34" t="s">
        <v>419</v>
      </c>
      <c r="H249" s="34" t="s">
        <v>927</v>
      </c>
      <c r="I249" s="33" t="s">
        <v>928</v>
      </c>
      <c r="J249" s="33" t="s">
        <v>641</v>
      </c>
      <c r="K249" s="34" t="s">
        <v>929</v>
      </c>
      <c r="L249" s="100">
        <v>3130100261616</v>
      </c>
      <c r="M249" s="127">
        <v>27253</v>
      </c>
      <c r="N249" s="175"/>
      <c r="O249" s="175">
        <v>3342474484</v>
      </c>
      <c r="P249" s="33" t="s">
        <v>17</v>
      </c>
      <c r="Q249" s="33"/>
      <c r="R249" s="14" t="s">
        <v>911</v>
      </c>
      <c r="S249" s="14"/>
      <c r="T249" s="14"/>
      <c r="U249" s="14" t="s">
        <v>10</v>
      </c>
      <c r="V249" s="9" t="s">
        <v>6</v>
      </c>
      <c r="W249" s="36" t="s">
        <v>17</v>
      </c>
      <c r="X249" s="136"/>
      <c r="Y249" s="132">
        <v>43157</v>
      </c>
      <c r="Z249" s="135">
        <f t="shared" ref="Z249:Z252" si="50">Y249+120</f>
        <v>43277</v>
      </c>
      <c r="AA249" s="32">
        <v>43157</v>
      </c>
      <c r="AB249" s="37">
        <f t="shared" ref="AB249" ca="1" si="51">IF(Y249="","",TODAY()-AA249)</f>
        <v>697</v>
      </c>
      <c r="AC249" s="37"/>
      <c r="AD249" s="37"/>
      <c r="AE249" s="61">
        <f t="shared" ref="AE249:AE269" ca="1" si="52">IF(AB249="","",AB249/365)</f>
        <v>1.9095890410958904</v>
      </c>
      <c r="AF249" s="32">
        <v>43180</v>
      </c>
    </row>
    <row r="250" spans="1:32" s="39" customFormat="1" ht="22.5">
      <c r="A250" s="1">
        <v>246</v>
      </c>
      <c r="B250" s="335" t="s">
        <v>1786</v>
      </c>
      <c r="C250" s="20">
        <v>200271</v>
      </c>
      <c r="D250" s="20"/>
      <c r="E250" s="20" t="s">
        <v>249</v>
      </c>
      <c r="F250" s="34" t="s">
        <v>912</v>
      </c>
      <c r="G250" s="34" t="s">
        <v>914</v>
      </c>
      <c r="H250" s="34" t="s">
        <v>903</v>
      </c>
      <c r="I250" s="33" t="s">
        <v>904</v>
      </c>
      <c r="J250" s="33" t="s">
        <v>435</v>
      </c>
      <c r="K250" s="34" t="s">
        <v>918</v>
      </c>
      <c r="L250" s="100">
        <v>1600800011450</v>
      </c>
      <c r="M250" s="127">
        <v>30788</v>
      </c>
      <c r="N250" s="175"/>
      <c r="O250" s="175">
        <v>3834098176</v>
      </c>
      <c r="P250" s="33" t="s">
        <v>17</v>
      </c>
      <c r="Q250" s="33"/>
      <c r="R250" s="14" t="s">
        <v>343</v>
      </c>
      <c r="S250" s="14"/>
      <c r="T250" s="14"/>
      <c r="U250" s="14" t="s">
        <v>10</v>
      </c>
      <c r="V250" s="9" t="s">
        <v>6</v>
      </c>
      <c r="W250" s="36" t="s">
        <v>17</v>
      </c>
      <c r="X250" s="136"/>
      <c r="Y250" s="132">
        <v>43152</v>
      </c>
      <c r="Z250" s="135">
        <f t="shared" si="50"/>
        <v>43272</v>
      </c>
      <c r="AA250" s="32">
        <v>43152</v>
      </c>
      <c r="AB250" s="37">
        <f ca="1">IF(Y250="","",TODAY()-AA250)</f>
        <v>702</v>
      </c>
      <c r="AC250" s="37"/>
      <c r="AD250" s="37"/>
      <c r="AE250" s="61">
        <f t="shared" ca="1" si="52"/>
        <v>1.9232876712328768</v>
      </c>
      <c r="AF250" s="32">
        <v>43192</v>
      </c>
    </row>
    <row r="251" spans="1:32" s="39" customFormat="1" ht="22.5">
      <c r="A251" s="1">
        <v>247</v>
      </c>
      <c r="B251" s="335" t="s">
        <v>1786</v>
      </c>
      <c r="C251" s="49">
        <v>200290</v>
      </c>
      <c r="D251" s="49"/>
      <c r="E251" s="49" t="s">
        <v>249</v>
      </c>
      <c r="F251" s="50" t="s">
        <v>1209</v>
      </c>
      <c r="G251" s="109" t="s">
        <v>1210</v>
      </c>
      <c r="H251" s="109" t="s">
        <v>1211</v>
      </c>
      <c r="I251" s="184" t="s">
        <v>597</v>
      </c>
      <c r="J251" s="184" t="s">
        <v>435</v>
      </c>
      <c r="K251" s="109" t="s">
        <v>1212</v>
      </c>
      <c r="L251" s="101">
        <v>1103702497681</v>
      </c>
      <c r="M251" s="127">
        <v>35785</v>
      </c>
      <c r="N251" s="200"/>
      <c r="O251" s="200"/>
      <c r="P251" s="33" t="s">
        <v>17</v>
      </c>
      <c r="Q251" s="33"/>
      <c r="R251" s="14" t="s">
        <v>343</v>
      </c>
      <c r="S251" s="14"/>
      <c r="T251" s="14"/>
      <c r="U251" s="14" t="s">
        <v>10</v>
      </c>
      <c r="V251" s="9" t="s">
        <v>6</v>
      </c>
      <c r="W251" s="36" t="s">
        <v>17</v>
      </c>
      <c r="X251" s="222"/>
      <c r="Y251" s="132">
        <v>43192</v>
      </c>
      <c r="Z251" s="135">
        <f t="shared" si="50"/>
        <v>43312</v>
      </c>
      <c r="AA251" s="32">
        <v>43192</v>
      </c>
      <c r="AB251" s="37">
        <f ca="1">IF(Y251="","",TODAY()-AA251)</f>
        <v>662</v>
      </c>
      <c r="AC251" s="37"/>
      <c r="AD251" s="37"/>
      <c r="AE251" s="61">
        <f t="shared" ca="1" si="52"/>
        <v>1.8136986301369864</v>
      </c>
      <c r="AF251" s="32">
        <v>43194</v>
      </c>
    </row>
    <row r="252" spans="1:32" s="39" customFormat="1" ht="22.5">
      <c r="A252" s="1">
        <v>248</v>
      </c>
      <c r="B252" s="335" t="s">
        <v>1786</v>
      </c>
      <c r="C252" s="49">
        <v>200280</v>
      </c>
      <c r="D252" s="49"/>
      <c r="E252" s="49" t="s">
        <v>247</v>
      </c>
      <c r="F252" s="50" t="s">
        <v>1046</v>
      </c>
      <c r="G252" s="109" t="s">
        <v>1047</v>
      </c>
      <c r="H252" s="109" t="s">
        <v>1048</v>
      </c>
      <c r="I252" s="184" t="s">
        <v>1049</v>
      </c>
      <c r="J252" s="184" t="s">
        <v>438</v>
      </c>
      <c r="K252" s="109" t="s">
        <v>1050</v>
      </c>
      <c r="L252" s="101">
        <v>3160300670871</v>
      </c>
      <c r="M252" s="127">
        <v>29877</v>
      </c>
      <c r="N252" s="200"/>
      <c r="O252" s="200"/>
      <c r="P252" s="33" t="s">
        <v>17</v>
      </c>
      <c r="Q252" s="33"/>
      <c r="R252" s="14" t="s">
        <v>343</v>
      </c>
      <c r="S252" s="14"/>
      <c r="T252" s="14"/>
      <c r="U252" s="14" t="s">
        <v>10</v>
      </c>
      <c r="V252" s="9" t="s">
        <v>6</v>
      </c>
      <c r="W252" s="36" t="s">
        <v>17</v>
      </c>
      <c r="X252" s="222"/>
      <c r="Y252" s="132">
        <v>43168</v>
      </c>
      <c r="Z252" s="135">
        <f t="shared" si="50"/>
        <v>43288</v>
      </c>
      <c r="AA252" s="32">
        <v>43168</v>
      </c>
      <c r="AB252" s="37">
        <f t="shared" ref="AB252" ca="1" si="53">IF(Y252="","",TODAY()-AA252)</f>
        <v>686</v>
      </c>
      <c r="AC252" s="37"/>
      <c r="AD252" s="37"/>
      <c r="AE252" s="61">
        <f t="shared" ca="1" si="52"/>
        <v>1.8794520547945206</v>
      </c>
      <c r="AF252" s="32"/>
    </row>
    <row r="253" spans="1:32" s="39" customFormat="1" ht="22.5">
      <c r="A253" s="1">
        <v>249</v>
      </c>
      <c r="B253" s="335" t="s">
        <v>1786</v>
      </c>
      <c r="C253" s="49">
        <v>200120</v>
      </c>
      <c r="D253" s="135"/>
      <c r="E253" s="49" t="s">
        <v>247</v>
      </c>
      <c r="F253" s="50" t="s">
        <v>358</v>
      </c>
      <c r="G253" s="109" t="s">
        <v>359</v>
      </c>
      <c r="H253" s="109"/>
      <c r="I253" s="184" t="s">
        <v>448</v>
      </c>
      <c r="J253" s="184"/>
      <c r="K253" s="109"/>
      <c r="L253" s="101">
        <v>1129700070155</v>
      </c>
      <c r="M253" s="127">
        <v>34784</v>
      </c>
      <c r="N253" s="200"/>
      <c r="O253" s="200"/>
      <c r="P253" s="33" t="s">
        <v>17</v>
      </c>
      <c r="Q253" s="33"/>
      <c r="R253" s="14" t="s">
        <v>343</v>
      </c>
      <c r="S253" s="14"/>
      <c r="T253" s="14"/>
      <c r="U253" s="14" t="s">
        <v>10</v>
      </c>
      <c r="V253" s="9" t="s">
        <v>6</v>
      </c>
      <c r="W253" s="36" t="s">
        <v>17</v>
      </c>
      <c r="X253" s="222"/>
      <c r="Y253" s="132">
        <v>42586</v>
      </c>
      <c r="Z253" s="140">
        <f>Y253+120</f>
        <v>42706</v>
      </c>
      <c r="AA253" s="242">
        <v>42586</v>
      </c>
      <c r="AB253" s="37">
        <f ca="1">IF(Y253="","",TODAY()-AA253)</f>
        <v>1268</v>
      </c>
      <c r="AC253" s="37">
        <f ca="1">YEAR(TODAY())-YEAR(AA253)</f>
        <v>4</v>
      </c>
      <c r="AD253" s="37">
        <f ca="1">DATEDIF(Y253,TODAY(),"YM")</f>
        <v>5</v>
      </c>
      <c r="AE253" s="61">
        <f t="shared" ca="1" si="52"/>
        <v>3.473972602739726</v>
      </c>
      <c r="AF253" s="32"/>
    </row>
    <row r="254" spans="1:32" s="39" customFormat="1" ht="22.5">
      <c r="A254" s="1">
        <v>250</v>
      </c>
      <c r="B254" s="335" t="s">
        <v>1786</v>
      </c>
      <c r="C254" s="49">
        <v>200174</v>
      </c>
      <c r="D254" s="49"/>
      <c r="E254" s="1" t="s">
        <v>249</v>
      </c>
      <c r="F254" s="50" t="s">
        <v>432</v>
      </c>
      <c r="G254" s="109" t="s">
        <v>433</v>
      </c>
      <c r="H254" s="109" t="s">
        <v>495</v>
      </c>
      <c r="I254" s="184" t="s">
        <v>465</v>
      </c>
      <c r="J254" s="184" t="s">
        <v>435</v>
      </c>
      <c r="K254" s="109" t="s">
        <v>436</v>
      </c>
      <c r="L254" s="101">
        <v>1129900341616</v>
      </c>
      <c r="M254" s="127">
        <v>35073</v>
      </c>
      <c r="N254" s="200"/>
      <c r="O254" s="200"/>
      <c r="P254" s="33" t="s">
        <v>17</v>
      </c>
      <c r="Q254" s="33"/>
      <c r="R254" s="14" t="s">
        <v>343</v>
      </c>
      <c r="S254" s="14"/>
      <c r="T254" s="14"/>
      <c r="U254" s="14" t="s">
        <v>10</v>
      </c>
      <c r="V254" s="9" t="s">
        <v>6</v>
      </c>
      <c r="W254" s="36" t="s">
        <v>17</v>
      </c>
      <c r="X254" s="222"/>
      <c r="Y254" s="132">
        <v>42718</v>
      </c>
      <c r="Z254" s="140">
        <f>Y254+120</f>
        <v>42838</v>
      </c>
      <c r="AA254" s="242">
        <v>42718</v>
      </c>
      <c r="AB254" s="37">
        <f ca="1">IF(Y254="","",TODAY()-AA254)</f>
        <v>1136</v>
      </c>
      <c r="AC254" s="37">
        <f ca="1">YEAR(TODAY())-YEAR(AA254)</f>
        <v>4</v>
      </c>
      <c r="AD254" s="37">
        <f ca="1">DATEDIF(Y254,TODAY(),"YM")</f>
        <v>1</v>
      </c>
      <c r="AE254" s="61">
        <f t="shared" ca="1" si="52"/>
        <v>3.1123287671232878</v>
      </c>
      <c r="AF254" s="32"/>
    </row>
    <row r="255" spans="1:32" s="39" customFormat="1" ht="21" customHeight="1">
      <c r="A255" s="1">
        <v>251</v>
      </c>
      <c r="B255" s="335" t="s">
        <v>1786</v>
      </c>
      <c r="C255" s="20">
        <v>200186</v>
      </c>
      <c r="D255" s="323"/>
      <c r="E255" s="20" t="s">
        <v>247</v>
      </c>
      <c r="F255" s="14" t="s">
        <v>524</v>
      </c>
      <c r="G255" s="34" t="s">
        <v>525</v>
      </c>
      <c r="H255" s="34" t="s">
        <v>527</v>
      </c>
      <c r="I255" s="33" t="s">
        <v>526</v>
      </c>
      <c r="J255" s="33" t="s">
        <v>438</v>
      </c>
      <c r="K255" s="34" t="s">
        <v>528</v>
      </c>
      <c r="L255" s="100">
        <v>1130100065047</v>
      </c>
      <c r="M255" s="127">
        <v>34612</v>
      </c>
      <c r="N255" s="175">
        <v>23</v>
      </c>
      <c r="O255" s="175">
        <v>3342460192</v>
      </c>
      <c r="P255" s="33" t="s">
        <v>17</v>
      </c>
      <c r="Q255" s="33"/>
      <c r="R255" s="14" t="s">
        <v>343</v>
      </c>
      <c r="S255" s="14"/>
      <c r="T255" s="14"/>
      <c r="U255" s="14" t="s">
        <v>10</v>
      </c>
      <c r="V255" s="9" t="s">
        <v>6</v>
      </c>
      <c r="W255" s="36" t="s">
        <v>17</v>
      </c>
      <c r="X255" s="222"/>
      <c r="Y255" s="132">
        <v>42790</v>
      </c>
      <c r="Z255" s="140">
        <f>Y255+120</f>
        <v>42910</v>
      </c>
      <c r="AA255" s="32">
        <v>42790</v>
      </c>
      <c r="AB255" s="37">
        <f ca="1">IF(Y255="","",TODAY()-AA255)</f>
        <v>1064</v>
      </c>
      <c r="AC255" s="37">
        <f ca="1">YEAR(TODAY())-YEAR(AA255)</f>
        <v>3</v>
      </c>
      <c r="AD255" s="37">
        <f ca="1">DATEDIF(Y255,TODAY(),"YM")</f>
        <v>11</v>
      </c>
      <c r="AE255" s="61">
        <f t="shared" ca="1" si="52"/>
        <v>2.9150684931506849</v>
      </c>
      <c r="AF255" s="32"/>
    </row>
    <row r="256" spans="1:32" s="39" customFormat="1" ht="22.5">
      <c r="A256" s="1">
        <v>252</v>
      </c>
      <c r="B256" s="335" t="s">
        <v>1786</v>
      </c>
      <c r="C256" s="20">
        <v>200237</v>
      </c>
      <c r="D256" s="20"/>
      <c r="E256" s="20" t="s">
        <v>249</v>
      </c>
      <c r="F256" s="14" t="s">
        <v>682</v>
      </c>
      <c r="G256" s="34" t="s">
        <v>683</v>
      </c>
      <c r="H256" s="34" t="s">
        <v>684</v>
      </c>
      <c r="I256" s="33" t="s">
        <v>467</v>
      </c>
      <c r="J256" s="33" t="s">
        <v>435</v>
      </c>
      <c r="K256" s="34" t="s">
        <v>685</v>
      </c>
      <c r="L256" s="100">
        <v>1129700141761</v>
      </c>
      <c r="M256" s="127">
        <v>35708</v>
      </c>
      <c r="N256" s="175"/>
      <c r="O256" s="175">
        <v>3762469506</v>
      </c>
      <c r="P256" s="33" t="s">
        <v>17</v>
      </c>
      <c r="Q256" s="33"/>
      <c r="R256" s="14" t="s">
        <v>343</v>
      </c>
      <c r="S256" s="14"/>
      <c r="T256" s="14"/>
      <c r="U256" s="14" t="s">
        <v>10</v>
      </c>
      <c r="V256" s="9" t="s">
        <v>6</v>
      </c>
      <c r="W256" s="36" t="s">
        <v>17</v>
      </c>
      <c r="X256" s="136"/>
      <c r="Y256" s="132">
        <v>42971</v>
      </c>
      <c r="Z256" s="135">
        <f>Y256+120</f>
        <v>43091</v>
      </c>
      <c r="AA256" s="32">
        <v>42971</v>
      </c>
      <c r="AB256" s="37">
        <f ca="1">IF(Y256="","",TODAY()-AA256)</f>
        <v>883</v>
      </c>
      <c r="AC256" s="37">
        <f ca="1">YEAR(TODAY())-YEAR(AA256)</f>
        <v>3</v>
      </c>
      <c r="AD256" s="37"/>
      <c r="AE256" s="61">
        <f t="shared" ca="1" si="52"/>
        <v>2.419178082191781</v>
      </c>
      <c r="AF256" s="32">
        <v>43196</v>
      </c>
    </row>
    <row r="257" spans="1:32" s="39" customFormat="1" ht="22.5">
      <c r="A257" s="1">
        <v>253</v>
      </c>
      <c r="B257" s="335" t="s">
        <v>1786</v>
      </c>
      <c r="C257" s="49">
        <v>200291</v>
      </c>
      <c r="D257" s="49"/>
      <c r="E257" s="49" t="s">
        <v>249</v>
      </c>
      <c r="F257" s="50" t="s">
        <v>1213</v>
      </c>
      <c r="G257" s="109" t="s">
        <v>1214</v>
      </c>
      <c r="H257" s="109" t="s">
        <v>1215</v>
      </c>
      <c r="I257" s="184" t="s">
        <v>445</v>
      </c>
      <c r="J257" s="184" t="s">
        <v>435</v>
      </c>
      <c r="K257" s="109" t="s">
        <v>1216</v>
      </c>
      <c r="L257" s="101">
        <v>3311000064109</v>
      </c>
      <c r="M257" s="127">
        <v>30674</v>
      </c>
      <c r="N257" s="200"/>
      <c r="O257" s="200"/>
      <c r="P257" s="33" t="s">
        <v>17</v>
      </c>
      <c r="Q257" s="33"/>
      <c r="R257" s="14" t="s">
        <v>343</v>
      </c>
      <c r="S257" s="14"/>
      <c r="T257" s="14"/>
      <c r="U257" s="14" t="s">
        <v>10</v>
      </c>
      <c r="V257" s="9" t="s">
        <v>6</v>
      </c>
      <c r="W257" s="36" t="s">
        <v>17</v>
      </c>
      <c r="X257" s="222"/>
      <c r="Y257" s="132">
        <v>43192</v>
      </c>
      <c r="Z257" s="135">
        <f t="shared" ref="Z257" si="54">Y257+120</f>
        <v>43312</v>
      </c>
      <c r="AA257" s="32">
        <v>43192</v>
      </c>
      <c r="AB257" s="37">
        <f t="shared" ref="AB257:AB269" ca="1" si="55">IF(Y257="","",TODAY()-AA257)</f>
        <v>662</v>
      </c>
      <c r="AC257" s="37"/>
      <c r="AD257" s="37"/>
      <c r="AE257" s="61">
        <f t="shared" ca="1" si="52"/>
        <v>1.8136986301369864</v>
      </c>
      <c r="AF257" s="127">
        <v>43207</v>
      </c>
    </row>
    <row r="258" spans="1:32" s="39" customFormat="1" ht="22.5">
      <c r="A258" s="1">
        <v>254</v>
      </c>
      <c r="B258" s="335" t="s">
        <v>1786</v>
      </c>
      <c r="C258" s="49">
        <v>200289</v>
      </c>
      <c r="D258" s="49"/>
      <c r="E258" s="49" t="s">
        <v>249</v>
      </c>
      <c r="F258" s="50" t="s">
        <v>1204</v>
      </c>
      <c r="G258" s="109" t="s">
        <v>1205</v>
      </c>
      <c r="H258" s="109" t="s">
        <v>1206</v>
      </c>
      <c r="I258" s="184" t="s">
        <v>1207</v>
      </c>
      <c r="J258" s="184" t="s">
        <v>435</v>
      </c>
      <c r="K258" s="109" t="s">
        <v>1208</v>
      </c>
      <c r="L258" s="101">
        <v>1660700004435</v>
      </c>
      <c r="M258" s="127">
        <v>30820</v>
      </c>
      <c r="N258" s="200"/>
      <c r="O258" s="200">
        <v>4089858890</v>
      </c>
      <c r="P258" s="33" t="s">
        <v>17</v>
      </c>
      <c r="Q258" s="33"/>
      <c r="R258" s="14" t="s">
        <v>343</v>
      </c>
      <c r="S258" s="14"/>
      <c r="T258" s="14"/>
      <c r="U258" s="14" t="s">
        <v>10</v>
      </c>
      <c r="V258" s="9" t="s">
        <v>6</v>
      </c>
      <c r="W258" s="36" t="s">
        <v>17</v>
      </c>
      <c r="X258" s="222"/>
      <c r="Y258" s="132">
        <v>43192</v>
      </c>
      <c r="Z258" s="135">
        <f>Y258+120</f>
        <v>43312</v>
      </c>
      <c r="AA258" s="32">
        <v>43192</v>
      </c>
      <c r="AB258" s="37">
        <f t="shared" ca="1" si="55"/>
        <v>662</v>
      </c>
      <c r="AC258" s="37"/>
      <c r="AD258" s="37"/>
      <c r="AE258" s="61">
        <f t="shared" ca="1" si="52"/>
        <v>1.8136986301369864</v>
      </c>
      <c r="AF258" s="32">
        <v>43201</v>
      </c>
    </row>
    <row r="259" spans="1:32" s="39" customFormat="1" ht="22.5">
      <c r="A259" s="1">
        <v>255</v>
      </c>
      <c r="B259" s="335" t="s">
        <v>1786</v>
      </c>
      <c r="C259" s="49">
        <v>200214</v>
      </c>
      <c r="D259" s="49"/>
      <c r="E259" s="49" t="s">
        <v>249</v>
      </c>
      <c r="F259" s="50" t="s">
        <v>628</v>
      </c>
      <c r="G259" s="109" t="s">
        <v>629</v>
      </c>
      <c r="H259" s="109" t="s">
        <v>631</v>
      </c>
      <c r="I259" s="184" t="s">
        <v>627</v>
      </c>
      <c r="J259" s="184" t="s">
        <v>435</v>
      </c>
      <c r="K259" s="109" t="s">
        <v>630</v>
      </c>
      <c r="L259" s="101">
        <v>1640500108296</v>
      </c>
      <c r="M259" s="127">
        <v>33863</v>
      </c>
      <c r="N259" s="200"/>
      <c r="O259" s="200">
        <v>4080412093</v>
      </c>
      <c r="P259" s="33" t="s">
        <v>17</v>
      </c>
      <c r="Q259" s="33"/>
      <c r="R259" s="14" t="s">
        <v>343</v>
      </c>
      <c r="S259" s="14"/>
      <c r="T259" s="14"/>
      <c r="U259" s="14" t="s">
        <v>10</v>
      </c>
      <c r="V259" s="9" t="s">
        <v>6</v>
      </c>
      <c r="W259" s="36" t="s">
        <v>17</v>
      </c>
      <c r="X259" s="222"/>
      <c r="Y259" s="132">
        <v>42877</v>
      </c>
      <c r="Z259" s="140">
        <f>Y259+120</f>
        <v>42997</v>
      </c>
      <c r="AA259" s="32">
        <v>42877</v>
      </c>
      <c r="AB259" s="37">
        <f t="shared" ca="1" si="55"/>
        <v>977</v>
      </c>
      <c r="AC259" s="37">
        <f ca="1">YEAR(TODAY())-YEAR(AA259)</f>
        <v>3</v>
      </c>
      <c r="AD259" s="37"/>
      <c r="AE259" s="61">
        <f t="shared" ca="1" si="52"/>
        <v>2.6767123287671235</v>
      </c>
      <c r="AF259" s="32">
        <v>43196</v>
      </c>
    </row>
    <row r="260" spans="1:32" s="39" customFormat="1" ht="22.5">
      <c r="A260" s="1">
        <v>256</v>
      </c>
      <c r="B260" s="335" t="s">
        <v>1786</v>
      </c>
      <c r="C260" s="20">
        <v>200254</v>
      </c>
      <c r="D260" s="20"/>
      <c r="E260" s="20" t="s">
        <v>247</v>
      </c>
      <c r="F260" s="14" t="s">
        <v>726</v>
      </c>
      <c r="G260" s="34" t="s">
        <v>727</v>
      </c>
      <c r="H260" s="34" t="s">
        <v>725</v>
      </c>
      <c r="I260" s="33" t="s">
        <v>729</v>
      </c>
      <c r="J260" s="184" t="s">
        <v>438</v>
      </c>
      <c r="K260" s="34" t="s">
        <v>728</v>
      </c>
      <c r="L260" s="100">
        <v>1319800151104</v>
      </c>
      <c r="M260" s="127">
        <v>34982</v>
      </c>
      <c r="N260" s="175"/>
      <c r="O260" s="175">
        <v>4085295608</v>
      </c>
      <c r="P260" s="33" t="s">
        <v>17</v>
      </c>
      <c r="Q260" s="33"/>
      <c r="R260" s="14" t="s">
        <v>343</v>
      </c>
      <c r="S260" s="14"/>
      <c r="T260" s="14"/>
      <c r="U260" s="14" t="s">
        <v>10</v>
      </c>
      <c r="V260" s="9" t="s">
        <v>6</v>
      </c>
      <c r="W260" s="36" t="s">
        <v>17</v>
      </c>
      <c r="X260" s="136"/>
      <c r="Y260" s="132">
        <v>43027</v>
      </c>
      <c r="Z260" s="135">
        <f>Y260+120</f>
        <v>43147</v>
      </c>
      <c r="AA260" s="32">
        <v>43027</v>
      </c>
      <c r="AB260" s="37">
        <f t="shared" ca="1" si="55"/>
        <v>827</v>
      </c>
      <c r="AC260" s="37">
        <f ca="1">YEAR(TODAY())-YEAR(AA260)</f>
        <v>3</v>
      </c>
      <c r="AD260" s="37"/>
      <c r="AE260" s="61">
        <f t="shared" ca="1" si="52"/>
        <v>2.2657534246575342</v>
      </c>
      <c r="AF260" s="32">
        <v>43217</v>
      </c>
    </row>
    <row r="261" spans="1:32" s="39" customFormat="1" ht="22.5">
      <c r="A261" s="1">
        <v>257</v>
      </c>
      <c r="B261" s="335" t="s">
        <v>1786</v>
      </c>
      <c r="C261" s="20">
        <v>100091</v>
      </c>
      <c r="D261" s="323"/>
      <c r="E261" s="20" t="s">
        <v>249</v>
      </c>
      <c r="F261" s="14" t="s">
        <v>687</v>
      </c>
      <c r="G261" s="34" t="s">
        <v>688</v>
      </c>
      <c r="H261" s="34" t="s">
        <v>689</v>
      </c>
      <c r="I261" s="33" t="s">
        <v>687</v>
      </c>
      <c r="J261" s="33" t="s">
        <v>435</v>
      </c>
      <c r="K261" s="34" t="s">
        <v>690</v>
      </c>
      <c r="L261" s="100">
        <v>1321300086403</v>
      </c>
      <c r="M261" s="127">
        <v>34571</v>
      </c>
      <c r="N261" s="175"/>
      <c r="O261" s="175">
        <v>4084505539</v>
      </c>
      <c r="P261" s="260" t="s">
        <v>16</v>
      </c>
      <c r="Q261" s="260"/>
      <c r="R261" s="2" t="s">
        <v>47</v>
      </c>
      <c r="S261" s="14"/>
      <c r="T261" s="14"/>
      <c r="U261" s="2" t="s">
        <v>48</v>
      </c>
      <c r="V261" s="9" t="s">
        <v>6</v>
      </c>
      <c r="W261" s="3" t="s">
        <v>16</v>
      </c>
      <c r="X261" s="136"/>
      <c r="Y261" s="132">
        <v>42979</v>
      </c>
      <c r="Z261" s="135">
        <f>Y261+120</f>
        <v>43099</v>
      </c>
      <c r="AA261" s="32">
        <v>42979</v>
      </c>
      <c r="AB261" s="37">
        <f t="shared" ca="1" si="55"/>
        <v>875</v>
      </c>
      <c r="AC261" s="37">
        <f ca="1">YEAR(TODAY())-YEAR(AA261)</f>
        <v>3</v>
      </c>
      <c r="AD261" s="37">
        <f ca="1">DATEDIF(Y261,TODAY(),"YM")</f>
        <v>4</v>
      </c>
      <c r="AE261" s="61">
        <f t="shared" ca="1" si="52"/>
        <v>2.3972602739726026</v>
      </c>
      <c r="AF261" s="32">
        <v>43218</v>
      </c>
    </row>
    <row r="262" spans="1:32" s="26" customFormat="1" ht="21.75" customHeight="1">
      <c r="A262" s="1">
        <v>258</v>
      </c>
      <c r="B262" s="335" t="s">
        <v>1786</v>
      </c>
      <c r="C262" s="8">
        <v>100072</v>
      </c>
      <c r="D262" s="8"/>
      <c r="E262" s="1" t="s">
        <v>247</v>
      </c>
      <c r="F262" s="2" t="s">
        <v>210</v>
      </c>
      <c r="G262" s="2" t="s">
        <v>310</v>
      </c>
      <c r="H262" s="2"/>
      <c r="I262" s="1"/>
      <c r="J262" s="1"/>
      <c r="K262" s="2"/>
      <c r="L262" s="97">
        <v>1470500080024</v>
      </c>
      <c r="M262" s="123">
        <v>33863</v>
      </c>
      <c r="N262" s="173"/>
      <c r="O262" s="173"/>
      <c r="P262" s="260" t="s">
        <v>16</v>
      </c>
      <c r="Q262" s="260"/>
      <c r="R262" s="2" t="s">
        <v>81</v>
      </c>
      <c r="S262" s="2"/>
      <c r="T262" s="2"/>
      <c r="U262" s="2" t="s">
        <v>12</v>
      </c>
      <c r="V262" s="9" t="s">
        <v>6</v>
      </c>
      <c r="W262" s="3" t="s">
        <v>16</v>
      </c>
      <c r="X262" s="221">
        <v>42051</v>
      </c>
      <c r="Y262" s="131">
        <v>42051</v>
      </c>
      <c r="Z262" s="135">
        <f t="shared" ref="Z262:Z269" si="56">Y262+120</f>
        <v>42171</v>
      </c>
      <c r="AA262" s="239">
        <v>42051</v>
      </c>
      <c r="AB262" s="18">
        <f t="shared" ca="1" si="55"/>
        <v>1803</v>
      </c>
      <c r="AC262" s="62">
        <f ca="1">YEAR(TODAY())-YEAR(AA262)</f>
        <v>5</v>
      </c>
      <c r="AD262" s="57">
        <f ca="1">DATEDIF(Y262,TODAY(),"YM")</f>
        <v>11</v>
      </c>
      <c r="AE262" s="60">
        <f t="shared" ca="1" si="52"/>
        <v>4.9397260273972599</v>
      </c>
      <c r="AF262" s="17">
        <v>43221</v>
      </c>
    </row>
    <row r="263" spans="1:32" s="39" customFormat="1" ht="22.5">
      <c r="A263" s="1">
        <v>259</v>
      </c>
      <c r="B263" s="335" t="s">
        <v>1786</v>
      </c>
      <c r="C263" s="49">
        <v>400112</v>
      </c>
      <c r="D263" s="49"/>
      <c r="E263" s="49" t="s">
        <v>249</v>
      </c>
      <c r="F263" s="50" t="s">
        <v>876</v>
      </c>
      <c r="G263" s="109" t="s">
        <v>877</v>
      </c>
      <c r="H263" s="109" t="s">
        <v>879</v>
      </c>
      <c r="I263" s="184" t="s">
        <v>878</v>
      </c>
      <c r="J263" s="184" t="s">
        <v>435</v>
      </c>
      <c r="K263" s="109" t="s">
        <v>880</v>
      </c>
      <c r="L263" s="101">
        <v>3411100153757</v>
      </c>
      <c r="M263" s="127">
        <v>29725</v>
      </c>
      <c r="N263" s="200"/>
      <c r="O263" s="200">
        <v>4089863908</v>
      </c>
      <c r="P263" s="20" t="s">
        <v>1778</v>
      </c>
      <c r="Q263" s="20"/>
      <c r="R263" s="14" t="s">
        <v>343</v>
      </c>
      <c r="S263" s="14"/>
      <c r="T263" s="14"/>
      <c r="U263" s="14" t="s">
        <v>10</v>
      </c>
      <c r="V263" s="9" t="s">
        <v>6</v>
      </c>
      <c r="W263" s="36" t="s">
        <v>17</v>
      </c>
      <c r="X263" s="222"/>
      <c r="Y263" s="132">
        <v>43147</v>
      </c>
      <c r="Z263" s="262">
        <f t="shared" si="56"/>
        <v>43267</v>
      </c>
      <c r="AA263" s="32">
        <v>43147</v>
      </c>
      <c r="AB263" s="37">
        <f t="shared" ca="1" si="55"/>
        <v>707</v>
      </c>
      <c r="AC263" s="37"/>
      <c r="AD263" s="37"/>
      <c r="AE263" s="61">
        <f t="shared" ca="1" si="52"/>
        <v>1.9369863013698629</v>
      </c>
      <c r="AF263" s="32"/>
    </row>
    <row r="264" spans="1:32" s="39" customFormat="1" ht="21" customHeight="1">
      <c r="A264" s="1">
        <v>260</v>
      </c>
      <c r="B264" s="335" t="s">
        <v>1786</v>
      </c>
      <c r="C264" s="49">
        <v>200193</v>
      </c>
      <c r="D264" s="49"/>
      <c r="E264" s="49" t="s">
        <v>249</v>
      </c>
      <c r="F264" s="50" t="s">
        <v>581</v>
      </c>
      <c r="G264" s="109" t="s">
        <v>582</v>
      </c>
      <c r="H264" s="109" t="s">
        <v>584</v>
      </c>
      <c r="I264" s="184" t="s">
        <v>583</v>
      </c>
      <c r="J264" s="184" t="s">
        <v>435</v>
      </c>
      <c r="K264" s="109" t="s">
        <v>585</v>
      </c>
      <c r="L264" s="207">
        <v>1129700051061</v>
      </c>
      <c r="M264" s="127">
        <v>34535</v>
      </c>
      <c r="N264" s="200">
        <v>23</v>
      </c>
      <c r="O264" s="200">
        <v>3342450066</v>
      </c>
      <c r="P264" s="33" t="s">
        <v>17</v>
      </c>
      <c r="Q264" s="33"/>
      <c r="R264" s="14" t="s">
        <v>343</v>
      </c>
      <c r="S264" s="14"/>
      <c r="T264" s="14"/>
      <c r="U264" s="14" t="s">
        <v>10</v>
      </c>
      <c r="V264" s="9" t="s">
        <v>6</v>
      </c>
      <c r="W264" s="36" t="s">
        <v>17</v>
      </c>
      <c r="X264" s="222"/>
      <c r="Y264" s="132">
        <v>42851</v>
      </c>
      <c r="Z264" s="140">
        <f t="shared" si="56"/>
        <v>42971</v>
      </c>
      <c r="AA264" s="32">
        <v>42851</v>
      </c>
      <c r="AB264" s="37">
        <f t="shared" ca="1" si="55"/>
        <v>1003</v>
      </c>
      <c r="AC264" s="37"/>
      <c r="AD264" s="37"/>
      <c r="AE264" s="61">
        <f t="shared" ca="1" si="52"/>
        <v>2.7479452054794522</v>
      </c>
      <c r="AF264" s="32"/>
    </row>
    <row r="265" spans="1:32" s="39" customFormat="1" ht="22.5">
      <c r="A265" s="1">
        <v>261</v>
      </c>
      <c r="B265" s="335" t="s">
        <v>1786</v>
      </c>
      <c r="C265" s="20">
        <v>200232</v>
      </c>
      <c r="D265" s="20"/>
      <c r="E265" s="49" t="s">
        <v>247</v>
      </c>
      <c r="F265" s="14" t="s">
        <v>660</v>
      </c>
      <c r="G265" s="34" t="s">
        <v>661</v>
      </c>
      <c r="H265" s="34" t="s">
        <v>663</v>
      </c>
      <c r="I265" s="33" t="s">
        <v>662</v>
      </c>
      <c r="J265" s="184" t="s">
        <v>438</v>
      </c>
      <c r="K265" s="34" t="s">
        <v>664</v>
      </c>
      <c r="L265" s="100">
        <v>1129700176395</v>
      </c>
      <c r="M265" s="127">
        <v>36259</v>
      </c>
      <c r="N265" s="175"/>
      <c r="O265" s="175">
        <v>3882315857</v>
      </c>
      <c r="P265" s="33" t="s">
        <v>17</v>
      </c>
      <c r="Q265" s="33"/>
      <c r="R265" s="14" t="s">
        <v>343</v>
      </c>
      <c r="S265" s="14"/>
      <c r="T265" s="14"/>
      <c r="U265" s="14" t="s">
        <v>10</v>
      </c>
      <c r="V265" s="9" t="s">
        <v>6</v>
      </c>
      <c r="W265" s="36" t="s">
        <v>17</v>
      </c>
      <c r="X265" s="136"/>
      <c r="Y265" s="132">
        <v>42961</v>
      </c>
      <c r="Z265" s="140">
        <f t="shared" si="56"/>
        <v>43081</v>
      </c>
      <c r="AA265" s="32">
        <v>42961</v>
      </c>
      <c r="AB265" s="37">
        <f t="shared" ca="1" si="55"/>
        <v>893</v>
      </c>
      <c r="AC265" s="37">
        <f ca="1">YEAR(TODAY())-YEAR(AA265)</f>
        <v>3</v>
      </c>
      <c r="AD265" s="37"/>
      <c r="AE265" s="61">
        <f t="shared" ca="1" si="52"/>
        <v>2.4465753424657533</v>
      </c>
      <c r="AF265" s="32">
        <v>43226</v>
      </c>
    </row>
    <row r="266" spans="1:32" s="39" customFormat="1" ht="22.5">
      <c r="A266" s="1">
        <v>262</v>
      </c>
      <c r="B266" s="335" t="s">
        <v>1786</v>
      </c>
      <c r="C266" s="20">
        <v>200250</v>
      </c>
      <c r="D266" s="20"/>
      <c r="E266" s="49" t="s">
        <v>249</v>
      </c>
      <c r="F266" s="50" t="s">
        <v>720</v>
      </c>
      <c r="G266" s="109" t="s">
        <v>721</v>
      </c>
      <c r="H266" s="109" t="s">
        <v>64</v>
      </c>
      <c r="I266" s="184" t="s">
        <v>466</v>
      </c>
      <c r="J266" s="184" t="s">
        <v>435</v>
      </c>
      <c r="K266" s="109" t="s">
        <v>722</v>
      </c>
      <c r="L266" s="101">
        <v>3120600493711</v>
      </c>
      <c r="M266" s="127">
        <v>29758</v>
      </c>
      <c r="N266" s="200"/>
      <c r="O266" s="200">
        <v>4084818869</v>
      </c>
      <c r="P266" s="33" t="s">
        <v>17</v>
      </c>
      <c r="Q266" s="33"/>
      <c r="R266" s="14" t="s">
        <v>343</v>
      </c>
      <c r="S266" s="14"/>
      <c r="T266" s="14"/>
      <c r="U266" s="14" t="s">
        <v>10</v>
      </c>
      <c r="V266" s="9" t="s">
        <v>6</v>
      </c>
      <c r="W266" s="36" t="s">
        <v>17</v>
      </c>
      <c r="X266" s="222"/>
      <c r="Y266" s="132">
        <v>43020</v>
      </c>
      <c r="Z266" s="135">
        <f t="shared" si="56"/>
        <v>43140</v>
      </c>
      <c r="AA266" s="32">
        <v>43020</v>
      </c>
      <c r="AB266" s="37">
        <f t="shared" ca="1" si="55"/>
        <v>834</v>
      </c>
      <c r="AC266" s="37">
        <f ca="1">YEAR(TODAY())-YEAR(AA266)</f>
        <v>3</v>
      </c>
      <c r="AD266" s="37"/>
      <c r="AE266" s="61">
        <f t="shared" ca="1" si="52"/>
        <v>2.2849315068493152</v>
      </c>
      <c r="AF266" s="32">
        <v>43226</v>
      </c>
    </row>
    <row r="267" spans="1:32" s="39" customFormat="1" ht="22.5">
      <c r="A267" s="1">
        <v>263</v>
      </c>
      <c r="B267" s="335" t="s">
        <v>1786</v>
      </c>
      <c r="C267" s="20">
        <v>200261</v>
      </c>
      <c r="D267" s="20"/>
      <c r="E267" s="49" t="s">
        <v>249</v>
      </c>
      <c r="F267" s="14" t="s">
        <v>736</v>
      </c>
      <c r="G267" s="34" t="s">
        <v>737</v>
      </c>
      <c r="H267" s="34" t="s">
        <v>738</v>
      </c>
      <c r="I267" s="33" t="s">
        <v>461</v>
      </c>
      <c r="J267" s="184" t="s">
        <v>435</v>
      </c>
      <c r="K267" s="34" t="s">
        <v>739</v>
      </c>
      <c r="L267" s="100">
        <v>1209301063251</v>
      </c>
      <c r="M267" s="127">
        <v>36077</v>
      </c>
      <c r="N267" s="175"/>
      <c r="O267" s="175">
        <v>4085076046</v>
      </c>
      <c r="P267" s="33" t="s">
        <v>17</v>
      </c>
      <c r="Q267" s="33"/>
      <c r="R267" s="14" t="s">
        <v>343</v>
      </c>
      <c r="S267" s="14"/>
      <c r="T267" s="14"/>
      <c r="U267" s="14" t="s">
        <v>10</v>
      </c>
      <c r="V267" s="9" t="s">
        <v>6</v>
      </c>
      <c r="W267" s="36" t="s">
        <v>17</v>
      </c>
      <c r="X267" s="136"/>
      <c r="Y267" s="132">
        <v>43045</v>
      </c>
      <c r="Z267" s="135">
        <f t="shared" si="56"/>
        <v>43165</v>
      </c>
      <c r="AA267" s="32">
        <v>43045</v>
      </c>
      <c r="AB267" s="37">
        <f t="shared" ca="1" si="55"/>
        <v>809</v>
      </c>
      <c r="AC267" s="37">
        <f ca="1">YEAR(TODAY())-YEAR(AA267)</f>
        <v>3</v>
      </c>
      <c r="AD267" s="37"/>
      <c r="AE267" s="61">
        <f t="shared" ca="1" si="52"/>
        <v>2.2164383561643834</v>
      </c>
      <c r="AF267" s="32"/>
    </row>
    <row r="268" spans="1:32" s="39" customFormat="1" ht="22.5">
      <c r="A268" s="1">
        <v>264</v>
      </c>
      <c r="B268" s="335" t="s">
        <v>1786</v>
      </c>
      <c r="C268" s="20">
        <v>200298</v>
      </c>
      <c r="D268" s="49"/>
      <c r="E268" s="20" t="s">
        <v>249</v>
      </c>
      <c r="F268" s="109" t="s">
        <v>1275</v>
      </c>
      <c r="G268" s="109" t="s">
        <v>1282</v>
      </c>
      <c r="H268" s="109" t="s">
        <v>1268</v>
      </c>
      <c r="I268" s="326" t="s">
        <v>1286</v>
      </c>
      <c r="J268" s="184" t="s">
        <v>871</v>
      </c>
      <c r="K268" s="109" t="s">
        <v>1294</v>
      </c>
      <c r="L268" s="101">
        <v>1129700028655</v>
      </c>
      <c r="M268" s="127">
        <v>34212</v>
      </c>
      <c r="N268" s="200"/>
      <c r="O268" s="200"/>
      <c r="P268" s="33" t="s">
        <v>17</v>
      </c>
      <c r="Q268" s="33"/>
      <c r="R268" s="14" t="s">
        <v>343</v>
      </c>
      <c r="S268" s="14"/>
      <c r="T268" s="14"/>
      <c r="U268" s="14" t="s">
        <v>10</v>
      </c>
      <c r="V268" s="9" t="s">
        <v>6</v>
      </c>
      <c r="W268" s="36" t="s">
        <v>17</v>
      </c>
      <c r="X268" s="222"/>
      <c r="Y268" s="132">
        <v>43211</v>
      </c>
      <c r="Z268" s="140">
        <f t="shared" si="56"/>
        <v>43331</v>
      </c>
      <c r="AA268" s="32">
        <v>43211</v>
      </c>
      <c r="AB268" s="37">
        <f t="shared" ca="1" si="55"/>
        <v>643</v>
      </c>
      <c r="AC268" s="37"/>
      <c r="AD268" s="37"/>
      <c r="AE268" s="61">
        <f t="shared" ca="1" si="52"/>
        <v>1.7616438356164383</v>
      </c>
      <c r="AF268" s="32"/>
    </row>
    <row r="269" spans="1:32" s="39" customFormat="1" ht="22.5">
      <c r="A269" s="1">
        <v>265</v>
      </c>
      <c r="B269" s="335" t="s">
        <v>1786</v>
      </c>
      <c r="C269" s="20">
        <v>200300</v>
      </c>
      <c r="D269" s="49"/>
      <c r="E269" s="20" t="s">
        <v>249</v>
      </c>
      <c r="F269" s="109" t="s">
        <v>1277</v>
      </c>
      <c r="G269" s="109" t="s">
        <v>1284</v>
      </c>
      <c r="H269" s="109" t="s">
        <v>1270</v>
      </c>
      <c r="I269" s="326" t="s">
        <v>494</v>
      </c>
      <c r="J269" s="184" t="s">
        <v>871</v>
      </c>
      <c r="K269" s="109" t="s">
        <v>1296</v>
      </c>
      <c r="L269" s="101">
        <v>1411700093295</v>
      </c>
      <c r="M269" s="127">
        <v>31751</v>
      </c>
      <c r="N269" s="200"/>
      <c r="O269" s="200"/>
      <c r="P269" s="33" t="s">
        <v>17</v>
      </c>
      <c r="Q269" s="33"/>
      <c r="R269" s="14" t="s">
        <v>343</v>
      </c>
      <c r="S269" s="14"/>
      <c r="T269" s="14"/>
      <c r="U269" s="14" t="s">
        <v>10</v>
      </c>
      <c r="V269" s="9" t="s">
        <v>6</v>
      </c>
      <c r="W269" s="36" t="s">
        <v>17</v>
      </c>
      <c r="X269" s="222"/>
      <c r="Y269" s="132">
        <v>43211</v>
      </c>
      <c r="Z269" s="140">
        <f t="shared" si="56"/>
        <v>43331</v>
      </c>
      <c r="AA269" s="32">
        <v>43211</v>
      </c>
      <c r="AB269" s="37">
        <f t="shared" ca="1" si="55"/>
        <v>643</v>
      </c>
      <c r="AC269" s="37"/>
      <c r="AD269" s="37"/>
      <c r="AE269" s="61">
        <f t="shared" ca="1" si="52"/>
        <v>1.7616438356164383</v>
      </c>
      <c r="AF269" s="32"/>
    </row>
    <row r="270" spans="1:32" s="39" customFormat="1" ht="22.5">
      <c r="A270" s="1">
        <v>266</v>
      </c>
      <c r="B270" s="335" t="s">
        <v>1786</v>
      </c>
      <c r="C270" s="49">
        <v>200284</v>
      </c>
      <c r="D270" s="49"/>
      <c r="E270" s="49" t="s">
        <v>247</v>
      </c>
      <c r="F270" s="50" t="s">
        <v>1127</v>
      </c>
      <c r="G270" s="109" t="s">
        <v>1128</v>
      </c>
      <c r="H270" s="109" t="s">
        <v>1129</v>
      </c>
      <c r="I270" s="184" t="s">
        <v>1130</v>
      </c>
      <c r="J270" s="184" t="s">
        <v>438</v>
      </c>
      <c r="K270" s="109" t="s">
        <v>1131</v>
      </c>
      <c r="L270" s="101">
        <v>1729900464291</v>
      </c>
      <c r="M270" s="127">
        <v>36012</v>
      </c>
      <c r="N270" s="200"/>
      <c r="O270" s="200">
        <v>4089392575</v>
      </c>
      <c r="P270" s="33" t="s">
        <v>17</v>
      </c>
      <c r="Q270" s="33"/>
      <c r="R270" s="14" t="s">
        <v>911</v>
      </c>
      <c r="S270" s="14"/>
      <c r="T270" s="14"/>
      <c r="U270" s="14" t="s">
        <v>10</v>
      </c>
      <c r="V270" s="9" t="s">
        <v>6</v>
      </c>
      <c r="W270" s="36" t="s">
        <v>17</v>
      </c>
      <c r="X270" s="222"/>
      <c r="Y270" s="132">
        <v>43178</v>
      </c>
      <c r="Z270" s="135">
        <f>Y270+120</f>
        <v>43298</v>
      </c>
      <c r="AA270" s="32">
        <v>43178</v>
      </c>
      <c r="AB270" s="37">
        <f ca="1">IF(Y270="","",TODAY()-AA270)</f>
        <v>676</v>
      </c>
      <c r="AC270" s="37"/>
      <c r="AD270" s="37"/>
      <c r="AE270" s="61">
        <f ca="1">IF(AB270="","",AB270/365)</f>
        <v>1.8520547945205479</v>
      </c>
      <c r="AF270" s="32">
        <v>43233</v>
      </c>
    </row>
    <row r="271" spans="1:32" s="39" customFormat="1" ht="22.5">
      <c r="A271" s="1">
        <v>267</v>
      </c>
      <c r="B271" s="335" t="s">
        <v>1786</v>
      </c>
      <c r="C271" s="49">
        <v>200282</v>
      </c>
      <c r="D271" s="49"/>
      <c r="E271" s="49" t="s">
        <v>249</v>
      </c>
      <c r="F271" s="50" t="s">
        <v>1122</v>
      </c>
      <c r="G271" s="109" t="s">
        <v>360</v>
      </c>
      <c r="H271" s="109" t="s">
        <v>1121</v>
      </c>
      <c r="I271" s="184" t="s">
        <v>597</v>
      </c>
      <c r="J271" s="184" t="s">
        <v>435</v>
      </c>
      <c r="K271" s="109" t="s">
        <v>1123</v>
      </c>
      <c r="L271" s="101">
        <v>1100201233921</v>
      </c>
      <c r="M271" s="127">
        <v>35218</v>
      </c>
      <c r="N271" s="200"/>
      <c r="O271" s="200">
        <v>3834117310</v>
      </c>
      <c r="P271" s="33" t="s">
        <v>17</v>
      </c>
      <c r="Q271" s="354"/>
      <c r="R271" s="302" t="s">
        <v>1132</v>
      </c>
      <c r="S271" s="14"/>
      <c r="T271" s="14"/>
      <c r="U271" s="14" t="s">
        <v>1133</v>
      </c>
      <c r="V271" s="9" t="s">
        <v>6</v>
      </c>
      <c r="W271" s="36" t="s">
        <v>17</v>
      </c>
      <c r="X271" s="222"/>
      <c r="Y271" s="132">
        <v>43178</v>
      </c>
      <c r="Z271" s="135" t="s">
        <v>499</v>
      </c>
      <c r="AA271" s="32">
        <v>43178</v>
      </c>
      <c r="AB271" s="37">
        <f ca="1">IF(Y271="","",TODAY()-AA271)</f>
        <v>676</v>
      </c>
      <c r="AC271" s="37"/>
      <c r="AD271" s="37"/>
      <c r="AE271" s="61">
        <f ca="1">IF(AB271="","",AB271/365)</f>
        <v>1.8520547945205479</v>
      </c>
      <c r="AF271" s="32">
        <v>43232</v>
      </c>
    </row>
    <row r="272" spans="1:32" s="39" customFormat="1" ht="22.5">
      <c r="A272" s="1">
        <v>268</v>
      </c>
      <c r="B272" s="335" t="s">
        <v>1786</v>
      </c>
      <c r="C272" s="49">
        <v>200310</v>
      </c>
      <c r="D272" s="49"/>
      <c r="E272" s="49" t="s">
        <v>249</v>
      </c>
      <c r="F272" s="50" t="s">
        <v>1334</v>
      </c>
      <c r="G272" s="109" t="s">
        <v>1335</v>
      </c>
      <c r="H272" s="109" t="s">
        <v>1336</v>
      </c>
      <c r="I272" s="184" t="s">
        <v>1337</v>
      </c>
      <c r="J272" s="184" t="s">
        <v>871</v>
      </c>
      <c r="K272" s="109" t="s">
        <v>1338</v>
      </c>
      <c r="L272" s="101">
        <v>1330400525157</v>
      </c>
      <c r="M272" s="127">
        <v>35783</v>
      </c>
      <c r="N272" s="200"/>
      <c r="O272" s="200"/>
      <c r="P272" s="33" t="s">
        <v>17</v>
      </c>
      <c r="Q272" s="33"/>
      <c r="R272" s="14" t="s">
        <v>343</v>
      </c>
      <c r="S272" s="14"/>
      <c r="T272" s="14"/>
      <c r="U272" s="14" t="s">
        <v>10</v>
      </c>
      <c r="V272" s="9" t="s">
        <v>6</v>
      </c>
      <c r="W272" s="36" t="s">
        <v>17</v>
      </c>
      <c r="X272" s="222"/>
      <c r="Y272" s="132">
        <v>43229</v>
      </c>
      <c r="Z272" s="140">
        <f>Y272+120</f>
        <v>43349</v>
      </c>
      <c r="AA272" s="32">
        <v>43229</v>
      </c>
      <c r="AB272" s="37">
        <f ca="1">IF(Y272="","",TODAY()-AA272)</f>
        <v>625</v>
      </c>
      <c r="AC272" s="37"/>
      <c r="AD272" s="37"/>
      <c r="AE272" s="61">
        <f ca="1">IF(AB272="","",AB272/365)</f>
        <v>1.7123287671232876</v>
      </c>
      <c r="AF272" s="32">
        <v>43233</v>
      </c>
    </row>
    <row r="273" spans="1:32" s="39" customFormat="1" ht="22.5">
      <c r="A273" s="1">
        <v>269</v>
      </c>
      <c r="B273" s="335" t="s">
        <v>1786</v>
      </c>
      <c r="C273" s="49">
        <v>200313</v>
      </c>
      <c r="D273" s="49"/>
      <c r="E273" s="49" t="s">
        <v>247</v>
      </c>
      <c r="F273" s="50" t="s">
        <v>1355</v>
      </c>
      <c r="G273" s="109" t="s">
        <v>1356</v>
      </c>
      <c r="H273" s="109" t="s">
        <v>1357</v>
      </c>
      <c r="I273" s="184" t="s">
        <v>818</v>
      </c>
      <c r="J273" s="184" t="s">
        <v>600</v>
      </c>
      <c r="K273" s="109" t="s">
        <v>1358</v>
      </c>
      <c r="L273" s="101">
        <v>1101500200201</v>
      </c>
      <c r="M273" s="127">
        <v>31800</v>
      </c>
      <c r="N273" s="200"/>
      <c r="O273" s="200"/>
      <c r="P273" s="33" t="s">
        <v>17</v>
      </c>
      <c r="Q273" s="33"/>
      <c r="R273" s="14" t="s">
        <v>911</v>
      </c>
      <c r="S273" s="14"/>
      <c r="T273" s="14"/>
      <c r="U273" s="14" t="s">
        <v>10</v>
      </c>
      <c r="V273" s="9" t="s">
        <v>6</v>
      </c>
      <c r="W273" s="36" t="s">
        <v>17</v>
      </c>
      <c r="X273" s="222"/>
      <c r="Y273" s="132">
        <v>43235</v>
      </c>
      <c r="Z273" s="140">
        <v>43285</v>
      </c>
      <c r="AA273" s="32" t="s">
        <v>1344</v>
      </c>
      <c r="AB273" s="37">
        <v>67</v>
      </c>
      <c r="AC273" s="37"/>
      <c r="AD273" s="37"/>
      <c r="AE273" s="61">
        <v>0.18356164383561643</v>
      </c>
      <c r="AF273" s="32">
        <v>43238</v>
      </c>
    </row>
    <row r="274" spans="1:32" s="39" customFormat="1" ht="22.5">
      <c r="A274" s="1">
        <v>270</v>
      </c>
      <c r="B274" s="335" t="s">
        <v>1786</v>
      </c>
      <c r="C274" s="49">
        <v>200314</v>
      </c>
      <c r="D274" s="49"/>
      <c r="E274" s="49" t="s">
        <v>249</v>
      </c>
      <c r="F274" s="50" t="s">
        <v>1360</v>
      </c>
      <c r="G274" s="109" t="s">
        <v>1361</v>
      </c>
      <c r="H274" s="109" t="s">
        <v>1362</v>
      </c>
      <c r="I274" s="184" t="s">
        <v>1363</v>
      </c>
      <c r="J274" s="184" t="s">
        <v>871</v>
      </c>
      <c r="K274" s="109" t="s">
        <v>1364</v>
      </c>
      <c r="L274" s="101">
        <v>3600400216638</v>
      </c>
      <c r="M274" s="127">
        <v>30230</v>
      </c>
      <c r="N274" s="200"/>
      <c r="O274" s="200"/>
      <c r="P274" s="33" t="s">
        <v>17</v>
      </c>
      <c r="Q274" s="33"/>
      <c r="R274" s="14" t="s">
        <v>343</v>
      </c>
      <c r="S274" s="14"/>
      <c r="T274" s="14"/>
      <c r="U274" s="14" t="s">
        <v>10</v>
      </c>
      <c r="V274" s="9" t="s">
        <v>6</v>
      </c>
      <c r="W274" s="36" t="s">
        <v>17</v>
      </c>
      <c r="X274" s="222"/>
      <c r="Y274" s="132">
        <v>43235</v>
      </c>
      <c r="Z274" s="140">
        <f t="shared" ref="Z274:Z297" si="57">Y274+120</f>
        <v>43355</v>
      </c>
      <c r="AA274" s="32">
        <v>43229</v>
      </c>
      <c r="AB274" s="37">
        <f t="shared" ref="AB274:AB297" ca="1" si="58">IF(Y274="","",TODAY()-AA274)</f>
        <v>625</v>
      </c>
      <c r="AC274" s="37"/>
      <c r="AD274" s="37"/>
      <c r="AE274" s="61">
        <f t="shared" ref="AE274:AE275" ca="1" si="59">IF(AB274="","",AB274/365)</f>
        <v>1.7123287671232876</v>
      </c>
      <c r="AF274" s="32">
        <v>43236</v>
      </c>
    </row>
    <row r="275" spans="1:32" s="39" customFormat="1" ht="22.5">
      <c r="A275" s="1">
        <v>271</v>
      </c>
      <c r="B275" s="335" t="s">
        <v>1786</v>
      </c>
      <c r="C275" s="49">
        <v>800024</v>
      </c>
      <c r="D275" s="49"/>
      <c r="E275" s="49" t="s">
        <v>249</v>
      </c>
      <c r="F275" s="50" t="s">
        <v>1368</v>
      </c>
      <c r="G275" s="109" t="s">
        <v>1371</v>
      </c>
      <c r="H275" s="109" t="s">
        <v>1375</v>
      </c>
      <c r="I275" s="184" t="s">
        <v>461</v>
      </c>
      <c r="J275" s="184" t="s">
        <v>871</v>
      </c>
      <c r="K275" s="109" t="s">
        <v>1378</v>
      </c>
      <c r="L275" s="101">
        <v>1670500237959</v>
      </c>
      <c r="M275" s="127">
        <v>33632</v>
      </c>
      <c r="N275" s="200"/>
      <c r="O275" s="200"/>
      <c r="P275" s="33" t="s">
        <v>17</v>
      </c>
      <c r="Q275" s="33"/>
      <c r="R275" s="14" t="s">
        <v>1365</v>
      </c>
      <c r="S275" s="14"/>
      <c r="T275" s="14"/>
      <c r="U275" s="14" t="s">
        <v>10</v>
      </c>
      <c r="V275" s="9" t="s">
        <v>6</v>
      </c>
      <c r="W275" s="36" t="s">
        <v>17</v>
      </c>
      <c r="X275" s="222"/>
      <c r="Y275" s="132">
        <v>43235</v>
      </c>
      <c r="Z275" s="140">
        <f t="shared" si="57"/>
        <v>43355</v>
      </c>
      <c r="AA275" s="32">
        <v>43229</v>
      </c>
      <c r="AB275" s="37">
        <f t="shared" ca="1" si="58"/>
        <v>625</v>
      </c>
      <c r="AC275" s="37"/>
      <c r="AD275" s="37"/>
      <c r="AE275" s="61">
        <f t="shared" ca="1" si="59"/>
        <v>1.7123287671232876</v>
      </c>
      <c r="AF275" s="32">
        <v>43238</v>
      </c>
    </row>
    <row r="276" spans="1:32" s="39" customFormat="1" ht="21.75" customHeight="1">
      <c r="A276" s="1">
        <v>272</v>
      </c>
      <c r="B276" s="335" t="s">
        <v>1786</v>
      </c>
      <c r="C276" s="20">
        <v>100084</v>
      </c>
      <c r="D276" s="20"/>
      <c r="E276" s="49" t="s">
        <v>249</v>
      </c>
      <c r="F276" s="36" t="s">
        <v>553</v>
      </c>
      <c r="G276" s="36" t="s">
        <v>554</v>
      </c>
      <c r="H276" s="36" t="s">
        <v>552</v>
      </c>
      <c r="I276" s="33" t="s">
        <v>482</v>
      </c>
      <c r="J276" s="1" t="s">
        <v>435</v>
      </c>
      <c r="K276" s="36" t="s">
        <v>551</v>
      </c>
      <c r="L276" s="100">
        <v>1709900932082</v>
      </c>
      <c r="M276" s="127">
        <v>34673</v>
      </c>
      <c r="N276" s="175"/>
      <c r="O276" s="175"/>
      <c r="P276" s="260" t="s">
        <v>16</v>
      </c>
      <c r="Q276" s="260"/>
      <c r="R276" s="2" t="s">
        <v>47</v>
      </c>
      <c r="S276" s="14"/>
      <c r="T276" s="14"/>
      <c r="U276" s="2" t="s">
        <v>48</v>
      </c>
      <c r="V276" s="9" t="s">
        <v>6</v>
      </c>
      <c r="W276" s="3" t="s">
        <v>16</v>
      </c>
      <c r="X276" s="221"/>
      <c r="Y276" s="132">
        <v>42807</v>
      </c>
      <c r="Z276" s="135">
        <f t="shared" si="57"/>
        <v>42927</v>
      </c>
      <c r="AA276" s="32">
        <v>42807</v>
      </c>
      <c r="AB276" s="37">
        <f t="shared" ca="1" si="58"/>
        <v>1047</v>
      </c>
      <c r="AC276" s="37">
        <f ca="1">YEAR(TODAY())-YEAR(AA276)</f>
        <v>3</v>
      </c>
      <c r="AD276" s="37">
        <f ca="1">DATEDIF(Y276,TODAY(),"YM")</f>
        <v>10</v>
      </c>
      <c r="AE276" s="61">
        <f ca="1">IF(AB276="","",AB276/365)</f>
        <v>2.8684931506849316</v>
      </c>
      <c r="AF276" s="32">
        <v>43244</v>
      </c>
    </row>
    <row r="277" spans="1:32" s="39" customFormat="1" ht="22.5">
      <c r="A277" s="1">
        <v>273</v>
      </c>
      <c r="B277" s="335" t="s">
        <v>1786</v>
      </c>
      <c r="C277" s="20">
        <v>200285</v>
      </c>
      <c r="D277" s="20"/>
      <c r="E277" s="20" t="s">
        <v>249</v>
      </c>
      <c r="F277" s="14" t="s">
        <v>1152</v>
      </c>
      <c r="G277" s="34" t="s">
        <v>1153</v>
      </c>
      <c r="H277" s="109" t="s">
        <v>1154</v>
      </c>
      <c r="I277" s="184" t="s">
        <v>473</v>
      </c>
      <c r="J277" s="184" t="s">
        <v>435</v>
      </c>
      <c r="K277" s="109" t="s">
        <v>1155</v>
      </c>
      <c r="L277" s="101">
        <v>1670400098566</v>
      </c>
      <c r="M277" s="127">
        <v>32401</v>
      </c>
      <c r="N277" s="200"/>
      <c r="O277" s="200">
        <v>4088708650</v>
      </c>
      <c r="P277" s="33" t="s">
        <v>17</v>
      </c>
      <c r="Q277" s="33"/>
      <c r="R277" s="14" t="s">
        <v>911</v>
      </c>
      <c r="S277" s="14"/>
      <c r="T277" s="14"/>
      <c r="U277" s="14" t="s">
        <v>10</v>
      </c>
      <c r="V277" s="9" t="s">
        <v>6</v>
      </c>
      <c r="W277" s="36" t="s">
        <v>17</v>
      </c>
      <c r="X277" s="222"/>
      <c r="Y277" s="132">
        <v>43185</v>
      </c>
      <c r="Z277" s="135">
        <f t="shared" si="57"/>
        <v>43305</v>
      </c>
      <c r="AA277" s="32">
        <v>43185</v>
      </c>
      <c r="AB277" s="37">
        <f t="shared" ca="1" si="58"/>
        <v>669</v>
      </c>
      <c r="AC277" s="37"/>
      <c r="AD277" s="37"/>
      <c r="AE277" s="61">
        <f ca="1">IF(AB277="","",AB277/365)</f>
        <v>1.832876712328767</v>
      </c>
      <c r="AF277" s="32">
        <v>43248</v>
      </c>
    </row>
    <row r="278" spans="1:32" s="39" customFormat="1" ht="22.5">
      <c r="A278" s="1">
        <v>274</v>
      </c>
      <c r="B278" s="335" t="s">
        <v>1786</v>
      </c>
      <c r="C278" s="49">
        <v>200322</v>
      </c>
      <c r="D278" s="49"/>
      <c r="E278" s="49" t="s">
        <v>249</v>
      </c>
      <c r="F278" s="50" t="s">
        <v>1464</v>
      </c>
      <c r="G278" s="109" t="s">
        <v>1465</v>
      </c>
      <c r="H278" s="109" t="s">
        <v>1466</v>
      </c>
      <c r="I278" s="184" t="s">
        <v>588</v>
      </c>
      <c r="J278" s="184"/>
      <c r="K278" s="109" t="s">
        <v>1467</v>
      </c>
      <c r="L278" s="101">
        <v>1460100128364</v>
      </c>
      <c r="M278" s="127">
        <v>32380</v>
      </c>
      <c r="N278" s="200"/>
      <c r="O278" s="200"/>
      <c r="P278" s="33" t="s">
        <v>17</v>
      </c>
      <c r="Q278" s="33"/>
      <c r="R278" s="47" t="s">
        <v>343</v>
      </c>
      <c r="S278" s="14"/>
      <c r="T278" s="14"/>
      <c r="U278" s="14" t="s">
        <v>10</v>
      </c>
      <c r="V278" s="9" t="s">
        <v>6</v>
      </c>
      <c r="W278" s="36" t="s">
        <v>17</v>
      </c>
      <c r="X278" s="222"/>
      <c r="Y278" s="132">
        <v>43252</v>
      </c>
      <c r="Z278" s="140">
        <f t="shared" si="57"/>
        <v>43372</v>
      </c>
      <c r="AA278" s="32">
        <v>43252</v>
      </c>
      <c r="AB278" s="37">
        <f t="shared" ca="1" si="58"/>
        <v>602</v>
      </c>
      <c r="AC278" s="37"/>
      <c r="AD278" s="37"/>
      <c r="AE278" s="61">
        <v>0.18356164383561643</v>
      </c>
      <c r="AF278" s="32">
        <v>43256</v>
      </c>
    </row>
    <row r="279" spans="1:32" s="39" customFormat="1" ht="22.5">
      <c r="A279" s="1">
        <v>275</v>
      </c>
      <c r="B279" s="335" t="s">
        <v>1786</v>
      </c>
      <c r="C279" s="20">
        <v>200309</v>
      </c>
      <c r="D279" s="49"/>
      <c r="E279" s="49" t="s">
        <v>248</v>
      </c>
      <c r="F279" s="50" t="s">
        <v>1329</v>
      </c>
      <c r="G279" s="109" t="s">
        <v>1330</v>
      </c>
      <c r="H279" s="109" t="s">
        <v>1333</v>
      </c>
      <c r="I279" s="184" t="s">
        <v>1332</v>
      </c>
      <c r="J279" s="184" t="s">
        <v>641</v>
      </c>
      <c r="K279" s="109" t="s">
        <v>1331</v>
      </c>
      <c r="L279" s="101">
        <v>1471200304351</v>
      </c>
      <c r="M279" s="127">
        <v>34614</v>
      </c>
      <c r="N279" s="200"/>
      <c r="O279" s="200"/>
      <c r="P279" s="33" t="s">
        <v>17</v>
      </c>
      <c r="Q279" s="33"/>
      <c r="R279" s="14" t="s">
        <v>343</v>
      </c>
      <c r="S279" s="14"/>
      <c r="T279" s="14"/>
      <c r="U279" s="14" t="s">
        <v>10</v>
      </c>
      <c r="V279" s="9" t="s">
        <v>6</v>
      </c>
      <c r="W279" s="36" t="s">
        <v>17</v>
      </c>
      <c r="X279" s="222"/>
      <c r="Y279" s="132">
        <v>43222</v>
      </c>
      <c r="Z279" s="140">
        <f t="shared" si="57"/>
        <v>43342</v>
      </c>
      <c r="AA279" s="32">
        <v>43222</v>
      </c>
      <c r="AB279" s="37">
        <f t="shared" ca="1" si="58"/>
        <v>632</v>
      </c>
      <c r="AC279" s="37"/>
      <c r="AD279" s="37"/>
      <c r="AE279" s="61">
        <f ca="1">IF(AB279="","",AB279/365)</f>
        <v>1.7315068493150685</v>
      </c>
      <c r="AF279" s="32">
        <v>43238</v>
      </c>
    </row>
    <row r="280" spans="1:32" s="39" customFormat="1" ht="22.5">
      <c r="A280" s="1">
        <v>276</v>
      </c>
      <c r="B280" s="335" t="s">
        <v>1786</v>
      </c>
      <c r="C280" s="20">
        <v>200273</v>
      </c>
      <c r="D280" s="20"/>
      <c r="E280" s="49" t="s">
        <v>249</v>
      </c>
      <c r="F280" s="34" t="s">
        <v>913</v>
      </c>
      <c r="G280" s="34" t="s">
        <v>917</v>
      </c>
      <c r="H280" s="34" t="s">
        <v>909</v>
      </c>
      <c r="I280" s="33" t="s">
        <v>910</v>
      </c>
      <c r="J280" s="33" t="s">
        <v>435</v>
      </c>
      <c r="K280" s="34" t="s">
        <v>922</v>
      </c>
      <c r="L280" s="100">
        <v>1302601008046</v>
      </c>
      <c r="M280" s="127">
        <v>35622</v>
      </c>
      <c r="N280" s="175"/>
      <c r="O280" s="175">
        <v>4088740628</v>
      </c>
      <c r="P280" s="33" t="s">
        <v>17</v>
      </c>
      <c r="Q280" s="33"/>
      <c r="R280" s="14" t="s">
        <v>343</v>
      </c>
      <c r="S280" s="14"/>
      <c r="T280" s="14"/>
      <c r="U280" s="14" t="s">
        <v>10</v>
      </c>
      <c r="V280" s="9" t="s">
        <v>6</v>
      </c>
      <c r="W280" s="36" t="s">
        <v>17</v>
      </c>
      <c r="X280" s="136"/>
      <c r="Y280" s="132">
        <v>43152</v>
      </c>
      <c r="Z280" s="262">
        <f t="shared" si="57"/>
        <v>43272</v>
      </c>
      <c r="AA280" s="32">
        <v>43152</v>
      </c>
      <c r="AB280" s="37">
        <f t="shared" ca="1" si="58"/>
        <v>702</v>
      </c>
      <c r="AC280" s="37"/>
      <c r="AD280" s="37"/>
      <c r="AE280" s="61">
        <f ca="1">IF(AB280="","",AB280/365)</f>
        <v>1.9232876712328768</v>
      </c>
      <c r="AF280" s="32">
        <v>43241</v>
      </c>
    </row>
    <row r="281" spans="1:32" s="39" customFormat="1" ht="22.5">
      <c r="A281" s="1">
        <v>277</v>
      </c>
      <c r="B281" s="335" t="s">
        <v>1786</v>
      </c>
      <c r="C281" s="20">
        <v>100079</v>
      </c>
      <c r="D281" s="20"/>
      <c r="E281" s="1" t="s">
        <v>247</v>
      </c>
      <c r="F281" s="14" t="s">
        <v>347</v>
      </c>
      <c r="G281" s="34" t="s">
        <v>348</v>
      </c>
      <c r="H281" s="34" t="s">
        <v>693</v>
      </c>
      <c r="I281" s="33" t="s">
        <v>501</v>
      </c>
      <c r="J281" s="33"/>
      <c r="K281" s="34"/>
      <c r="L281" s="100">
        <v>1102700197850</v>
      </c>
      <c r="M281" s="127">
        <v>33824</v>
      </c>
      <c r="N281" s="175"/>
      <c r="O281" s="175"/>
      <c r="P281" s="260" t="s">
        <v>16</v>
      </c>
      <c r="Q281" s="260"/>
      <c r="R281" s="2" t="s">
        <v>349</v>
      </c>
      <c r="S281" s="2"/>
      <c r="T281" s="2"/>
      <c r="U281" s="2" t="s">
        <v>12</v>
      </c>
      <c r="V281" s="9" t="s">
        <v>6</v>
      </c>
      <c r="W281" s="3" t="s">
        <v>16</v>
      </c>
      <c r="X281" s="221"/>
      <c r="Y281" s="132">
        <v>42527</v>
      </c>
      <c r="Z281" s="135">
        <f t="shared" si="57"/>
        <v>42647</v>
      </c>
      <c r="AA281" s="241">
        <v>42527</v>
      </c>
      <c r="AB281" s="37">
        <f t="shared" ca="1" si="58"/>
        <v>1327</v>
      </c>
      <c r="AC281" s="37">
        <f ca="1">YEAR(TODAY())-YEAR(AA281)</f>
        <v>4</v>
      </c>
      <c r="AD281" s="37">
        <f ca="1">DATEDIF(Y281,TODAY(),"YM")</f>
        <v>7</v>
      </c>
      <c r="AE281" s="60">
        <f ca="1">IF(AB281="","",AB281/365)</f>
        <v>3.6356164383561644</v>
      </c>
      <c r="AF281" s="32">
        <v>43252</v>
      </c>
    </row>
    <row r="282" spans="1:32" s="39" customFormat="1" ht="22.5">
      <c r="A282" s="1">
        <v>278</v>
      </c>
      <c r="B282" s="335" t="s">
        <v>1786</v>
      </c>
      <c r="C282" s="49">
        <v>200311</v>
      </c>
      <c r="D282" s="49"/>
      <c r="E282" s="49" t="s">
        <v>247</v>
      </c>
      <c r="F282" s="50" t="s">
        <v>1339</v>
      </c>
      <c r="G282" s="109" t="s">
        <v>1340</v>
      </c>
      <c r="H282" s="109" t="s">
        <v>1341</v>
      </c>
      <c r="I282" s="184" t="s">
        <v>1342</v>
      </c>
      <c r="J282" s="184" t="s">
        <v>600</v>
      </c>
      <c r="K282" s="109" t="s">
        <v>1343</v>
      </c>
      <c r="L282" s="101">
        <v>1100701831291</v>
      </c>
      <c r="M282" s="127">
        <v>34361</v>
      </c>
      <c r="N282" s="200"/>
      <c r="O282" s="200"/>
      <c r="P282" s="33" t="s">
        <v>17</v>
      </c>
      <c r="Q282" s="33"/>
      <c r="R282" s="14" t="s">
        <v>343</v>
      </c>
      <c r="S282" s="14"/>
      <c r="T282" s="14"/>
      <c r="U282" s="14" t="s">
        <v>10</v>
      </c>
      <c r="V282" s="9" t="s">
        <v>6</v>
      </c>
      <c r="W282" s="36" t="s">
        <v>17</v>
      </c>
      <c r="X282" s="222"/>
      <c r="Y282" s="132">
        <v>43229</v>
      </c>
      <c r="Z282" s="140">
        <f t="shared" si="57"/>
        <v>43349</v>
      </c>
      <c r="AA282" s="32">
        <v>43229</v>
      </c>
      <c r="AB282" s="37">
        <f t="shared" ca="1" si="58"/>
        <v>625</v>
      </c>
      <c r="AC282" s="37"/>
      <c r="AD282" s="37"/>
      <c r="AE282" s="61">
        <f t="shared" ref="AE282" ca="1" si="60">IF(AB282="","",AB282/365)</f>
        <v>1.7123287671232876</v>
      </c>
      <c r="AF282" s="32">
        <v>43245</v>
      </c>
    </row>
    <row r="283" spans="1:32" s="39" customFormat="1" ht="22.5">
      <c r="A283" s="1">
        <v>279</v>
      </c>
      <c r="B283" s="335" t="s">
        <v>1786</v>
      </c>
      <c r="C283" s="20">
        <v>200317</v>
      </c>
      <c r="D283" s="20"/>
      <c r="E283" s="20" t="s">
        <v>247</v>
      </c>
      <c r="F283" s="14" t="s">
        <v>1382</v>
      </c>
      <c r="G283" s="34" t="s">
        <v>1381</v>
      </c>
      <c r="H283" s="34" t="s">
        <v>1383</v>
      </c>
      <c r="I283" s="33" t="s">
        <v>1384</v>
      </c>
      <c r="J283" s="33" t="s">
        <v>600</v>
      </c>
      <c r="K283" s="34" t="s">
        <v>1385</v>
      </c>
      <c r="L283" s="100">
        <v>3120600693884</v>
      </c>
      <c r="M283" s="127">
        <v>28716</v>
      </c>
      <c r="N283" s="175"/>
      <c r="O283" s="175">
        <v>3762490989</v>
      </c>
      <c r="P283" s="33" t="s">
        <v>17</v>
      </c>
      <c r="Q283" s="33"/>
      <c r="R283" s="47" t="s">
        <v>343</v>
      </c>
      <c r="S283" s="14"/>
      <c r="T283" s="14"/>
      <c r="U283" s="14" t="s">
        <v>10</v>
      </c>
      <c r="V283" s="9" t="s">
        <v>6</v>
      </c>
      <c r="W283" s="36" t="s">
        <v>17</v>
      </c>
      <c r="X283" s="136"/>
      <c r="Y283" s="132">
        <v>43241</v>
      </c>
      <c r="Z283" s="135">
        <f t="shared" si="57"/>
        <v>43361</v>
      </c>
      <c r="AA283" s="32">
        <v>43241</v>
      </c>
      <c r="AB283" s="37">
        <f t="shared" ca="1" si="58"/>
        <v>613</v>
      </c>
      <c r="AC283" s="37"/>
      <c r="AD283" s="37"/>
      <c r="AE283" s="61">
        <v>0.18356164383561643</v>
      </c>
      <c r="AF283" s="32">
        <v>43246</v>
      </c>
    </row>
    <row r="284" spans="1:32" s="39" customFormat="1" ht="22.5">
      <c r="A284" s="1">
        <v>280</v>
      </c>
      <c r="B284" s="335" t="s">
        <v>1786</v>
      </c>
      <c r="C284" s="49">
        <v>200315</v>
      </c>
      <c r="D284" s="49"/>
      <c r="E284" s="49" t="s">
        <v>249</v>
      </c>
      <c r="F284" s="50" t="s">
        <v>1366</v>
      </c>
      <c r="G284" s="109" t="s">
        <v>1369</v>
      </c>
      <c r="H284" s="109" t="s">
        <v>1372</v>
      </c>
      <c r="I284" s="184" t="s">
        <v>1373</v>
      </c>
      <c r="J284" s="184" t="s">
        <v>871</v>
      </c>
      <c r="K284" s="109" t="s">
        <v>1376</v>
      </c>
      <c r="L284" s="101">
        <v>1340901312679</v>
      </c>
      <c r="M284" s="127">
        <v>36596</v>
      </c>
      <c r="N284" s="175">
        <f t="shared" ref="N284:N309" ca="1" si="61">(YEAR(NOW())-YEAR(M284))</f>
        <v>20</v>
      </c>
      <c r="O284" s="200">
        <v>4110003748</v>
      </c>
      <c r="P284" s="33" t="s">
        <v>17</v>
      </c>
      <c r="Q284" s="33"/>
      <c r="R284" s="14" t="s">
        <v>343</v>
      </c>
      <c r="S284" s="14"/>
      <c r="T284" s="14"/>
      <c r="U284" s="14" t="s">
        <v>10</v>
      </c>
      <c r="V284" s="9" t="s">
        <v>6</v>
      </c>
      <c r="W284" s="36" t="s">
        <v>17</v>
      </c>
      <c r="X284" s="222"/>
      <c r="Y284" s="132">
        <v>43235</v>
      </c>
      <c r="Z284" s="140">
        <f t="shared" si="57"/>
        <v>43355</v>
      </c>
      <c r="AA284" s="32">
        <v>43235</v>
      </c>
      <c r="AB284" s="37">
        <f t="shared" ca="1" si="58"/>
        <v>619</v>
      </c>
      <c r="AC284" s="37"/>
      <c r="AD284" s="37"/>
      <c r="AE284" s="61">
        <v>0.18356164383561643</v>
      </c>
      <c r="AF284" s="32">
        <v>43272</v>
      </c>
    </row>
    <row r="285" spans="1:32" s="39" customFormat="1" ht="22.5">
      <c r="A285" s="1">
        <v>281</v>
      </c>
      <c r="B285" s="335" t="s">
        <v>1786</v>
      </c>
      <c r="C285" s="49">
        <v>200316</v>
      </c>
      <c r="D285" s="49"/>
      <c r="E285" s="49" t="s">
        <v>249</v>
      </c>
      <c r="F285" s="50" t="s">
        <v>1367</v>
      </c>
      <c r="G285" s="109" t="s">
        <v>1370</v>
      </c>
      <c r="H285" s="109" t="s">
        <v>1374</v>
      </c>
      <c r="I285" s="184" t="s">
        <v>781</v>
      </c>
      <c r="J285" s="184" t="s">
        <v>871</v>
      </c>
      <c r="K285" s="109" t="s">
        <v>1377</v>
      </c>
      <c r="L285" s="101">
        <v>1340900296912</v>
      </c>
      <c r="M285" s="127">
        <v>36362</v>
      </c>
      <c r="N285" s="175">
        <f t="shared" ca="1" si="61"/>
        <v>21</v>
      </c>
      <c r="O285" s="200">
        <v>5140585471</v>
      </c>
      <c r="P285" s="33" t="s">
        <v>17</v>
      </c>
      <c r="Q285" s="33"/>
      <c r="R285" s="14" t="s">
        <v>343</v>
      </c>
      <c r="S285" s="14"/>
      <c r="T285" s="14"/>
      <c r="U285" s="14" t="s">
        <v>8</v>
      </c>
      <c r="V285" s="9" t="s">
        <v>6</v>
      </c>
      <c r="W285" s="36" t="s">
        <v>17</v>
      </c>
      <c r="X285" s="222"/>
      <c r="Y285" s="132">
        <v>43235</v>
      </c>
      <c r="Z285" s="140">
        <f t="shared" si="57"/>
        <v>43355</v>
      </c>
      <c r="AA285" s="32">
        <v>43235</v>
      </c>
      <c r="AB285" s="37">
        <f t="shared" ca="1" si="58"/>
        <v>619</v>
      </c>
      <c r="AC285" s="37"/>
      <c r="AD285" s="37"/>
      <c r="AE285" s="61">
        <v>0.18356164383561643</v>
      </c>
      <c r="AF285" s="32">
        <v>43272</v>
      </c>
    </row>
    <row r="286" spans="1:32" s="39" customFormat="1" ht="22.5">
      <c r="A286" s="1">
        <v>282</v>
      </c>
      <c r="B286" s="335" t="s">
        <v>1786</v>
      </c>
      <c r="C286" s="49">
        <v>200332</v>
      </c>
      <c r="D286" s="20"/>
      <c r="E286" s="20" t="s">
        <v>249</v>
      </c>
      <c r="F286" s="14" t="s">
        <v>1512</v>
      </c>
      <c r="G286" s="34" t="s">
        <v>1513</v>
      </c>
      <c r="H286" s="34" t="s">
        <v>1514</v>
      </c>
      <c r="I286" s="33" t="s">
        <v>484</v>
      </c>
      <c r="J286" s="33" t="s">
        <v>871</v>
      </c>
      <c r="K286" s="34" t="s">
        <v>1515</v>
      </c>
      <c r="L286" s="100">
        <v>2620500031895</v>
      </c>
      <c r="M286" s="127">
        <v>34135</v>
      </c>
      <c r="N286" s="175">
        <f t="shared" ca="1" si="61"/>
        <v>27</v>
      </c>
      <c r="O286" s="175">
        <v>5832202748</v>
      </c>
      <c r="P286" s="33" t="s">
        <v>17</v>
      </c>
      <c r="Q286" s="33"/>
      <c r="R286" s="47" t="s">
        <v>343</v>
      </c>
      <c r="S286" s="14"/>
      <c r="T286" s="14"/>
      <c r="U286" s="14" t="s">
        <v>10</v>
      </c>
      <c r="V286" s="9" t="s">
        <v>6</v>
      </c>
      <c r="W286" s="36" t="s">
        <v>17</v>
      </c>
      <c r="X286" s="136"/>
      <c r="Y286" s="132">
        <v>43270</v>
      </c>
      <c r="Z286" s="135">
        <f t="shared" si="57"/>
        <v>43390</v>
      </c>
      <c r="AA286" s="32">
        <v>43270</v>
      </c>
      <c r="AB286" s="37">
        <f t="shared" ca="1" si="58"/>
        <v>584</v>
      </c>
      <c r="AC286" s="37"/>
      <c r="AD286" s="37"/>
      <c r="AE286" s="61">
        <v>0.18356164383561643</v>
      </c>
      <c r="AF286" s="32">
        <v>43272</v>
      </c>
    </row>
    <row r="287" spans="1:32" s="39" customFormat="1" ht="22.5">
      <c r="A287" s="1">
        <v>283</v>
      </c>
      <c r="B287" s="335" t="s">
        <v>1786</v>
      </c>
      <c r="C287" s="49">
        <v>200338</v>
      </c>
      <c r="D287" s="49"/>
      <c r="E287" s="49" t="s">
        <v>247</v>
      </c>
      <c r="F287" s="50" t="s">
        <v>242</v>
      </c>
      <c r="G287" s="109" t="s">
        <v>1538</v>
      </c>
      <c r="H287" s="109" t="s">
        <v>1539</v>
      </c>
      <c r="I287" s="184" t="s">
        <v>1157</v>
      </c>
      <c r="J287" s="184" t="s">
        <v>600</v>
      </c>
      <c r="K287" s="109" t="s">
        <v>1540</v>
      </c>
      <c r="L287" s="101">
        <v>1360900121349</v>
      </c>
      <c r="M287" s="127">
        <v>36027</v>
      </c>
      <c r="N287" s="200">
        <f t="shared" ca="1" si="61"/>
        <v>22</v>
      </c>
      <c r="O287" s="200"/>
      <c r="P287" s="33" t="s">
        <v>17</v>
      </c>
      <c r="Q287" s="33"/>
      <c r="R287" s="14" t="s">
        <v>343</v>
      </c>
      <c r="S287" s="14"/>
      <c r="T287" s="14"/>
      <c r="U287" s="14" t="s">
        <v>10</v>
      </c>
      <c r="V287" s="9" t="s">
        <v>6</v>
      </c>
      <c r="W287" s="36" t="s">
        <v>17</v>
      </c>
      <c r="X287" s="222"/>
      <c r="Y287" s="132">
        <v>43272</v>
      </c>
      <c r="Z287" s="140">
        <f t="shared" si="57"/>
        <v>43392</v>
      </c>
      <c r="AA287" s="32">
        <v>43272</v>
      </c>
      <c r="AB287" s="37">
        <f t="shared" ca="1" si="58"/>
        <v>582</v>
      </c>
      <c r="AC287" s="37"/>
      <c r="AD287" s="37"/>
      <c r="AE287" s="61"/>
      <c r="AF287" s="32"/>
    </row>
    <row r="288" spans="1:32" s="39" customFormat="1" ht="22.5">
      <c r="A288" s="1">
        <v>284</v>
      </c>
      <c r="B288" s="335" t="s">
        <v>1786</v>
      </c>
      <c r="C288" s="49">
        <v>200325</v>
      </c>
      <c r="D288" s="49"/>
      <c r="E288" s="49" t="s">
        <v>249</v>
      </c>
      <c r="F288" s="50" t="s">
        <v>1481</v>
      </c>
      <c r="G288" s="109" t="s">
        <v>1482</v>
      </c>
      <c r="H288" s="109" t="s">
        <v>1483</v>
      </c>
      <c r="I288" s="184" t="s">
        <v>474</v>
      </c>
      <c r="J288" s="184" t="s">
        <v>871</v>
      </c>
      <c r="K288" s="109" t="s">
        <v>1484</v>
      </c>
      <c r="L288" s="101">
        <v>1550400068765</v>
      </c>
      <c r="M288" s="127">
        <v>34648</v>
      </c>
      <c r="N288" s="175">
        <f t="shared" ca="1" si="61"/>
        <v>26</v>
      </c>
      <c r="O288" s="200">
        <v>4077340126</v>
      </c>
      <c r="P288" s="33" t="s">
        <v>17</v>
      </c>
      <c r="Q288" s="33"/>
      <c r="R288" s="14" t="s">
        <v>343</v>
      </c>
      <c r="S288" s="14"/>
      <c r="T288" s="14"/>
      <c r="U288" s="14" t="s">
        <v>10</v>
      </c>
      <c r="V288" s="9" t="s">
        <v>6</v>
      </c>
      <c r="W288" s="36" t="s">
        <v>17</v>
      </c>
      <c r="X288" s="222"/>
      <c r="Y288" s="132">
        <v>43264</v>
      </c>
      <c r="Z288" s="140">
        <f t="shared" si="57"/>
        <v>43384</v>
      </c>
      <c r="AA288" s="32">
        <v>43264</v>
      </c>
      <c r="AB288" s="37">
        <f t="shared" ca="1" si="58"/>
        <v>590</v>
      </c>
      <c r="AC288" s="37"/>
      <c r="AD288" s="37"/>
      <c r="AE288" s="61">
        <v>0.18356164383561643</v>
      </c>
      <c r="AF288" s="32">
        <v>43269</v>
      </c>
    </row>
    <row r="289" spans="1:32" s="39" customFormat="1" ht="22.5">
      <c r="A289" s="1">
        <v>285</v>
      </c>
      <c r="B289" s="335" t="s">
        <v>1786</v>
      </c>
      <c r="C289" s="49">
        <v>200320</v>
      </c>
      <c r="D289" s="49"/>
      <c r="E289" s="49" t="s">
        <v>249</v>
      </c>
      <c r="F289" s="50" t="s">
        <v>1396</v>
      </c>
      <c r="G289" s="109" t="s">
        <v>1397</v>
      </c>
      <c r="H289" s="109" t="s">
        <v>1398</v>
      </c>
      <c r="I289" s="184" t="s">
        <v>1399</v>
      </c>
      <c r="J289" s="184" t="s">
        <v>871</v>
      </c>
      <c r="K289" s="109" t="s">
        <v>1431</v>
      </c>
      <c r="L289" s="101">
        <v>1270300040284</v>
      </c>
      <c r="M289" s="127">
        <v>36176</v>
      </c>
      <c r="N289" s="175">
        <f t="shared" ca="1" si="61"/>
        <v>21</v>
      </c>
      <c r="O289" s="200">
        <v>4250019285</v>
      </c>
      <c r="P289" s="33" t="s">
        <v>17</v>
      </c>
      <c r="Q289" s="33"/>
      <c r="R289" s="47" t="s">
        <v>343</v>
      </c>
      <c r="S289" s="14"/>
      <c r="T289" s="14"/>
      <c r="U289" s="14" t="s">
        <v>10</v>
      </c>
      <c r="V289" s="9" t="s">
        <v>6</v>
      </c>
      <c r="W289" s="36" t="s">
        <v>17</v>
      </c>
      <c r="X289" s="222"/>
      <c r="Y289" s="132">
        <v>43250</v>
      </c>
      <c r="Z289" s="140">
        <f t="shared" si="57"/>
        <v>43370</v>
      </c>
      <c r="AA289" s="32">
        <v>43250</v>
      </c>
      <c r="AB289" s="37">
        <f t="shared" ca="1" si="58"/>
        <v>604</v>
      </c>
      <c r="AC289" s="37"/>
      <c r="AD289" s="37"/>
      <c r="AE289" s="61"/>
      <c r="AF289" s="32">
        <v>43276</v>
      </c>
    </row>
    <row r="290" spans="1:32" s="39" customFormat="1" ht="22.5">
      <c r="A290" s="1">
        <v>286</v>
      </c>
      <c r="B290" s="335" t="s">
        <v>1786</v>
      </c>
      <c r="C290" s="49">
        <v>200340</v>
      </c>
      <c r="D290" s="49"/>
      <c r="E290" s="49" t="s">
        <v>249</v>
      </c>
      <c r="F290" s="50" t="s">
        <v>1545</v>
      </c>
      <c r="G290" s="109" t="s">
        <v>1546</v>
      </c>
      <c r="H290" s="109" t="s">
        <v>1548</v>
      </c>
      <c r="I290" s="184" t="s">
        <v>476</v>
      </c>
      <c r="J290" s="184" t="s">
        <v>871</v>
      </c>
      <c r="K290" s="109" t="s">
        <v>1549</v>
      </c>
      <c r="L290" s="101">
        <v>1620400194131</v>
      </c>
      <c r="M290" s="127">
        <v>34042</v>
      </c>
      <c r="N290" s="200">
        <f t="shared" ca="1" si="61"/>
        <v>27</v>
      </c>
      <c r="O290" s="200"/>
      <c r="P290" s="33" t="s">
        <v>17</v>
      </c>
      <c r="Q290" s="33"/>
      <c r="R290" s="14" t="s">
        <v>343</v>
      </c>
      <c r="S290" s="14"/>
      <c r="T290" s="14"/>
      <c r="U290" s="14" t="s">
        <v>10</v>
      </c>
      <c r="V290" s="9" t="s">
        <v>6</v>
      </c>
      <c r="W290" s="36" t="s">
        <v>17</v>
      </c>
      <c r="X290" s="222"/>
      <c r="Y290" s="132">
        <v>43272</v>
      </c>
      <c r="Z290" s="140">
        <f t="shared" si="57"/>
        <v>43392</v>
      </c>
      <c r="AA290" s="32">
        <v>43272</v>
      </c>
      <c r="AB290" s="37">
        <f t="shared" ca="1" si="58"/>
        <v>582</v>
      </c>
      <c r="AC290" s="37"/>
      <c r="AD290" s="37"/>
      <c r="AE290" s="61"/>
      <c r="AF290" s="32"/>
    </row>
    <row r="291" spans="1:32" s="39" customFormat="1" ht="22.5">
      <c r="A291" s="1">
        <v>287</v>
      </c>
      <c r="B291" s="335" t="s">
        <v>1786</v>
      </c>
      <c r="C291" s="49">
        <v>200341</v>
      </c>
      <c r="D291" s="49"/>
      <c r="E291" s="49" t="s">
        <v>249</v>
      </c>
      <c r="F291" s="50" t="s">
        <v>1553</v>
      </c>
      <c r="G291" s="109" t="s">
        <v>1554</v>
      </c>
      <c r="H291" s="109" t="s">
        <v>1551</v>
      </c>
      <c r="I291" s="184" t="s">
        <v>1550</v>
      </c>
      <c r="J291" s="184" t="s">
        <v>871</v>
      </c>
      <c r="K291" s="109" t="s">
        <v>1552</v>
      </c>
      <c r="L291" s="101">
        <v>1729900279605</v>
      </c>
      <c r="M291" s="127">
        <v>34298</v>
      </c>
      <c r="N291" s="200">
        <f t="shared" ca="1" si="61"/>
        <v>27</v>
      </c>
      <c r="O291" s="200"/>
      <c r="P291" s="33" t="s">
        <v>17</v>
      </c>
      <c r="Q291" s="33"/>
      <c r="R291" s="14" t="s">
        <v>343</v>
      </c>
      <c r="S291" s="14"/>
      <c r="T291" s="14"/>
      <c r="U291" s="14" t="s">
        <v>10</v>
      </c>
      <c r="V291" s="9" t="s">
        <v>6</v>
      </c>
      <c r="W291" s="36" t="s">
        <v>17</v>
      </c>
      <c r="X291" s="222"/>
      <c r="Y291" s="132">
        <v>43272</v>
      </c>
      <c r="Z291" s="140">
        <f t="shared" si="57"/>
        <v>43392</v>
      </c>
      <c r="AA291" s="32">
        <v>43272</v>
      </c>
      <c r="AB291" s="37">
        <f t="shared" ca="1" si="58"/>
        <v>582</v>
      </c>
      <c r="AC291" s="37"/>
      <c r="AD291" s="37"/>
      <c r="AE291" s="61"/>
      <c r="AF291" s="32">
        <v>43273</v>
      </c>
    </row>
    <row r="292" spans="1:32" s="39" customFormat="1" ht="22.5">
      <c r="A292" s="1">
        <v>288</v>
      </c>
      <c r="B292" s="335" t="s">
        <v>1786</v>
      </c>
      <c r="C292" s="49">
        <v>200343</v>
      </c>
      <c r="D292" s="49"/>
      <c r="E292" s="49" t="s">
        <v>247</v>
      </c>
      <c r="F292" s="50" t="s">
        <v>1563</v>
      </c>
      <c r="G292" s="109" t="s">
        <v>1562</v>
      </c>
      <c r="H292" s="109" t="s">
        <v>1561</v>
      </c>
      <c r="I292" s="184" t="s">
        <v>1564</v>
      </c>
      <c r="J292" s="184" t="s">
        <v>600</v>
      </c>
      <c r="K292" s="109" t="s">
        <v>1560</v>
      </c>
      <c r="L292" s="101">
        <v>1301700101175</v>
      </c>
      <c r="M292" s="127">
        <v>31839</v>
      </c>
      <c r="N292" s="200">
        <f t="shared" ca="1" si="61"/>
        <v>33</v>
      </c>
      <c r="O292" s="200"/>
      <c r="P292" s="33" t="s">
        <v>17</v>
      </c>
      <c r="Q292" s="33"/>
      <c r="R292" s="14" t="s">
        <v>343</v>
      </c>
      <c r="S292" s="14"/>
      <c r="T292" s="14"/>
      <c r="U292" s="14" t="s">
        <v>10</v>
      </c>
      <c r="V292" s="9" t="s">
        <v>6</v>
      </c>
      <c r="W292" s="36" t="s">
        <v>17</v>
      </c>
      <c r="X292" s="222"/>
      <c r="Y292" s="132">
        <v>43277</v>
      </c>
      <c r="Z292" s="140">
        <f t="shared" si="57"/>
        <v>43397</v>
      </c>
      <c r="AA292" s="32">
        <v>43277</v>
      </c>
      <c r="AB292" s="37">
        <f t="shared" ca="1" si="58"/>
        <v>577</v>
      </c>
      <c r="AC292" s="37"/>
      <c r="AD292" s="37"/>
      <c r="AE292" s="61"/>
      <c r="AF292" s="32">
        <v>43278</v>
      </c>
    </row>
    <row r="293" spans="1:32" s="39" customFormat="1" ht="22.5">
      <c r="A293" s="1">
        <v>289</v>
      </c>
      <c r="B293" s="335" t="s">
        <v>1786</v>
      </c>
      <c r="C293" s="49">
        <v>200327</v>
      </c>
      <c r="D293" s="49"/>
      <c r="E293" s="49" t="s">
        <v>247</v>
      </c>
      <c r="F293" s="50" t="s">
        <v>1489</v>
      </c>
      <c r="G293" s="109" t="s">
        <v>1490</v>
      </c>
      <c r="H293" s="109" t="s">
        <v>1491</v>
      </c>
      <c r="I293" s="184" t="s">
        <v>785</v>
      </c>
      <c r="J293" s="184" t="s">
        <v>600</v>
      </c>
      <c r="K293" s="109" t="s">
        <v>1492</v>
      </c>
      <c r="L293" s="101">
        <v>1650700031327</v>
      </c>
      <c r="M293" s="127">
        <v>31497</v>
      </c>
      <c r="N293" s="175">
        <f t="shared" ca="1" si="61"/>
        <v>34</v>
      </c>
      <c r="O293" s="200"/>
      <c r="P293" s="33" t="s">
        <v>17</v>
      </c>
      <c r="Q293" s="33"/>
      <c r="R293" s="14" t="s">
        <v>343</v>
      </c>
      <c r="S293" s="14"/>
      <c r="T293" s="14"/>
      <c r="U293" s="14" t="s">
        <v>10</v>
      </c>
      <c r="V293" s="9" t="s">
        <v>6</v>
      </c>
      <c r="W293" s="36" t="s">
        <v>17</v>
      </c>
      <c r="X293" s="222"/>
      <c r="Y293" s="132">
        <v>43264</v>
      </c>
      <c r="Z293" s="140">
        <f t="shared" si="57"/>
        <v>43384</v>
      </c>
      <c r="AA293" s="32">
        <v>43264</v>
      </c>
      <c r="AB293" s="37">
        <f t="shared" ca="1" si="58"/>
        <v>590</v>
      </c>
      <c r="AC293" s="37"/>
      <c r="AD293" s="37"/>
      <c r="AE293" s="61">
        <v>2.18356164383562</v>
      </c>
      <c r="AF293" s="32">
        <v>43266</v>
      </c>
    </row>
    <row r="294" spans="1:32" s="39" customFormat="1" ht="22.5">
      <c r="A294" s="1">
        <v>290</v>
      </c>
      <c r="B294" s="335" t="s">
        <v>1786</v>
      </c>
      <c r="C294" s="49">
        <v>200328</v>
      </c>
      <c r="D294" s="49"/>
      <c r="E294" s="49" t="s">
        <v>247</v>
      </c>
      <c r="F294" s="50" t="s">
        <v>1493</v>
      </c>
      <c r="G294" s="109" t="s">
        <v>1494</v>
      </c>
      <c r="H294" s="109" t="s">
        <v>1495</v>
      </c>
      <c r="I294" s="184" t="s">
        <v>1496</v>
      </c>
      <c r="J294" s="184" t="s">
        <v>600</v>
      </c>
      <c r="K294" s="109" t="s">
        <v>1497</v>
      </c>
      <c r="L294" s="101">
        <v>2451600002903</v>
      </c>
      <c r="M294" s="127">
        <v>31837</v>
      </c>
      <c r="N294" s="175">
        <f t="shared" ca="1" si="61"/>
        <v>33</v>
      </c>
      <c r="O294" s="200"/>
      <c r="P294" s="33" t="s">
        <v>17</v>
      </c>
      <c r="Q294" s="33"/>
      <c r="R294" s="14" t="s">
        <v>343</v>
      </c>
      <c r="S294" s="14"/>
      <c r="T294" s="14"/>
      <c r="U294" s="14" t="s">
        <v>10</v>
      </c>
      <c r="V294" s="9" t="s">
        <v>6</v>
      </c>
      <c r="W294" s="36" t="s">
        <v>17</v>
      </c>
      <c r="X294" s="222"/>
      <c r="Y294" s="132">
        <v>43270</v>
      </c>
      <c r="Z294" s="140">
        <f t="shared" si="57"/>
        <v>43390</v>
      </c>
      <c r="AA294" s="32">
        <v>43270</v>
      </c>
      <c r="AB294" s="37">
        <f t="shared" ca="1" si="58"/>
        <v>584</v>
      </c>
      <c r="AC294" s="37"/>
      <c r="AD294" s="37"/>
      <c r="AE294" s="61">
        <f t="shared" ref="AE294" ca="1" si="62">IF(AB294="","",AB294/365)</f>
        <v>1.6</v>
      </c>
      <c r="AF294" s="32">
        <v>43271</v>
      </c>
    </row>
    <row r="295" spans="1:32" s="39" customFormat="1" ht="22.5">
      <c r="A295" s="1">
        <v>291</v>
      </c>
      <c r="B295" s="335" t="s">
        <v>1786</v>
      </c>
      <c r="C295" s="20">
        <v>200333</v>
      </c>
      <c r="D295" s="20"/>
      <c r="E295" s="20" t="s">
        <v>247</v>
      </c>
      <c r="F295" s="14" t="s">
        <v>1516</v>
      </c>
      <c r="G295" s="34" t="s">
        <v>1517</v>
      </c>
      <c r="H295" s="34" t="s">
        <v>1518</v>
      </c>
      <c r="I295" s="33" t="s">
        <v>478</v>
      </c>
      <c r="J295" s="33" t="s">
        <v>600</v>
      </c>
      <c r="K295" s="34" t="s">
        <v>1519</v>
      </c>
      <c r="L295" s="100">
        <v>3110100670621</v>
      </c>
      <c r="M295" s="127">
        <v>30591</v>
      </c>
      <c r="N295" s="175">
        <f t="shared" ca="1" si="61"/>
        <v>37</v>
      </c>
      <c r="O295" s="200"/>
      <c r="P295" s="33" t="s">
        <v>17</v>
      </c>
      <c r="Q295" s="33"/>
      <c r="R295" s="14" t="s">
        <v>343</v>
      </c>
      <c r="S295" s="14"/>
      <c r="T295" s="14"/>
      <c r="U295" s="14" t="s">
        <v>10</v>
      </c>
      <c r="V295" s="9" t="s">
        <v>6</v>
      </c>
      <c r="W295" s="36" t="s">
        <v>17</v>
      </c>
      <c r="X295" s="222"/>
      <c r="Y295" s="132">
        <v>43270</v>
      </c>
      <c r="Z295" s="140">
        <f t="shared" si="57"/>
        <v>43390</v>
      </c>
      <c r="AA295" s="32">
        <v>43270</v>
      </c>
      <c r="AB295" s="37">
        <f t="shared" ca="1" si="58"/>
        <v>584</v>
      </c>
      <c r="AC295" s="37"/>
      <c r="AD295" s="37"/>
      <c r="AE295" s="61">
        <v>0.18356164383561643</v>
      </c>
      <c r="AF295" s="32">
        <v>43271</v>
      </c>
    </row>
    <row r="296" spans="1:32" s="39" customFormat="1" ht="22.5">
      <c r="A296" s="1">
        <v>292</v>
      </c>
      <c r="B296" s="335" t="s">
        <v>1786</v>
      </c>
      <c r="C296" s="49">
        <v>200335</v>
      </c>
      <c r="D296" s="49"/>
      <c r="E296" s="49" t="s">
        <v>247</v>
      </c>
      <c r="F296" s="50" t="s">
        <v>1524</v>
      </c>
      <c r="G296" s="109" t="s">
        <v>1525</v>
      </c>
      <c r="H296" s="109" t="s">
        <v>1547</v>
      </c>
      <c r="I296" s="184" t="s">
        <v>1526</v>
      </c>
      <c r="J296" s="184" t="s">
        <v>600</v>
      </c>
      <c r="K296" s="109" t="s">
        <v>1527</v>
      </c>
      <c r="L296" s="101">
        <v>3140400012123</v>
      </c>
      <c r="M296" s="127">
        <v>29304</v>
      </c>
      <c r="N296" s="175">
        <f t="shared" ca="1" si="61"/>
        <v>40</v>
      </c>
      <c r="O296" s="200">
        <v>4230032431</v>
      </c>
      <c r="P296" s="33" t="s">
        <v>17</v>
      </c>
      <c r="Q296" s="33"/>
      <c r="R296" s="14" t="s">
        <v>343</v>
      </c>
      <c r="S296" s="14"/>
      <c r="T296" s="14"/>
      <c r="U296" s="14" t="s">
        <v>10</v>
      </c>
      <c r="V296" s="9" t="s">
        <v>6</v>
      </c>
      <c r="W296" s="36" t="s">
        <v>17</v>
      </c>
      <c r="X296" s="222"/>
      <c r="Y296" s="132">
        <v>43272</v>
      </c>
      <c r="Z296" s="140">
        <f t="shared" si="57"/>
        <v>43392</v>
      </c>
      <c r="AA296" s="32">
        <v>43272</v>
      </c>
      <c r="AB296" s="37">
        <f t="shared" ca="1" si="58"/>
        <v>582</v>
      </c>
      <c r="AC296" s="37"/>
      <c r="AD296" s="37"/>
      <c r="AE296" s="61">
        <f ca="1">IF(AB296="","",AB296/365)</f>
        <v>1.5945205479452054</v>
      </c>
      <c r="AF296" s="32">
        <v>43299</v>
      </c>
    </row>
    <row r="297" spans="1:32" s="39" customFormat="1" ht="22.5">
      <c r="A297" s="1">
        <v>293</v>
      </c>
      <c r="B297" s="335" t="s">
        <v>1786</v>
      </c>
      <c r="C297" s="20">
        <v>200336</v>
      </c>
      <c r="D297" s="20"/>
      <c r="E297" s="20" t="s">
        <v>1528</v>
      </c>
      <c r="F297" s="14" t="s">
        <v>1529</v>
      </c>
      <c r="G297" s="34" t="s">
        <v>1530</v>
      </c>
      <c r="H297" s="34" t="s">
        <v>1532</v>
      </c>
      <c r="I297" s="33" t="s">
        <v>1373</v>
      </c>
      <c r="J297" s="33" t="s">
        <v>990</v>
      </c>
      <c r="K297" s="34" t="s">
        <v>1531</v>
      </c>
      <c r="L297" s="100">
        <v>1170600138001</v>
      </c>
      <c r="M297" s="127">
        <v>35041</v>
      </c>
      <c r="N297" s="175">
        <f t="shared" ca="1" si="61"/>
        <v>25</v>
      </c>
      <c r="O297" s="200">
        <v>4086264252</v>
      </c>
      <c r="P297" s="33" t="s">
        <v>17</v>
      </c>
      <c r="Q297" s="33"/>
      <c r="R297" s="14" t="s">
        <v>343</v>
      </c>
      <c r="S297" s="14"/>
      <c r="T297" s="14"/>
      <c r="U297" s="14" t="s">
        <v>10</v>
      </c>
      <c r="V297" s="9" t="s">
        <v>6</v>
      </c>
      <c r="W297" s="36" t="s">
        <v>17</v>
      </c>
      <c r="X297" s="222"/>
      <c r="Y297" s="132">
        <v>43272</v>
      </c>
      <c r="Z297" s="140">
        <f t="shared" si="57"/>
        <v>43392</v>
      </c>
      <c r="AA297" s="32">
        <v>43272</v>
      </c>
      <c r="AB297" s="37">
        <f t="shared" ca="1" si="58"/>
        <v>582</v>
      </c>
      <c r="AC297" s="37"/>
      <c r="AD297" s="37"/>
      <c r="AE297" s="61">
        <f ca="1">IF(AB297="","",AB297/365)</f>
        <v>1.5945205479452054</v>
      </c>
      <c r="AF297" s="32">
        <v>43299</v>
      </c>
    </row>
    <row r="298" spans="1:32" s="39" customFormat="1" ht="22.5" customHeight="1">
      <c r="A298" s="1">
        <v>294</v>
      </c>
      <c r="B298" s="335" t="s">
        <v>1786</v>
      </c>
      <c r="C298" s="49">
        <v>200292</v>
      </c>
      <c r="D298" s="49"/>
      <c r="E298" s="49" t="s">
        <v>249</v>
      </c>
      <c r="F298" s="50" t="s">
        <v>1217</v>
      </c>
      <c r="G298" s="109" t="s">
        <v>1218</v>
      </c>
      <c r="H298" s="109" t="s">
        <v>1219</v>
      </c>
      <c r="I298" s="184" t="s">
        <v>1220</v>
      </c>
      <c r="J298" s="184" t="s">
        <v>435</v>
      </c>
      <c r="K298" s="109" t="s">
        <v>1221</v>
      </c>
      <c r="L298" s="101">
        <v>3160100696971</v>
      </c>
      <c r="M298" s="127">
        <v>27637</v>
      </c>
      <c r="N298" s="175">
        <f t="shared" ca="1" si="61"/>
        <v>45</v>
      </c>
      <c r="O298" s="200">
        <v>3014108628</v>
      </c>
      <c r="P298" s="33" t="s">
        <v>17</v>
      </c>
      <c r="Q298" s="33"/>
      <c r="R298" s="14" t="s">
        <v>343</v>
      </c>
      <c r="S298" s="14"/>
      <c r="T298" s="14"/>
      <c r="U298" s="14" t="s">
        <v>10</v>
      </c>
      <c r="V298" s="9" t="s">
        <v>6</v>
      </c>
      <c r="W298" s="36" t="s">
        <v>17</v>
      </c>
      <c r="X298" s="222"/>
      <c r="Y298" s="132">
        <v>43192</v>
      </c>
      <c r="Z298" s="262">
        <f>Y298+120</f>
        <v>43312</v>
      </c>
      <c r="AA298" s="32">
        <v>43192</v>
      </c>
      <c r="AB298" s="37">
        <f ca="1">IF(Y298="","",TODAY()-AA298)</f>
        <v>662</v>
      </c>
      <c r="AC298" s="37"/>
      <c r="AD298" s="37"/>
      <c r="AE298" s="61">
        <f t="shared" ref="AE298:AE304" ca="1" si="63">IF(AB298="","",AB298/365)</f>
        <v>1.8136986301369864</v>
      </c>
      <c r="AF298" s="32">
        <v>43312</v>
      </c>
    </row>
    <row r="299" spans="1:32" s="39" customFormat="1" ht="22.5">
      <c r="A299" s="1">
        <v>295</v>
      </c>
      <c r="B299" s="335" t="s">
        <v>1786</v>
      </c>
      <c r="C299" s="49">
        <v>200345</v>
      </c>
      <c r="D299" s="49"/>
      <c r="E299" s="49" t="s">
        <v>249</v>
      </c>
      <c r="F299" s="50" t="s">
        <v>191</v>
      </c>
      <c r="G299" s="109" t="s">
        <v>1580</v>
      </c>
      <c r="H299" s="109" t="s">
        <v>1581</v>
      </c>
      <c r="I299" s="184" t="s">
        <v>1582</v>
      </c>
      <c r="J299" s="184" t="s">
        <v>871</v>
      </c>
      <c r="K299" s="109" t="s">
        <v>1583</v>
      </c>
      <c r="L299" s="101">
        <v>3459900103867</v>
      </c>
      <c r="M299" s="127">
        <v>27068</v>
      </c>
      <c r="N299" s="200">
        <f t="shared" ca="1" si="61"/>
        <v>46</v>
      </c>
      <c r="O299" s="200"/>
      <c r="P299" s="33" t="s">
        <v>17</v>
      </c>
      <c r="Q299" s="33"/>
      <c r="R299" s="14" t="s">
        <v>343</v>
      </c>
      <c r="S299" s="14"/>
      <c r="T299" s="14"/>
      <c r="U299" s="14" t="s">
        <v>10</v>
      </c>
      <c r="V299" s="9" t="s">
        <v>6</v>
      </c>
      <c r="W299" s="36" t="s">
        <v>17</v>
      </c>
      <c r="X299" s="222"/>
      <c r="Y299" s="132">
        <v>43304</v>
      </c>
      <c r="Z299" s="140">
        <f t="shared" ref="Z299" si="64">Y299+120</f>
        <v>43424</v>
      </c>
      <c r="AA299" s="32">
        <v>43304</v>
      </c>
      <c r="AB299" s="37">
        <f t="shared" ref="AB299" ca="1" si="65">IF(Y299="","",TODAY()-AA299)</f>
        <v>550</v>
      </c>
      <c r="AC299" s="37"/>
      <c r="AD299" s="37"/>
      <c r="AE299" s="61">
        <f t="shared" ca="1" si="63"/>
        <v>1.5068493150684932</v>
      </c>
      <c r="AF299" s="32">
        <v>43306</v>
      </c>
    </row>
    <row r="300" spans="1:32" s="39" customFormat="1" ht="22.5">
      <c r="A300" s="1">
        <v>296</v>
      </c>
      <c r="B300" s="335" t="s">
        <v>1786</v>
      </c>
      <c r="C300" s="49">
        <v>200348</v>
      </c>
      <c r="D300" s="49"/>
      <c r="E300" s="49" t="s">
        <v>249</v>
      </c>
      <c r="F300" s="50" t="s">
        <v>1591</v>
      </c>
      <c r="G300" s="109" t="s">
        <v>1517</v>
      </c>
      <c r="H300" s="109" t="s">
        <v>1592</v>
      </c>
      <c r="I300" s="184" t="s">
        <v>1593</v>
      </c>
      <c r="J300" s="184" t="s">
        <v>871</v>
      </c>
      <c r="K300" s="109" t="s">
        <v>1594</v>
      </c>
      <c r="L300" s="101">
        <v>1129900432590</v>
      </c>
      <c r="M300" s="127">
        <v>35645</v>
      </c>
      <c r="N300" s="200">
        <f t="shared" ca="1" si="61"/>
        <v>23</v>
      </c>
      <c r="O300" s="200"/>
      <c r="P300" s="33" t="s">
        <v>17</v>
      </c>
      <c r="Q300" s="33"/>
      <c r="R300" s="14" t="s">
        <v>343</v>
      </c>
      <c r="S300" s="14"/>
      <c r="T300" s="14"/>
      <c r="U300" s="14" t="s">
        <v>10</v>
      </c>
      <c r="V300" s="9" t="s">
        <v>6</v>
      </c>
      <c r="W300" s="36" t="s">
        <v>17</v>
      </c>
      <c r="X300" s="222"/>
      <c r="Y300" s="132">
        <v>43304</v>
      </c>
      <c r="Z300" s="140">
        <f>Y300+120</f>
        <v>43424</v>
      </c>
      <c r="AA300" s="32">
        <v>43304</v>
      </c>
      <c r="AB300" s="37">
        <f ca="1">IF(Y300="","",TODAY()-AA300)</f>
        <v>550</v>
      </c>
      <c r="AC300" s="37"/>
      <c r="AD300" s="37"/>
      <c r="AE300" s="61">
        <f t="shared" ca="1" si="63"/>
        <v>1.5068493150684932</v>
      </c>
      <c r="AF300" s="32">
        <v>43307</v>
      </c>
    </row>
    <row r="301" spans="1:32" s="39" customFormat="1" ht="22.5">
      <c r="A301" s="1">
        <v>297</v>
      </c>
      <c r="B301" s="335" t="s">
        <v>1786</v>
      </c>
      <c r="C301" s="49">
        <v>200354</v>
      </c>
      <c r="D301" s="20"/>
      <c r="E301" s="20" t="s">
        <v>247</v>
      </c>
      <c r="F301" s="14" t="s">
        <v>1611</v>
      </c>
      <c r="G301" s="34" t="s">
        <v>1612</v>
      </c>
      <c r="H301" s="34" t="s">
        <v>1613</v>
      </c>
      <c r="I301" s="33" t="s">
        <v>1614</v>
      </c>
      <c r="J301" s="33" t="s">
        <v>600</v>
      </c>
      <c r="K301" s="34" t="s">
        <v>1615</v>
      </c>
      <c r="L301" s="100">
        <v>1129700063761</v>
      </c>
      <c r="M301" s="127">
        <v>34693</v>
      </c>
      <c r="N301" s="175">
        <f t="shared" ca="1" si="61"/>
        <v>26</v>
      </c>
      <c r="O301" s="175"/>
      <c r="P301" s="33" t="s">
        <v>17</v>
      </c>
      <c r="Q301" s="33"/>
      <c r="R301" s="14" t="s">
        <v>343</v>
      </c>
      <c r="S301" s="14"/>
      <c r="T301" s="14"/>
      <c r="U301" s="14" t="s">
        <v>10</v>
      </c>
      <c r="V301" s="9" t="s">
        <v>6</v>
      </c>
      <c r="W301" s="36" t="s">
        <v>17</v>
      </c>
      <c r="X301" s="222"/>
      <c r="Y301" s="132">
        <v>43313</v>
      </c>
      <c r="Z301" s="140">
        <f t="shared" ref="Z301:Z310" si="66">Y301+120</f>
        <v>43433</v>
      </c>
      <c r="AA301" s="32">
        <v>43313</v>
      </c>
      <c r="AB301" s="37">
        <f t="shared" ref="AB301:AB310" ca="1" si="67">IF(Y301="","",TODAY()-AA301)</f>
        <v>541</v>
      </c>
      <c r="AC301" s="37"/>
      <c r="AD301" s="37"/>
      <c r="AE301" s="61">
        <f t="shared" ca="1" si="63"/>
        <v>1.4821917808219178</v>
      </c>
      <c r="AF301" s="32">
        <v>43315</v>
      </c>
    </row>
    <row r="302" spans="1:32" s="39" customFormat="1" ht="22.5">
      <c r="A302" s="1">
        <v>298</v>
      </c>
      <c r="B302" s="335" t="s">
        <v>1786</v>
      </c>
      <c r="C302" s="49">
        <v>200355</v>
      </c>
      <c r="D302" s="20"/>
      <c r="E302" s="20" t="s">
        <v>248</v>
      </c>
      <c r="F302" s="14" t="s">
        <v>1616</v>
      </c>
      <c r="G302" s="34" t="s">
        <v>1617</v>
      </c>
      <c r="H302" s="34" t="s">
        <v>1618</v>
      </c>
      <c r="I302" s="33" t="s">
        <v>1619</v>
      </c>
      <c r="J302" s="33" t="s">
        <v>641</v>
      </c>
      <c r="K302" s="34" t="s">
        <v>1620</v>
      </c>
      <c r="L302" s="100">
        <v>3100501457309</v>
      </c>
      <c r="M302" s="127">
        <v>28047</v>
      </c>
      <c r="N302" s="175">
        <f t="shared" ca="1" si="61"/>
        <v>44</v>
      </c>
      <c r="O302" s="175"/>
      <c r="P302" s="33" t="s">
        <v>17</v>
      </c>
      <c r="Q302" s="33"/>
      <c r="R302" s="14" t="s">
        <v>343</v>
      </c>
      <c r="S302" s="14"/>
      <c r="T302" s="14"/>
      <c r="U302" s="14" t="s">
        <v>10</v>
      </c>
      <c r="V302" s="9" t="s">
        <v>6</v>
      </c>
      <c r="W302" s="36" t="s">
        <v>17</v>
      </c>
      <c r="X302" s="222"/>
      <c r="Y302" s="132">
        <v>43313</v>
      </c>
      <c r="Z302" s="140">
        <f t="shared" si="66"/>
        <v>43433</v>
      </c>
      <c r="AA302" s="32">
        <v>43313</v>
      </c>
      <c r="AB302" s="37">
        <f t="shared" ca="1" si="67"/>
        <v>541</v>
      </c>
      <c r="AC302" s="37"/>
      <c r="AD302" s="37"/>
      <c r="AE302" s="61">
        <f t="shared" ca="1" si="63"/>
        <v>1.4821917808219178</v>
      </c>
      <c r="AF302" s="32">
        <v>43314</v>
      </c>
    </row>
    <row r="303" spans="1:32" s="39" customFormat="1" ht="22.5">
      <c r="A303" s="1">
        <v>299</v>
      </c>
      <c r="B303" s="335" t="s">
        <v>1786</v>
      </c>
      <c r="C303" s="20">
        <v>200294</v>
      </c>
      <c r="D303" s="49"/>
      <c r="E303" s="20" t="s">
        <v>249</v>
      </c>
      <c r="F303" s="109" t="s">
        <v>1271</v>
      </c>
      <c r="G303" s="109" t="s">
        <v>1278</v>
      </c>
      <c r="H303" s="109" t="s">
        <v>1264</v>
      </c>
      <c r="I303" s="184" t="s">
        <v>1285</v>
      </c>
      <c r="J303" s="184" t="s">
        <v>435</v>
      </c>
      <c r="K303" s="109" t="s">
        <v>1290</v>
      </c>
      <c r="L303" s="101">
        <v>1199900579639</v>
      </c>
      <c r="M303" s="127">
        <v>35428</v>
      </c>
      <c r="N303" s="175">
        <f t="shared" ca="1" si="61"/>
        <v>24</v>
      </c>
      <c r="O303" s="200">
        <v>4090319625</v>
      </c>
      <c r="P303" s="33" t="s">
        <v>17</v>
      </c>
      <c r="Q303" s="33"/>
      <c r="R303" s="14" t="s">
        <v>911</v>
      </c>
      <c r="S303" s="14"/>
      <c r="T303" s="14"/>
      <c r="U303" s="14" t="s">
        <v>10</v>
      </c>
      <c r="V303" s="9" t="s">
        <v>6</v>
      </c>
      <c r="W303" s="36" t="s">
        <v>17</v>
      </c>
      <c r="X303" s="222"/>
      <c r="Y303" s="132">
        <v>43211</v>
      </c>
      <c r="Z303" s="339">
        <f t="shared" si="66"/>
        <v>43331</v>
      </c>
      <c r="AA303" s="32">
        <v>43211</v>
      </c>
      <c r="AB303" s="37">
        <f t="shared" ca="1" si="67"/>
        <v>643</v>
      </c>
      <c r="AC303" s="37"/>
      <c r="AD303" s="37"/>
      <c r="AE303" s="61">
        <f t="shared" ca="1" si="63"/>
        <v>1.7616438356164383</v>
      </c>
      <c r="AF303" s="32">
        <v>43321</v>
      </c>
    </row>
    <row r="304" spans="1:32" s="39" customFormat="1" ht="22.5">
      <c r="A304" s="1">
        <v>300</v>
      </c>
      <c r="B304" s="335" t="s">
        <v>1786</v>
      </c>
      <c r="C304" s="20">
        <v>200303</v>
      </c>
      <c r="D304" s="49"/>
      <c r="E304" s="49" t="s">
        <v>249</v>
      </c>
      <c r="F304" s="50" t="s">
        <v>1304</v>
      </c>
      <c r="G304" s="109" t="s">
        <v>614</v>
      </c>
      <c r="H304" s="109" t="s">
        <v>1307</v>
      </c>
      <c r="I304" s="184" t="s">
        <v>1306</v>
      </c>
      <c r="J304" s="184" t="s">
        <v>871</v>
      </c>
      <c r="K304" s="109" t="s">
        <v>1305</v>
      </c>
      <c r="L304" s="101">
        <v>1310300232123</v>
      </c>
      <c r="M304" s="127">
        <v>36134</v>
      </c>
      <c r="N304" s="175">
        <f t="shared" ca="1" si="61"/>
        <v>22</v>
      </c>
      <c r="O304" s="200">
        <v>3342479476</v>
      </c>
      <c r="P304" s="33" t="s">
        <v>17</v>
      </c>
      <c r="Q304" s="33"/>
      <c r="R304" s="14" t="s">
        <v>679</v>
      </c>
      <c r="S304" s="14"/>
      <c r="T304" s="14"/>
      <c r="U304" s="14" t="s">
        <v>10</v>
      </c>
      <c r="V304" s="9" t="s">
        <v>6</v>
      </c>
      <c r="W304" s="36" t="s">
        <v>17</v>
      </c>
      <c r="X304" s="222"/>
      <c r="Y304" s="132">
        <v>43222</v>
      </c>
      <c r="Z304" s="339">
        <f t="shared" si="66"/>
        <v>43342</v>
      </c>
      <c r="AA304" s="32">
        <v>43222</v>
      </c>
      <c r="AB304" s="37">
        <f t="shared" ca="1" si="67"/>
        <v>632</v>
      </c>
      <c r="AC304" s="37"/>
      <c r="AD304" s="37"/>
      <c r="AE304" s="61">
        <f t="shared" ca="1" si="63"/>
        <v>1.7315068493150685</v>
      </c>
      <c r="AF304" s="32">
        <v>43326</v>
      </c>
    </row>
    <row r="305" spans="1:32" s="39" customFormat="1" ht="22.5">
      <c r="A305" s="1">
        <v>301</v>
      </c>
      <c r="B305" s="335" t="s">
        <v>1786</v>
      </c>
      <c r="C305" s="49">
        <v>200330</v>
      </c>
      <c r="D305" s="49"/>
      <c r="E305" s="49" t="s">
        <v>247</v>
      </c>
      <c r="F305" s="50" t="s">
        <v>1502</v>
      </c>
      <c r="G305" s="109" t="s">
        <v>1503</v>
      </c>
      <c r="H305" s="109" t="s">
        <v>1504</v>
      </c>
      <c r="I305" s="184" t="s">
        <v>1505</v>
      </c>
      <c r="J305" s="184" t="s">
        <v>600</v>
      </c>
      <c r="K305" s="109" t="s">
        <v>1506</v>
      </c>
      <c r="L305" s="101">
        <v>3420901267679</v>
      </c>
      <c r="M305" s="127">
        <v>30009</v>
      </c>
      <c r="N305" s="175">
        <f t="shared" ca="1" si="61"/>
        <v>38</v>
      </c>
      <c r="O305" s="200">
        <v>2022532637</v>
      </c>
      <c r="P305" s="33" t="s">
        <v>17</v>
      </c>
      <c r="Q305" s="33"/>
      <c r="R305" s="14" t="s">
        <v>343</v>
      </c>
      <c r="S305" s="14"/>
      <c r="T305" s="14"/>
      <c r="U305" s="14" t="s">
        <v>10</v>
      </c>
      <c r="V305" s="9" t="s">
        <v>6</v>
      </c>
      <c r="W305" s="36" t="s">
        <v>17</v>
      </c>
      <c r="X305" s="222"/>
      <c r="Y305" s="132">
        <v>43270</v>
      </c>
      <c r="Z305" s="140">
        <f t="shared" si="66"/>
        <v>43390</v>
      </c>
      <c r="AA305" s="32">
        <v>43270</v>
      </c>
      <c r="AB305" s="37">
        <f t="shared" ca="1" si="67"/>
        <v>584</v>
      </c>
      <c r="AC305" s="37"/>
      <c r="AD305" s="37"/>
      <c r="AE305" s="61">
        <v>0.18356164383561643</v>
      </c>
      <c r="AF305" s="32">
        <v>43315</v>
      </c>
    </row>
    <row r="306" spans="1:32" s="39" customFormat="1" ht="22.5">
      <c r="A306" s="1">
        <v>302</v>
      </c>
      <c r="B306" s="335" t="s">
        <v>1786</v>
      </c>
      <c r="C306" s="49">
        <v>200339</v>
      </c>
      <c r="D306" s="49"/>
      <c r="E306" s="49" t="s">
        <v>249</v>
      </c>
      <c r="F306" s="50" t="s">
        <v>1542</v>
      </c>
      <c r="G306" s="109" t="s">
        <v>1543</v>
      </c>
      <c r="H306" s="109" t="s">
        <v>1544</v>
      </c>
      <c r="I306" s="184" t="s">
        <v>461</v>
      </c>
      <c r="J306" s="184" t="s">
        <v>871</v>
      </c>
      <c r="K306" s="109" t="s">
        <v>1541</v>
      </c>
      <c r="L306" s="101">
        <v>1102001115561</v>
      </c>
      <c r="M306" s="127">
        <v>32584</v>
      </c>
      <c r="N306" s="200">
        <f t="shared" ca="1" si="61"/>
        <v>31</v>
      </c>
      <c r="O306" s="200">
        <v>3882442476</v>
      </c>
      <c r="P306" s="33" t="s">
        <v>17</v>
      </c>
      <c r="Q306" s="33"/>
      <c r="R306" s="14" t="s">
        <v>343</v>
      </c>
      <c r="S306" s="14"/>
      <c r="T306" s="14"/>
      <c r="U306" s="14" t="s">
        <v>10</v>
      </c>
      <c r="V306" s="9" t="s">
        <v>6</v>
      </c>
      <c r="W306" s="36" t="s">
        <v>17</v>
      </c>
      <c r="X306" s="222"/>
      <c r="Y306" s="132">
        <v>43272</v>
      </c>
      <c r="Z306" s="140">
        <f t="shared" si="66"/>
        <v>43392</v>
      </c>
      <c r="AA306" s="32">
        <v>43272</v>
      </c>
      <c r="AB306" s="37">
        <f t="shared" ca="1" si="67"/>
        <v>582</v>
      </c>
      <c r="AC306" s="37"/>
      <c r="AD306" s="37"/>
      <c r="AE306" s="61">
        <f ca="1">IF(AB306="","",AB306/365)</f>
        <v>1.5945205479452054</v>
      </c>
      <c r="AF306" s="32">
        <v>43322</v>
      </c>
    </row>
    <row r="307" spans="1:32" s="39" customFormat="1" ht="22.5">
      <c r="A307" s="1">
        <v>303</v>
      </c>
      <c r="B307" s="335" t="s">
        <v>1786</v>
      </c>
      <c r="C307" s="49">
        <v>200342</v>
      </c>
      <c r="D307" s="49"/>
      <c r="E307" s="49" t="s">
        <v>247</v>
      </c>
      <c r="F307" s="50" t="s">
        <v>1555</v>
      </c>
      <c r="G307" s="109" t="s">
        <v>1556</v>
      </c>
      <c r="H307" s="109" t="s">
        <v>1557</v>
      </c>
      <c r="I307" s="184" t="s">
        <v>1558</v>
      </c>
      <c r="J307" s="184" t="s">
        <v>600</v>
      </c>
      <c r="K307" s="109" t="s">
        <v>1559</v>
      </c>
      <c r="L307" s="101">
        <v>3130100122811</v>
      </c>
      <c r="M307" s="127">
        <v>30049</v>
      </c>
      <c r="N307" s="200">
        <f t="shared" ca="1" si="61"/>
        <v>38</v>
      </c>
      <c r="O307" s="200">
        <v>4091582417</v>
      </c>
      <c r="P307" s="33" t="s">
        <v>17</v>
      </c>
      <c r="Q307" s="33"/>
      <c r="R307" s="14" t="s">
        <v>343</v>
      </c>
      <c r="S307" s="14"/>
      <c r="T307" s="14"/>
      <c r="U307" s="14" t="s">
        <v>10</v>
      </c>
      <c r="V307" s="9" t="s">
        <v>6</v>
      </c>
      <c r="W307" s="36" t="s">
        <v>17</v>
      </c>
      <c r="X307" s="222"/>
      <c r="Y307" s="132">
        <v>43277</v>
      </c>
      <c r="Z307" s="140">
        <f t="shared" si="66"/>
        <v>43397</v>
      </c>
      <c r="AA307" s="32">
        <v>43277</v>
      </c>
      <c r="AB307" s="37">
        <f t="shared" ca="1" si="67"/>
        <v>577</v>
      </c>
      <c r="AC307" s="37"/>
      <c r="AD307" s="37"/>
      <c r="AE307" s="61">
        <f ca="1">IF(AB307="","",AB307/365)</f>
        <v>1.5808219178082192</v>
      </c>
      <c r="AF307" s="32">
        <v>43332</v>
      </c>
    </row>
    <row r="308" spans="1:32" s="39" customFormat="1" ht="22.5">
      <c r="A308" s="1">
        <v>304</v>
      </c>
      <c r="B308" s="335" t="s">
        <v>1786</v>
      </c>
      <c r="C308" s="49">
        <v>200352</v>
      </c>
      <c r="D308" s="49"/>
      <c r="E308" s="49" t="s">
        <v>249</v>
      </c>
      <c r="F308" s="50" t="s">
        <v>389</v>
      </c>
      <c r="G308" s="109" t="s">
        <v>1604</v>
      </c>
      <c r="H308" s="109" t="s">
        <v>1605</v>
      </c>
      <c r="I308" s="184" t="s">
        <v>493</v>
      </c>
      <c r="J308" s="184" t="s">
        <v>871</v>
      </c>
      <c r="K308" s="109" t="s">
        <v>1606</v>
      </c>
      <c r="L308" s="101">
        <v>1620300094895</v>
      </c>
      <c r="M308" s="127">
        <v>34684</v>
      </c>
      <c r="N308" s="200">
        <f t="shared" ca="1" si="61"/>
        <v>26</v>
      </c>
      <c r="O308" s="200">
        <v>7134212652</v>
      </c>
      <c r="P308" s="33" t="s">
        <v>17</v>
      </c>
      <c r="Q308" s="33"/>
      <c r="R308" s="14" t="s">
        <v>343</v>
      </c>
      <c r="S308" s="14"/>
      <c r="T308" s="14"/>
      <c r="U308" s="14" t="s">
        <v>10</v>
      </c>
      <c r="V308" s="9" t="s">
        <v>6</v>
      </c>
      <c r="W308" s="36" t="s">
        <v>17</v>
      </c>
      <c r="X308" s="222"/>
      <c r="Y308" s="132">
        <v>43313</v>
      </c>
      <c r="Z308" s="140">
        <f t="shared" si="66"/>
        <v>43433</v>
      </c>
      <c r="AA308" s="32">
        <v>43313</v>
      </c>
      <c r="AB308" s="37">
        <f t="shared" ca="1" si="67"/>
        <v>541</v>
      </c>
      <c r="AC308" s="37"/>
      <c r="AD308" s="37"/>
      <c r="AE308" s="61">
        <f ca="1">IF(AB308="","",AB308/365)</f>
        <v>1.4821917808219178</v>
      </c>
      <c r="AF308" s="32">
        <v>43334</v>
      </c>
    </row>
    <row r="309" spans="1:32" s="39" customFormat="1" ht="22.5">
      <c r="A309" s="1">
        <v>305</v>
      </c>
      <c r="B309" s="335" t="s">
        <v>1786</v>
      </c>
      <c r="C309" s="20">
        <v>100082</v>
      </c>
      <c r="D309" s="20"/>
      <c r="E309" s="20" t="s">
        <v>247</v>
      </c>
      <c r="F309" s="36" t="s">
        <v>372</v>
      </c>
      <c r="G309" s="36" t="s">
        <v>373</v>
      </c>
      <c r="H309" s="36" t="s">
        <v>632</v>
      </c>
      <c r="I309" s="33" t="s">
        <v>500</v>
      </c>
      <c r="J309" s="20"/>
      <c r="K309" s="36"/>
      <c r="L309" s="100">
        <v>1129900220550</v>
      </c>
      <c r="M309" s="127">
        <v>34247</v>
      </c>
      <c r="N309" s="175">
        <f t="shared" ca="1" si="61"/>
        <v>27</v>
      </c>
      <c r="O309" s="175"/>
      <c r="P309" s="260" t="s">
        <v>16</v>
      </c>
      <c r="Q309" s="33"/>
      <c r="R309" s="2" t="s">
        <v>47</v>
      </c>
      <c r="S309" s="2"/>
      <c r="T309" s="2"/>
      <c r="U309" s="2" t="s">
        <v>48</v>
      </c>
      <c r="V309" s="9" t="s">
        <v>6</v>
      </c>
      <c r="W309" s="3" t="s">
        <v>16</v>
      </c>
      <c r="X309" s="221"/>
      <c r="Y309" s="132">
        <v>42592</v>
      </c>
      <c r="Z309" s="135">
        <f t="shared" si="66"/>
        <v>42712</v>
      </c>
      <c r="AA309" s="241">
        <v>42592</v>
      </c>
      <c r="AB309" s="37">
        <f t="shared" ca="1" si="67"/>
        <v>1262</v>
      </c>
      <c r="AC309" s="37">
        <f t="shared" ref="AC309" ca="1" si="68">YEAR(TODAY())-YEAR(AA309)</f>
        <v>4</v>
      </c>
      <c r="AD309" s="37">
        <f t="shared" ref="AD309" ca="1" si="69">DATEDIF(Y309,TODAY(),"YM")</f>
        <v>5</v>
      </c>
      <c r="AE309" s="60">
        <f t="shared" ref="AE309:AE310" ca="1" si="70">IF(AB309="","",AB309/365)</f>
        <v>3.4575342465753423</v>
      </c>
      <c r="AF309" s="32">
        <v>43326</v>
      </c>
    </row>
    <row r="310" spans="1:32" s="39" customFormat="1" ht="22.5">
      <c r="A310" s="1">
        <v>306</v>
      </c>
      <c r="B310" s="335" t="s">
        <v>1786</v>
      </c>
      <c r="C310" s="49">
        <v>200356</v>
      </c>
      <c r="D310" s="49"/>
      <c r="E310" s="49" t="s">
        <v>249</v>
      </c>
      <c r="F310" s="50" t="s">
        <v>1626</v>
      </c>
      <c r="G310" s="109" t="s">
        <v>1627</v>
      </c>
      <c r="H310" s="109" t="s">
        <v>1628</v>
      </c>
      <c r="I310" s="184" t="s">
        <v>1536</v>
      </c>
      <c r="J310" s="184" t="s">
        <v>871</v>
      </c>
      <c r="K310" s="109" t="s">
        <v>1629</v>
      </c>
      <c r="L310" s="101">
        <v>1102001276211</v>
      </c>
      <c r="M310" s="127">
        <v>32884</v>
      </c>
      <c r="N310" s="200">
        <f ca="1">(YEAR(NOW())-YEAR(M310))</f>
        <v>30</v>
      </c>
      <c r="O310" s="200"/>
      <c r="P310" s="33" t="s">
        <v>17</v>
      </c>
      <c r="Q310" s="33"/>
      <c r="R310" s="14" t="s">
        <v>343</v>
      </c>
      <c r="S310" s="14"/>
      <c r="T310" s="14"/>
      <c r="U310" s="14" t="s">
        <v>10</v>
      </c>
      <c r="V310" s="9" t="s">
        <v>6</v>
      </c>
      <c r="W310" s="36" t="s">
        <v>17</v>
      </c>
      <c r="X310" s="222"/>
      <c r="Y310" s="132">
        <v>43326</v>
      </c>
      <c r="Z310" s="140">
        <f t="shared" si="66"/>
        <v>43446</v>
      </c>
      <c r="AA310" s="32">
        <v>43326</v>
      </c>
      <c r="AB310" s="37">
        <f t="shared" ca="1" si="67"/>
        <v>528</v>
      </c>
      <c r="AC310" s="37"/>
      <c r="AD310" s="37"/>
      <c r="AE310" s="61">
        <f t="shared" ca="1" si="70"/>
        <v>1.4465753424657535</v>
      </c>
      <c r="AF310" s="32">
        <v>43350</v>
      </c>
    </row>
    <row r="311" spans="1:32" s="39" customFormat="1" ht="22.5">
      <c r="A311" s="1">
        <v>307</v>
      </c>
      <c r="B311" s="335" t="s">
        <v>1786</v>
      </c>
      <c r="C311" s="20">
        <v>200357</v>
      </c>
      <c r="D311" s="20"/>
      <c r="E311" s="20" t="s">
        <v>247</v>
      </c>
      <c r="F311" s="14" t="s">
        <v>1363</v>
      </c>
      <c r="G311" s="34" t="s">
        <v>1630</v>
      </c>
      <c r="H311" s="34" t="s">
        <v>1631</v>
      </c>
      <c r="I311" s="33" t="s">
        <v>1363</v>
      </c>
      <c r="J311" s="33" t="s">
        <v>600</v>
      </c>
      <c r="K311" s="34" t="s">
        <v>1632</v>
      </c>
      <c r="L311" s="100">
        <v>3659900061658</v>
      </c>
      <c r="M311" s="127">
        <v>29843</v>
      </c>
      <c r="N311" s="175">
        <f ca="1">(YEAR(NOW())-YEAR(M311))</f>
        <v>39</v>
      </c>
      <c r="O311" s="175">
        <v>4340098319</v>
      </c>
      <c r="P311" s="33" t="s">
        <v>17</v>
      </c>
      <c r="Q311" s="33"/>
      <c r="R311" s="14" t="s">
        <v>343</v>
      </c>
      <c r="S311" s="14"/>
      <c r="T311" s="14"/>
      <c r="U311" s="14" t="s">
        <v>10</v>
      </c>
      <c r="V311" s="9" t="s">
        <v>6</v>
      </c>
      <c r="W311" s="36" t="s">
        <v>17</v>
      </c>
      <c r="X311" s="136"/>
      <c r="Y311" s="132">
        <v>43327</v>
      </c>
      <c r="Z311" s="135">
        <f>Y311+120</f>
        <v>43447</v>
      </c>
      <c r="AA311" s="32">
        <v>43327</v>
      </c>
      <c r="AB311" s="37">
        <f ca="1">IF(Y311="","",TODAY()-AA311)</f>
        <v>527</v>
      </c>
      <c r="AC311" s="37"/>
      <c r="AD311" s="37"/>
      <c r="AE311" s="61">
        <f ca="1">IF(AB311="","",AB311/365)</f>
        <v>1.4438356164383561</v>
      </c>
      <c r="AF311" s="32">
        <v>43350</v>
      </c>
    </row>
    <row r="312" spans="1:32" ht="22.5">
      <c r="A312" s="1">
        <v>308</v>
      </c>
      <c r="B312" s="335" t="s">
        <v>1786</v>
      </c>
      <c r="C312" s="20">
        <v>400092</v>
      </c>
      <c r="D312" s="209"/>
      <c r="E312" s="49" t="s">
        <v>249</v>
      </c>
      <c r="F312" s="14" t="s">
        <v>759</v>
      </c>
      <c r="G312" s="34" t="s">
        <v>760</v>
      </c>
      <c r="H312" s="34" t="s">
        <v>774</v>
      </c>
      <c r="I312" s="33" t="s">
        <v>781</v>
      </c>
      <c r="J312" s="34" t="s">
        <v>435</v>
      </c>
      <c r="K312" s="34" t="s">
        <v>796</v>
      </c>
      <c r="L312" s="100">
        <v>2240300017493</v>
      </c>
      <c r="M312" s="127"/>
      <c r="N312" s="175">
        <f t="shared" ref="N312:N375" ca="1" si="71">(YEAR(NOW())-YEAR(M312))</f>
        <v>120</v>
      </c>
      <c r="O312" s="355"/>
      <c r="P312" s="20" t="s">
        <v>1778</v>
      </c>
      <c r="Q312" s="33"/>
      <c r="R312" s="14" t="s">
        <v>343</v>
      </c>
      <c r="S312" s="14"/>
      <c r="T312" s="14"/>
      <c r="U312" s="236" t="s">
        <v>789</v>
      </c>
      <c r="V312" s="9" t="s">
        <v>6</v>
      </c>
      <c r="W312" s="36" t="s">
        <v>17</v>
      </c>
      <c r="X312" s="136"/>
      <c r="Y312" s="132">
        <v>43054</v>
      </c>
      <c r="Z312" s="135">
        <f t="shared" ref="Z312:Z316" si="72">Y312+120</f>
        <v>43174</v>
      </c>
      <c r="AA312" s="32">
        <v>43054</v>
      </c>
      <c r="AB312" s="37">
        <f t="shared" ref="AB312:AB316" ca="1" si="73">IF(Y312="","",TODAY()-AA312)</f>
        <v>800</v>
      </c>
      <c r="AC312" s="37">
        <f t="shared" ref="AC312:AC315" ca="1" si="74">YEAR(TODAY())-YEAR(AA312)</f>
        <v>3</v>
      </c>
      <c r="AD312" s="37"/>
      <c r="AE312" s="61">
        <f t="shared" ref="AE312:AE317" ca="1" si="75">IF(AB312="","",AB312/365)</f>
        <v>2.1917808219178081</v>
      </c>
      <c r="AF312" s="61"/>
    </row>
    <row r="313" spans="1:32" ht="22.5">
      <c r="A313" s="1">
        <v>309</v>
      </c>
      <c r="B313" s="335" t="s">
        <v>1786</v>
      </c>
      <c r="C313" s="20">
        <v>400098</v>
      </c>
      <c r="D313" s="209"/>
      <c r="E313" s="49" t="s">
        <v>249</v>
      </c>
      <c r="F313" s="14" t="s">
        <v>765</v>
      </c>
      <c r="G313" s="34" t="s">
        <v>801</v>
      </c>
      <c r="H313" s="34" t="s">
        <v>802</v>
      </c>
      <c r="I313" s="33" t="s">
        <v>635</v>
      </c>
      <c r="J313" s="34" t="s">
        <v>435</v>
      </c>
      <c r="K313" s="34" t="s">
        <v>810</v>
      </c>
      <c r="L313" s="100">
        <v>1340700302200</v>
      </c>
      <c r="M313" s="127"/>
      <c r="N313" s="175">
        <f t="shared" ca="1" si="71"/>
        <v>120</v>
      </c>
      <c r="O313" s="355"/>
      <c r="P313" s="20" t="s">
        <v>1778</v>
      </c>
      <c r="Q313" s="33"/>
      <c r="R313" s="14" t="s">
        <v>343</v>
      </c>
      <c r="S313" s="14"/>
      <c r="T313" s="14"/>
      <c r="U313" s="236" t="s">
        <v>789</v>
      </c>
      <c r="V313" s="9" t="s">
        <v>6</v>
      </c>
      <c r="W313" s="36" t="s">
        <v>17</v>
      </c>
      <c r="X313" s="136"/>
      <c r="Y313" s="132">
        <v>43054</v>
      </c>
      <c r="Z313" s="135">
        <f t="shared" si="72"/>
        <v>43174</v>
      </c>
      <c r="AA313" s="32">
        <v>43054</v>
      </c>
      <c r="AB313" s="37">
        <f t="shared" ca="1" si="73"/>
        <v>800</v>
      </c>
      <c r="AC313" s="37">
        <f t="shared" ca="1" si="74"/>
        <v>3</v>
      </c>
      <c r="AD313" s="37"/>
      <c r="AE313" s="61">
        <f t="shared" ca="1" si="75"/>
        <v>2.1917808219178081</v>
      </c>
      <c r="AF313" s="61"/>
    </row>
    <row r="314" spans="1:32" ht="22.5">
      <c r="A314" s="1">
        <v>310</v>
      </c>
      <c r="B314" s="335" t="s">
        <v>1786</v>
      </c>
      <c r="C314" s="20">
        <v>400100</v>
      </c>
      <c r="D314" s="209"/>
      <c r="E314" s="20" t="s">
        <v>247</v>
      </c>
      <c r="F314" s="14" t="s">
        <v>768</v>
      </c>
      <c r="G314" s="34" t="s">
        <v>769</v>
      </c>
      <c r="H314" s="34" t="s">
        <v>778</v>
      </c>
      <c r="I314" s="33" t="s">
        <v>786</v>
      </c>
      <c r="J314" s="109" t="s">
        <v>438</v>
      </c>
      <c r="K314" s="34" t="s">
        <v>812</v>
      </c>
      <c r="L314" s="100">
        <v>1349900568953</v>
      </c>
      <c r="M314" s="127"/>
      <c r="N314" s="175">
        <f t="shared" ca="1" si="71"/>
        <v>120</v>
      </c>
      <c r="O314" s="355"/>
      <c r="P314" s="20" t="s">
        <v>1778</v>
      </c>
      <c r="Q314" s="33"/>
      <c r="R314" s="14" t="s">
        <v>343</v>
      </c>
      <c r="S314" s="14"/>
      <c r="T314" s="14"/>
      <c r="U314" s="236" t="s">
        <v>789</v>
      </c>
      <c r="V314" s="9" t="s">
        <v>6</v>
      </c>
      <c r="W314" s="36" t="s">
        <v>17</v>
      </c>
      <c r="X314" s="136"/>
      <c r="Y314" s="132">
        <v>43054</v>
      </c>
      <c r="Z314" s="135">
        <f t="shared" si="72"/>
        <v>43174</v>
      </c>
      <c r="AA314" s="32">
        <v>43054</v>
      </c>
      <c r="AB314" s="37">
        <f t="shared" ca="1" si="73"/>
        <v>800</v>
      </c>
      <c r="AC314" s="37">
        <f t="shared" ca="1" si="74"/>
        <v>3</v>
      </c>
      <c r="AD314" s="37"/>
      <c r="AE314" s="61">
        <f t="shared" ca="1" si="75"/>
        <v>2.1917808219178081</v>
      </c>
      <c r="AF314" s="61"/>
    </row>
    <row r="315" spans="1:32" ht="22.5">
      <c r="A315" s="1">
        <v>311</v>
      </c>
      <c r="B315" s="335" t="s">
        <v>1786</v>
      </c>
      <c r="C315" s="20">
        <v>400102</v>
      </c>
      <c r="D315" s="209"/>
      <c r="E315" s="20" t="s">
        <v>247</v>
      </c>
      <c r="F315" s="14" t="s">
        <v>772</v>
      </c>
      <c r="G315" s="34" t="s">
        <v>773</v>
      </c>
      <c r="H315" s="34" t="s">
        <v>780</v>
      </c>
      <c r="I315" s="33" t="s">
        <v>788</v>
      </c>
      <c r="J315" s="109" t="s">
        <v>438</v>
      </c>
      <c r="K315" s="34" t="s">
        <v>814</v>
      </c>
      <c r="L315" s="100">
        <v>1759900141522</v>
      </c>
      <c r="M315" s="127"/>
      <c r="N315" s="175">
        <f t="shared" ca="1" si="71"/>
        <v>120</v>
      </c>
      <c r="O315" s="355"/>
      <c r="P315" s="20" t="s">
        <v>1778</v>
      </c>
      <c r="Q315" s="33"/>
      <c r="R315" s="14" t="s">
        <v>343</v>
      </c>
      <c r="S315" s="14"/>
      <c r="T315" s="14"/>
      <c r="U315" s="236" t="s">
        <v>789</v>
      </c>
      <c r="V315" s="9" t="s">
        <v>6</v>
      </c>
      <c r="W315" s="36" t="s">
        <v>17</v>
      </c>
      <c r="X315" s="136"/>
      <c r="Y315" s="132">
        <v>43054</v>
      </c>
      <c r="Z315" s="135">
        <f t="shared" si="72"/>
        <v>43174</v>
      </c>
      <c r="AA315" s="32">
        <v>43054</v>
      </c>
      <c r="AB315" s="37">
        <f t="shared" ca="1" si="73"/>
        <v>800</v>
      </c>
      <c r="AC315" s="37">
        <f t="shared" ca="1" si="74"/>
        <v>3</v>
      </c>
      <c r="AD315" s="37"/>
      <c r="AE315" s="61">
        <f t="shared" ca="1" si="75"/>
        <v>2.1917808219178081</v>
      </c>
      <c r="AF315" s="61"/>
    </row>
    <row r="316" spans="1:32" ht="22.5">
      <c r="A316" s="1">
        <v>312</v>
      </c>
      <c r="B316" s="335" t="s">
        <v>1786</v>
      </c>
      <c r="C316" s="20">
        <v>400106</v>
      </c>
      <c r="D316" s="209"/>
      <c r="E316" s="49" t="s">
        <v>249</v>
      </c>
      <c r="F316" s="14" t="s">
        <v>797</v>
      </c>
      <c r="G316" s="34" t="s">
        <v>798</v>
      </c>
      <c r="H316" s="34" t="s">
        <v>799</v>
      </c>
      <c r="I316" s="33" t="s">
        <v>638</v>
      </c>
      <c r="J316" s="34" t="s">
        <v>435</v>
      </c>
      <c r="K316" s="34" t="s">
        <v>800</v>
      </c>
      <c r="L316" s="100">
        <v>1120600139066</v>
      </c>
      <c r="M316" s="127">
        <v>32991</v>
      </c>
      <c r="N316" s="175">
        <f t="shared" ca="1" si="71"/>
        <v>30</v>
      </c>
      <c r="O316" s="355"/>
      <c r="P316" s="20" t="s">
        <v>1778</v>
      </c>
      <c r="Q316" s="33"/>
      <c r="R316" s="14" t="s">
        <v>343</v>
      </c>
      <c r="S316" s="14"/>
      <c r="T316" s="14"/>
      <c r="U316" s="236" t="s">
        <v>789</v>
      </c>
      <c r="V316" s="9" t="s">
        <v>6</v>
      </c>
      <c r="W316" s="36" t="s">
        <v>17</v>
      </c>
      <c r="X316" s="136"/>
      <c r="Y316" s="132">
        <v>43077</v>
      </c>
      <c r="Z316" s="135">
        <f t="shared" si="72"/>
        <v>43197</v>
      </c>
      <c r="AA316" s="32">
        <v>43077</v>
      </c>
      <c r="AB316" s="37">
        <f t="shared" ca="1" si="73"/>
        <v>777</v>
      </c>
      <c r="AC316" s="37">
        <f ca="1">YEAR(TODAY())-YEAR(AA316)</f>
        <v>3</v>
      </c>
      <c r="AD316" s="37"/>
      <c r="AE316" s="61">
        <f t="shared" ca="1" si="75"/>
        <v>2.128767123287671</v>
      </c>
      <c r="AF316" s="61"/>
    </row>
    <row r="317" spans="1:32" ht="22.5">
      <c r="A317" s="1">
        <v>313</v>
      </c>
      <c r="B317" s="335" t="s">
        <v>1786</v>
      </c>
      <c r="C317" s="20">
        <v>400107</v>
      </c>
      <c r="D317" s="209"/>
      <c r="E317" s="49" t="s">
        <v>249</v>
      </c>
      <c r="F317" s="14" t="s">
        <v>822</v>
      </c>
      <c r="G317" s="34" t="s">
        <v>823</v>
      </c>
      <c r="H317" s="34" t="s">
        <v>829</v>
      </c>
      <c r="I317" s="33" t="s">
        <v>451</v>
      </c>
      <c r="J317" s="34" t="s">
        <v>435</v>
      </c>
      <c r="K317" s="34" t="s">
        <v>832</v>
      </c>
      <c r="L317" s="100">
        <v>3141400130844</v>
      </c>
      <c r="M317" s="127">
        <v>30437</v>
      </c>
      <c r="N317" s="175">
        <f t="shared" ca="1" si="71"/>
        <v>37</v>
      </c>
      <c r="O317" s="355"/>
      <c r="P317" s="20" t="s">
        <v>1778</v>
      </c>
      <c r="Q317" s="33"/>
      <c r="R317" s="14" t="s">
        <v>343</v>
      </c>
      <c r="S317" s="14"/>
      <c r="T317" s="14"/>
      <c r="U317" s="236" t="s">
        <v>789</v>
      </c>
      <c r="V317" s="9" t="s">
        <v>6</v>
      </c>
      <c r="W317" s="36" t="s">
        <v>17</v>
      </c>
      <c r="X317" s="136"/>
      <c r="Y317" s="132">
        <v>43140</v>
      </c>
      <c r="Z317" s="135">
        <f>Y317+120</f>
        <v>43260</v>
      </c>
      <c r="AA317" s="32">
        <v>43140</v>
      </c>
      <c r="AB317" s="37">
        <f ca="1">IF(Y317="","",TODAY()-AA317)</f>
        <v>714</v>
      </c>
      <c r="AC317" s="37">
        <f ca="1">YEAR(TODAY())-YEAR(AA317)</f>
        <v>2</v>
      </c>
      <c r="AD317" s="37"/>
      <c r="AE317" s="61">
        <f t="shared" ca="1" si="75"/>
        <v>1.9561643835616438</v>
      </c>
      <c r="AF317" s="61"/>
    </row>
    <row r="318" spans="1:32" ht="22.5">
      <c r="A318" s="1">
        <v>314</v>
      </c>
      <c r="B318" s="335" t="s">
        <v>1786</v>
      </c>
      <c r="C318" s="20">
        <v>400099</v>
      </c>
      <c r="D318" s="209"/>
      <c r="E318" s="49" t="s">
        <v>249</v>
      </c>
      <c r="F318" s="14" t="s">
        <v>766</v>
      </c>
      <c r="G318" s="34" t="s">
        <v>767</v>
      </c>
      <c r="H318" s="34" t="s">
        <v>777</v>
      </c>
      <c r="I318" s="33" t="s">
        <v>785</v>
      </c>
      <c r="J318" s="34" t="s">
        <v>435</v>
      </c>
      <c r="K318" s="34" t="s">
        <v>811</v>
      </c>
      <c r="L318" s="100">
        <v>2129901102095</v>
      </c>
      <c r="M318" s="127"/>
      <c r="N318" s="175">
        <f t="shared" ca="1" si="71"/>
        <v>120</v>
      </c>
      <c r="O318" s="355"/>
      <c r="P318" s="20" t="s">
        <v>1778</v>
      </c>
      <c r="Q318" s="33"/>
      <c r="R318" s="14" t="s">
        <v>343</v>
      </c>
      <c r="S318" s="14"/>
      <c r="T318" s="14"/>
      <c r="U318" s="236" t="s">
        <v>789</v>
      </c>
      <c r="V318" s="9" t="s">
        <v>6</v>
      </c>
      <c r="W318" s="36" t="s">
        <v>17</v>
      </c>
      <c r="X318" s="136"/>
      <c r="Y318" s="132">
        <v>43054</v>
      </c>
      <c r="Z318" s="135">
        <f>Y318+120</f>
        <v>43174</v>
      </c>
      <c r="AA318" s="32">
        <v>43054</v>
      </c>
      <c r="AB318" s="37">
        <f ca="1">IF(Y318="","",TODAY()-AA318)</f>
        <v>800</v>
      </c>
      <c r="AC318" s="37">
        <f ca="1">YEAR(TODAY())-YEAR(AA318)</f>
        <v>3</v>
      </c>
      <c r="AD318" s="37"/>
      <c r="AE318" s="61">
        <f ca="1">IF(AB318="","",AB318/365)</f>
        <v>2.1917808219178081</v>
      </c>
      <c r="AF318" s="61"/>
    </row>
    <row r="319" spans="1:32" ht="22.5">
      <c r="A319" s="1">
        <v>315</v>
      </c>
      <c r="B319" s="335" t="s">
        <v>1786</v>
      </c>
      <c r="C319" s="20">
        <v>400111</v>
      </c>
      <c r="D319" s="209"/>
      <c r="E319" s="49" t="s">
        <v>249</v>
      </c>
      <c r="F319" s="14" t="s">
        <v>843</v>
      </c>
      <c r="G319" s="34" t="s">
        <v>844</v>
      </c>
      <c r="H319" s="34" t="s">
        <v>845</v>
      </c>
      <c r="I319" s="33" t="s">
        <v>458</v>
      </c>
      <c r="J319" s="34" t="s">
        <v>435</v>
      </c>
      <c r="K319" s="34" t="s">
        <v>846</v>
      </c>
      <c r="L319" s="100">
        <v>1140900061313</v>
      </c>
      <c r="M319" s="127">
        <v>35654</v>
      </c>
      <c r="N319" s="175">
        <f t="shared" ca="1" si="71"/>
        <v>23</v>
      </c>
      <c r="O319" s="355"/>
      <c r="P319" s="20" t="s">
        <v>1778</v>
      </c>
      <c r="Q319" s="33"/>
      <c r="R319" s="14" t="s">
        <v>343</v>
      </c>
      <c r="S319" s="14"/>
      <c r="T319" s="14"/>
      <c r="U319" s="236" t="s">
        <v>789</v>
      </c>
      <c r="V319" s="9" t="s">
        <v>6</v>
      </c>
      <c r="W319" s="36" t="s">
        <v>17</v>
      </c>
      <c r="X319" s="136"/>
      <c r="Y319" s="132">
        <v>43144</v>
      </c>
      <c r="Z319" s="135">
        <f>Y319+120</f>
        <v>43264</v>
      </c>
      <c r="AA319" s="32">
        <v>43144</v>
      </c>
      <c r="AB319" s="37">
        <f ca="1">IF(Y319="","",TODAY()-AA319)</f>
        <v>710</v>
      </c>
      <c r="AC319" s="37"/>
      <c r="AD319" s="37"/>
      <c r="AE319" s="61">
        <f ca="1">IF(AB319="","",AB319/365)</f>
        <v>1.9452054794520548</v>
      </c>
      <c r="AF319" s="61"/>
    </row>
    <row r="320" spans="1:32" ht="22.5">
      <c r="A320" s="1">
        <v>316</v>
      </c>
      <c r="B320" s="335" t="s">
        <v>1786</v>
      </c>
      <c r="C320" s="20">
        <v>400121</v>
      </c>
      <c r="D320" s="209"/>
      <c r="E320" s="20" t="s">
        <v>249</v>
      </c>
      <c r="F320" s="14" t="s">
        <v>949</v>
      </c>
      <c r="G320" s="34" t="s">
        <v>948</v>
      </c>
      <c r="H320" s="34" t="s">
        <v>947</v>
      </c>
      <c r="I320" s="33" t="s">
        <v>946</v>
      </c>
      <c r="J320" s="34" t="s">
        <v>435</v>
      </c>
      <c r="K320" s="34" t="s">
        <v>950</v>
      </c>
      <c r="L320" s="100">
        <v>1300801360906</v>
      </c>
      <c r="M320" s="127">
        <v>36932</v>
      </c>
      <c r="N320" s="175">
        <f t="shared" ca="1" si="71"/>
        <v>19</v>
      </c>
      <c r="O320" s="355"/>
      <c r="P320" s="20" t="s">
        <v>1778</v>
      </c>
      <c r="Q320" s="33"/>
      <c r="R320" s="34" t="s">
        <v>86</v>
      </c>
      <c r="S320" s="14"/>
      <c r="T320" s="14"/>
      <c r="U320" s="14" t="s">
        <v>10</v>
      </c>
      <c r="V320" s="9" t="s">
        <v>6</v>
      </c>
      <c r="W320" s="36" t="s">
        <v>17</v>
      </c>
      <c r="X320" s="136"/>
      <c r="Y320" s="132">
        <v>43157</v>
      </c>
      <c r="Z320" s="135">
        <f t="shared" ref="Z320:Z330" si="76">Y320+120</f>
        <v>43277</v>
      </c>
      <c r="AA320" s="32">
        <v>43157</v>
      </c>
      <c r="AB320" s="37">
        <f t="shared" ref="AB320:AB330" ca="1" si="77">IF(Y320="","",TODAY()-AA320)</f>
        <v>697</v>
      </c>
      <c r="AC320" s="37"/>
      <c r="AD320" s="37"/>
      <c r="AE320" s="61">
        <f t="shared" ref="AE320:AE337" ca="1" si="78">IF(AB320="","",AB320/365)</f>
        <v>1.9095890410958904</v>
      </c>
      <c r="AF320" s="61"/>
    </row>
    <row r="321" spans="1:32" ht="22.5">
      <c r="A321" s="1">
        <v>317</v>
      </c>
      <c r="B321" s="335" t="s">
        <v>1786</v>
      </c>
      <c r="C321" s="20">
        <v>400113</v>
      </c>
      <c r="D321" s="209"/>
      <c r="E321" s="49" t="s">
        <v>249</v>
      </c>
      <c r="F321" s="14" t="s">
        <v>723</v>
      </c>
      <c r="G321" s="34" t="s">
        <v>881</v>
      </c>
      <c r="H321" s="34" t="s">
        <v>883</v>
      </c>
      <c r="I321" s="33" t="s">
        <v>882</v>
      </c>
      <c r="J321" s="34" t="s">
        <v>435</v>
      </c>
      <c r="K321" s="34" t="s">
        <v>884</v>
      </c>
      <c r="L321" s="100">
        <v>1640200078707</v>
      </c>
      <c r="M321" s="127">
        <v>34492</v>
      </c>
      <c r="N321" s="175">
        <f t="shared" ca="1" si="71"/>
        <v>26</v>
      </c>
      <c r="O321" s="355"/>
      <c r="P321" s="20" t="s">
        <v>1778</v>
      </c>
      <c r="Q321" s="33"/>
      <c r="R321" s="14" t="s">
        <v>343</v>
      </c>
      <c r="S321" s="14"/>
      <c r="T321" s="14"/>
      <c r="U321" s="53" t="s">
        <v>789</v>
      </c>
      <c r="V321" s="9" t="s">
        <v>6</v>
      </c>
      <c r="W321" s="36" t="s">
        <v>17</v>
      </c>
      <c r="X321" s="136"/>
      <c r="Y321" s="132">
        <v>43147</v>
      </c>
      <c r="Z321" s="135">
        <f t="shared" si="76"/>
        <v>43267</v>
      </c>
      <c r="AA321" s="32">
        <v>43147</v>
      </c>
      <c r="AB321" s="37">
        <f t="shared" ca="1" si="77"/>
        <v>707</v>
      </c>
      <c r="AC321" s="37"/>
      <c r="AD321" s="37"/>
      <c r="AE321" s="61">
        <f t="shared" ca="1" si="78"/>
        <v>1.9369863013698629</v>
      </c>
      <c r="AF321" s="61"/>
    </row>
    <row r="322" spans="1:32" ht="22.5">
      <c r="A322" s="1">
        <v>318</v>
      </c>
      <c r="B322" s="335" t="s">
        <v>1786</v>
      </c>
      <c r="C322" s="20">
        <v>400114</v>
      </c>
      <c r="D322" s="209"/>
      <c r="E322" s="49" t="s">
        <v>249</v>
      </c>
      <c r="F322" s="14" t="s">
        <v>885</v>
      </c>
      <c r="G322" s="34" t="s">
        <v>886</v>
      </c>
      <c r="H322" s="34" t="s">
        <v>888</v>
      </c>
      <c r="I322" s="33" t="s">
        <v>887</v>
      </c>
      <c r="J322" s="34" t="s">
        <v>435</v>
      </c>
      <c r="K322" s="34" t="s">
        <v>889</v>
      </c>
      <c r="L322" s="100">
        <v>3130100424370</v>
      </c>
      <c r="M322" s="127">
        <v>27967</v>
      </c>
      <c r="N322" s="175">
        <f t="shared" ca="1" si="71"/>
        <v>44</v>
      </c>
      <c r="O322" s="355"/>
      <c r="P322" s="20" t="s">
        <v>1778</v>
      </c>
      <c r="Q322" s="33"/>
      <c r="R322" s="14" t="s">
        <v>343</v>
      </c>
      <c r="S322" s="14"/>
      <c r="T322" s="14"/>
      <c r="U322" s="53" t="s">
        <v>789</v>
      </c>
      <c r="V322" s="9" t="s">
        <v>6</v>
      </c>
      <c r="W322" s="36" t="s">
        <v>17</v>
      </c>
      <c r="X322" s="136"/>
      <c r="Y322" s="132">
        <v>43147</v>
      </c>
      <c r="Z322" s="135">
        <f t="shared" si="76"/>
        <v>43267</v>
      </c>
      <c r="AA322" s="32">
        <v>43147</v>
      </c>
      <c r="AB322" s="37">
        <f t="shared" ca="1" si="77"/>
        <v>707</v>
      </c>
      <c r="AC322" s="37"/>
      <c r="AD322" s="37"/>
      <c r="AE322" s="61">
        <f t="shared" ca="1" si="78"/>
        <v>1.9369863013698629</v>
      </c>
      <c r="AF322" s="61"/>
    </row>
    <row r="323" spans="1:32" ht="22.5">
      <c r="A323" s="1">
        <v>319</v>
      </c>
      <c r="B323" s="335" t="s">
        <v>1786</v>
      </c>
      <c r="C323" s="20">
        <v>400115</v>
      </c>
      <c r="D323" s="209"/>
      <c r="E323" s="49" t="s">
        <v>249</v>
      </c>
      <c r="F323" s="14" t="s">
        <v>890</v>
      </c>
      <c r="G323" s="34" t="s">
        <v>891</v>
      </c>
      <c r="H323" s="34" t="s">
        <v>892</v>
      </c>
      <c r="I323" s="33" t="s">
        <v>461</v>
      </c>
      <c r="J323" s="34" t="s">
        <v>435</v>
      </c>
      <c r="K323" s="34" t="s">
        <v>893</v>
      </c>
      <c r="L323" s="100">
        <v>3120101028885</v>
      </c>
      <c r="M323" s="127">
        <v>28769</v>
      </c>
      <c r="N323" s="175">
        <f t="shared" ca="1" si="71"/>
        <v>42</v>
      </c>
      <c r="O323" s="355"/>
      <c r="P323" s="20" t="s">
        <v>1778</v>
      </c>
      <c r="Q323" s="33"/>
      <c r="R323" s="14" t="s">
        <v>343</v>
      </c>
      <c r="S323" s="14"/>
      <c r="T323" s="14"/>
      <c r="U323" s="53" t="s">
        <v>789</v>
      </c>
      <c r="V323" s="9" t="s">
        <v>6</v>
      </c>
      <c r="W323" s="36" t="s">
        <v>17</v>
      </c>
      <c r="X323" s="136"/>
      <c r="Y323" s="132">
        <v>43147</v>
      </c>
      <c r="Z323" s="135">
        <f t="shared" si="76"/>
        <v>43267</v>
      </c>
      <c r="AA323" s="32">
        <v>43147</v>
      </c>
      <c r="AB323" s="37">
        <f t="shared" ca="1" si="77"/>
        <v>707</v>
      </c>
      <c r="AC323" s="37"/>
      <c r="AD323" s="37"/>
      <c r="AE323" s="61">
        <f t="shared" ca="1" si="78"/>
        <v>1.9369863013698629</v>
      </c>
      <c r="AF323" s="61"/>
    </row>
    <row r="324" spans="1:32" ht="22.5">
      <c r="A324" s="1">
        <v>320</v>
      </c>
      <c r="B324" s="335" t="s">
        <v>1786</v>
      </c>
      <c r="C324" s="20">
        <v>400090</v>
      </c>
      <c r="D324" s="209"/>
      <c r="E324" s="49" t="s">
        <v>249</v>
      </c>
      <c r="F324" s="14" t="s">
        <v>750</v>
      </c>
      <c r="G324" s="34" t="s">
        <v>751</v>
      </c>
      <c r="H324" s="34" t="s">
        <v>815</v>
      </c>
      <c r="I324" s="33" t="s">
        <v>752</v>
      </c>
      <c r="J324" s="34" t="s">
        <v>435</v>
      </c>
      <c r="K324" s="34" t="s">
        <v>753</v>
      </c>
      <c r="L324" s="100">
        <v>1309901170201</v>
      </c>
      <c r="M324" s="127">
        <v>34884</v>
      </c>
      <c r="N324" s="175">
        <f t="shared" ca="1" si="71"/>
        <v>25</v>
      </c>
      <c r="O324" s="355"/>
      <c r="P324" s="20" t="s">
        <v>1778</v>
      </c>
      <c r="Q324" s="33"/>
      <c r="R324" s="14" t="s">
        <v>37</v>
      </c>
      <c r="S324" s="14"/>
      <c r="T324" s="14"/>
      <c r="U324" s="14" t="s">
        <v>10</v>
      </c>
      <c r="V324" s="9" t="s">
        <v>6</v>
      </c>
      <c r="W324" s="36" t="s">
        <v>17</v>
      </c>
      <c r="X324" s="136"/>
      <c r="Y324" s="132">
        <v>43052</v>
      </c>
      <c r="Z324" s="135">
        <f t="shared" si="76"/>
        <v>43172</v>
      </c>
      <c r="AA324" s="32">
        <v>43052</v>
      </c>
      <c r="AB324" s="37">
        <f t="shared" ca="1" si="77"/>
        <v>802</v>
      </c>
      <c r="AC324" s="37">
        <f ca="1">YEAR(TODAY())-YEAR(AA324)</f>
        <v>3</v>
      </c>
      <c r="AD324" s="37"/>
      <c r="AE324" s="61">
        <f t="shared" ca="1" si="78"/>
        <v>2.1972602739726028</v>
      </c>
      <c r="AF324" s="61"/>
    </row>
    <row r="325" spans="1:32" ht="22.5">
      <c r="A325" s="1">
        <v>321</v>
      </c>
      <c r="B325" s="335" t="s">
        <v>1786</v>
      </c>
      <c r="C325" s="20">
        <v>400091</v>
      </c>
      <c r="D325" s="209"/>
      <c r="E325" s="20" t="s">
        <v>249</v>
      </c>
      <c r="F325" s="14" t="s">
        <v>756</v>
      </c>
      <c r="G325" s="34" t="s">
        <v>757</v>
      </c>
      <c r="H325" s="34" t="s">
        <v>755</v>
      </c>
      <c r="I325" s="33" t="s">
        <v>754</v>
      </c>
      <c r="J325" s="34" t="s">
        <v>435</v>
      </c>
      <c r="K325" s="34" t="s">
        <v>758</v>
      </c>
      <c r="L325" s="100">
        <v>1301500232128</v>
      </c>
      <c r="M325" s="127">
        <v>34819</v>
      </c>
      <c r="N325" s="175">
        <f t="shared" ca="1" si="71"/>
        <v>25</v>
      </c>
      <c r="O325" s="355"/>
      <c r="P325" s="20" t="s">
        <v>1778</v>
      </c>
      <c r="Q325" s="33"/>
      <c r="R325" s="14" t="s">
        <v>37</v>
      </c>
      <c r="S325" s="14"/>
      <c r="T325" s="14"/>
      <c r="U325" s="14" t="s">
        <v>10</v>
      </c>
      <c r="V325" s="9" t="s">
        <v>6</v>
      </c>
      <c r="W325" s="36" t="s">
        <v>17</v>
      </c>
      <c r="X325" s="136"/>
      <c r="Y325" s="132">
        <v>43052</v>
      </c>
      <c r="Z325" s="135">
        <f t="shared" si="76"/>
        <v>43172</v>
      </c>
      <c r="AA325" s="32">
        <v>43052</v>
      </c>
      <c r="AB325" s="37">
        <f t="shared" ca="1" si="77"/>
        <v>802</v>
      </c>
      <c r="AC325" s="37">
        <f ca="1">YEAR(TODAY())-YEAR(AA325)</f>
        <v>3</v>
      </c>
      <c r="AD325" s="37"/>
      <c r="AE325" s="61">
        <f t="shared" ca="1" si="78"/>
        <v>2.1972602739726028</v>
      </c>
      <c r="AF325" s="61"/>
    </row>
    <row r="326" spans="1:32" ht="22.5">
      <c r="A326" s="1">
        <v>322</v>
      </c>
      <c r="B326" s="335" t="s">
        <v>1786</v>
      </c>
      <c r="C326" s="49">
        <v>400141</v>
      </c>
      <c r="D326" s="210"/>
      <c r="E326" s="49" t="s">
        <v>247</v>
      </c>
      <c r="F326" s="50" t="s">
        <v>1012</v>
      </c>
      <c r="G326" s="109" t="s">
        <v>1013</v>
      </c>
      <c r="H326" s="109" t="s">
        <v>1014</v>
      </c>
      <c r="I326" s="184" t="s">
        <v>1017</v>
      </c>
      <c r="J326" s="109" t="s">
        <v>438</v>
      </c>
      <c r="K326" s="109" t="s">
        <v>1015</v>
      </c>
      <c r="L326" s="101">
        <v>1450900150691</v>
      </c>
      <c r="M326" s="127">
        <v>35445</v>
      </c>
      <c r="N326" s="175">
        <f t="shared" ca="1" si="71"/>
        <v>23</v>
      </c>
      <c r="O326" s="355"/>
      <c r="P326" s="20" t="s">
        <v>1778</v>
      </c>
      <c r="Q326" s="33"/>
      <c r="R326" s="236" t="s">
        <v>789</v>
      </c>
      <c r="S326" s="14"/>
      <c r="T326" s="14"/>
      <c r="U326" s="53" t="s">
        <v>10</v>
      </c>
      <c r="V326" s="9" t="s">
        <v>6</v>
      </c>
      <c r="W326" s="36" t="s">
        <v>17</v>
      </c>
      <c r="X326" s="222"/>
      <c r="Y326" s="132">
        <v>43165</v>
      </c>
      <c r="Z326" s="135">
        <f t="shared" si="76"/>
        <v>43285</v>
      </c>
      <c r="AA326" s="32">
        <v>43165</v>
      </c>
      <c r="AB326" s="37">
        <f t="shared" ca="1" si="77"/>
        <v>689</v>
      </c>
      <c r="AC326" s="37"/>
      <c r="AD326" s="37"/>
      <c r="AE326" s="61">
        <f t="shared" ca="1" si="78"/>
        <v>1.8876712328767122</v>
      </c>
      <c r="AF326" s="61">
        <f t="shared" ref="AF326:AF331" ca="1" si="79">IF(AA326="","",IF(AE326&lt;$AD$2,0,IF(YEAR(AA326)=$AD$1-1,ROUND($AF$2/12*(12-MONTH(AA326)+1),0),IF(AC326&gt;=$AD$6,$AF$6,IF(AC326&gt;=$AD$5,$AF$5,IF(AC326&gt;=$AD$4,$AF$4,IF(AC326&gt;=$AD$3,$AF$3,IF(AC326&gt;=$AD$2,$AF$2,"Check"))))))))</f>
        <v>0</v>
      </c>
    </row>
    <row r="327" spans="1:32" ht="22.5">
      <c r="A327" s="1">
        <v>323</v>
      </c>
      <c r="B327" s="335" t="s">
        <v>1786</v>
      </c>
      <c r="C327" s="49">
        <v>400131</v>
      </c>
      <c r="D327" s="210"/>
      <c r="E327" s="49" t="s">
        <v>247</v>
      </c>
      <c r="F327" s="50" t="s">
        <v>984</v>
      </c>
      <c r="G327" s="109" t="s">
        <v>983</v>
      </c>
      <c r="H327" s="109" t="s">
        <v>982</v>
      </c>
      <c r="I327" s="184" t="s">
        <v>980</v>
      </c>
      <c r="J327" s="109" t="s">
        <v>438</v>
      </c>
      <c r="K327" s="109" t="s">
        <v>985</v>
      </c>
      <c r="L327" s="101">
        <v>1139900384412</v>
      </c>
      <c r="M327" s="127">
        <v>37515</v>
      </c>
      <c r="N327" s="175">
        <f t="shared" ca="1" si="71"/>
        <v>18</v>
      </c>
      <c r="O327" s="355"/>
      <c r="P327" s="20" t="s">
        <v>1778</v>
      </c>
      <c r="Q327" s="33"/>
      <c r="R327" s="34" t="s">
        <v>86</v>
      </c>
      <c r="S327" s="14"/>
      <c r="T327" s="14"/>
      <c r="U327" s="14" t="s">
        <v>10</v>
      </c>
      <c r="V327" s="9" t="s">
        <v>6</v>
      </c>
      <c r="W327" s="36" t="s">
        <v>17</v>
      </c>
      <c r="X327" s="222"/>
      <c r="Y327" s="132">
        <v>43157</v>
      </c>
      <c r="Z327" s="135">
        <f t="shared" si="76"/>
        <v>43277</v>
      </c>
      <c r="AA327" s="32">
        <v>43157</v>
      </c>
      <c r="AB327" s="37">
        <f t="shared" ca="1" si="77"/>
        <v>697</v>
      </c>
      <c r="AC327" s="37"/>
      <c r="AD327" s="37"/>
      <c r="AE327" s="61">
        <f t="shared" ca="1" si="78"/>
        <v>1.9095890410958904</v>
      </c>
      <c r="AF327" s="61">
        <f t="shared" ca="1" si="79"/>
        <v>0</v>
      </c>
    </row>
    <row r="328" spans="1:32" ht="22.5">
      <c r="A328" s="1">
        <v>324</v>
      </c>
      <c r="B328" s="335" t="s">
        <v>1786</v>
      </c>
      <c r="C328" s="49">
        <v>400138</v>
      </c>
      <c r="D328" s="210"/>
      <c r="E328" s="49" t="s">
        <v>247</v>
      </c>
      <c r="F328" s="50" t="s">
        <v>1036</v>
      </c>
      <c r="G328" s="109" t="s">
        <v>1041</v>
      </c>
      <c r="H328" s="109" t="s">
        <v>1031</v>
      </c>
      <c r="I328" s="184" t="s">
        <v>1032</v>
      </c>
      <c r="J328" s="109" t="s">
        <v>438</v>
      </c>
      <c r="K328" s="109"/>
      <c r="L328" s="101"/>
      <c r="M328" s="127"/>
      <c r="N328" s="175">
        <f t="shared" ca="1" si="71"/>
        <v>120</v>
      </c>
      <c r="O328" s="355"/>
      <c r="P328" s="20" t="s">
        <v>1778</v>
      </c>
      <c r="Q328" s="33"/>
      <c r="R328" s="34" t="s">
        <v>86</v>
      </c>
      <c r="S328" s="14"/>
      <c r="T328" s="14"/>
      <c r="U328" s="14" t="s">
        <v>10</v>
      </c>
      <c r="V328" s="9" t="s">
        <v>6</v>
      </c>
      <c r="W328" s="36" t="s">
        <v>17</v>
      </c>
      <c r="X328" s="222"/>
      <c r="Y328" s="132">
        <v>43165</v>
      </c>
      <c r="Z328" s="135">
        <f t="shared" si="76"/>
        <v>43285</v>
      </c>
      <c r="AA328" s="32">
        <v>43165</v>
      </c>
      <c r="AB328" s="37">
        <f t="shared" ca="1" si="77"/>
        <v>689</v>
      </c>
      <c r="AC328" s="37"/>
      <c r="AD328" s="37"/>
      <c r="AE328" s="61">
        <f t="shared" ca="1" si="78"/>
        <v>1.8876712328767122</v>
      </c>
      <c r="AF328" s="61">
        <f t="shared" ca="1" si="79"/>
        <v>0</v>
      </c>
    </row>
    <row r="329" spans="1:32" ht="22.5">
      <c r="A329" s="1">
        <v>325</v>
      </c>
      <c r="B329" s="335" t="s">
        <v>1786</v>
      </c>
      <c r="C329" s="49">
        <v>400139</v>
      </c>
      <c r="D329" s="210"/>
      <c r="E329" s="49" t="s">
        <v>247</v>
      </c>
      <c r="F329" s="50" t="s">
        <v>1037</v>
      </c>
      <c r="G329" s="109" t="s">
        <v>1040</v>
      </c>
      <c r="H329" s="109" t="s">
        <v>1025</v>
      </c>
      <c r="I329" s="184" t="s">
        <v>1030</v>
      </c>
      <c r="J329" s="109" t="s">
        <v>438</v>
      </c>
      <c r="K329" s="109"/>
      <c r="L329" s="101"/>
      <c r="M329" s="127"/>
      <c r="N329" s="175">
        <f t="shared" ca="1" si="71"/>
        <v>120</v>
      </c>
      <c r="O329" s="355"/>
      <c r="P329" s="20" t="s">
        <v>1778</v>
      </c>
      <c r="Q329" s="33"/>
      <c r="R329" s="34" t="s">
        <v>86</v>
      </c>
      <c r="S329" s="14"/>
      <c r="T329" s="14"/>
      <c r="U329" s="14" t="s">
        <v>10</v>
      </c>
      <c r="V329" s="9" t="s">
        <v>6</v>
      </c>
      <c r="W329" s="36" t="s">
        <v>17</v>
      </c>
      <c r="X329" s="222"/>
      <c r="Y329" s="132">
        <v>43165</v>
      </c>
      <c r="Z329" s="135">
        <f t="shared" si="76"/>
        <v>43285</v>
      </c>
      <c r="AA329" s="32">
        <v>43165</v>
      </c>
      <c r="AB329" s="37">
        <f t="shared" ca="1" si="77"/>
        <v>689</v>
      </c>
      <c r="AC329" s="37"/>
      <c r="AD329" s="37"/>
      <c r="AE329" s="61">
        <f t="shared" ca="1" si="78"/>
        <v>1.8876712328767122</v>
      </c>
      <c r="AF329" s="61">
        <f t="shared" ca="1" si="79"/>
        <v>0</v>
      </c>
    </row>
    <row r="330" spans="1:32" ht="22.5">
      <c r="A330" s="1">
        <v>326</v>
      </c>
      <c r="B330" s="335" t="s">
        <v>1786</v>
      </c>
      <c r="C330" s="49">
        <v>400140</v>
      </c>
      <c r="D330" s="210"/>
      <c r="E330" s="49" t="s">
        <v>247</v>
      </c>
      <c r="F330" s="50" t="s">
        <v>1038</v>
      </c>
      <c r="G330" s="109" t="s">
        <v>1039</v>
      </c>
      <c r="H330" s="109" t="s">
        <v>1026</v>
      </c>
      <c r="I330" s="184" t="s">
        <v>544</v>
      </c>
      <c r="J330" s="109" t="s">
        <v>438</v>
      </c>
      <c r="K330" s="109" t="s">
        <v>1146</v>
      </c>
      <c r="L330" s="101">
        <v>1139900395520</v>
      </c>
      <c r="M330" s="127">
        <v>37658</v>
      </c>
      <c r="N330" s="175">
        <f t="shared" ca="1" si="71"/>
        <v>17</v>
      </c>
      <c r="O330" s="355"/>
      <c r="P330" s="20" t="s">
        <v>1778</v>
      </c>
      <c r="Q330" s="33"/>
      <c r="R330" s="34" t="s">
        <v>86</v>
      </c>
      <c r="S330" s="14"/>
      <c r="T330" s="14"/>
      <c r="U330" s="14" t="s">
        <v>10</v>
      </c>
      <c r="V330" s="9" t="s">
        <v>6</v>
      </c>
      <c r="W330" s="36" t="s">
        <v>17</v>
      </c>
      <c r="X330" s="222"/>
      <c r="Y330" s="132">
        <v>43165</v>
      </c>
      <c r="Z330" s="135">
        <f t="shared" si="76"/>
        <v>43285</v>
      </c>
      <c r="AA330" s="32">
        <v>43165</v>
      </c>
      <c r="AB330" s="37">
        <f t="shared" ca="1" si="77"/>
        <v>689</v>
      </c>
      <c r="AC330" s="37"/>
      <c r="AD330" s="37"/>
      <c r="AE330" s="61">
        <f t="shared" ca="1" si="78"/>
        <v>1.8876712328767122</v>
      </c>
      <c r="AF330" s="61">
        <f t="shared" ca="1" si="79"/>
        <v>0</v>
      </c>
    </row>
    <row r="331" spans="1:32" ht="22.5">
      <c r="A331" s="1">
        <v>327</v>
      </c>
      <c r="B331" s="335" t="s">
        <v>1786</v>
      </c>
      <c r="C331" s="49">
        <v>400142</v>
      </c>
      <c r="D331" s="210"/>
      <c r="E331" s="49" t="s">
        <v>249</v>
      </c>
      <c r="F331" s="50" t="s">
        <v>1019</v>
      </c>
      <c r="G331" s="109" t="s">
        <v>1020</v>
      </c>
      <c r="H331" s="109" t="s">
        <v>1021</v>
      </c>
      <c r="I331" s="184" t="s">
        <v>449</v>
      </c>
      <c r="J331" s="109" t="s">
        <v>435</v>
      </c>
      <c r="K331" s="109" t="s">
        <v>1016</v>
      </c>
      <c r="L331" s="101">
        <v>1100701752014</v>
      </c>
      <c r="M331" s="127">
        <v>34154</v>
      </c>
      <c r="N331" s="175">
        <f t="shared" ca="1" si="71"/>
        <v>27</v>
      </c>
      <c r="O331" s="355"/>
      <c r="P331" s="20" t="s">
        <v>1778</v>
      </c>
      <c r="Q331" s="33"/>
      <c r="R331" s="236" t="s">
        <v>789</v>
      </c>
      <c r="S331" s="14"/>
      <c r="T331" s="14"/>
      <c r="U331" s="53" t="s">
        <v>1018</v>
      </c>
      <c r="V331" s="9" t="s">
        <v>6</v>
      </c>
      <c r="W331" s="36" t="s">
        <v>17</v>
      </c>
      <c r="X331" s="222"/>
      <c r="Y331" s="132">
        <v>43165</v>
      </c>
      <c r="Z331" s="135">
        <f>Y331+120</f>
        <v>43285</v>
      </c>
      <c r="AA331" s="32">
        <v>43165</v>
      </c>
      <c r="AB331" s="37">
        <f ca="1">IF(Y331="","",TODAY()-AA331)</f>
        <v>689</v>
      </c>
      <c r="AC331" s="37"/>
      <c r="AD331" s="37"/>
      <c r="AE331" s="61">
        <f t="shared" ca="1" si="78"/>
        <v>1.8876712328767122</v>
      </c>
      <c r="AF331" s="61">
        <f t="shared" ca="1" si="79"/>
        <v>0</v>
      </c>
    </row>
    <row r="332" spans="1:32" ht="22.5">
      <c r="A332" s="1">
        <v>328</v>
      </c>
      <c r="B332" s="335" t="s">
        <v>1786</v>
      </c>
      <c r="C332" s="20">
        <v>400101</v>
      </c>
      <c r="D332" s="209"/>
      <c r="E332" s="20" t="s">
        <v>247</v>
      </c>
      <c r="F332" s="14" t="s">
        <v>770</v>
      </c>
      <c r="G332" s="34" t="s">
        <v>771</v>
      </c>
      <c r="H332" s="34" t="s">
        <v>779</v>
      </c>
      <c r="I332" s="33" t="s">
        <v>787</v>
      </c>
      <c r="J332" s="109" t="s">
        <v>438</v>
      </c>
      <c r="K332" s="34" t="s">
        <v>813</v>
      </c>
      <c r="L332" s="100">
        <v>1470100234504</v>
      </c>
      <c r="M332" s="127"/>
      <c r="N332" s="175">
        <f t="shared" ca="1" si="71"/>
        <v>120</v>
      </c>
      <c r="O332" s="355"/>
      <c r="P332" s="20" t="s">
        <v>1778</v>
      </c>
      <c r="Q332" s="33"/>
      <c r="R332" s="14" t="s">
        <v>343</v>
      </c>
      <c r="S332" s="14"/>
      <c r="T332" s="14"/>
      <c r="U332" s="53" t="s">
        <v>789</v>
      </c>
      <c r="V332" s="9" t="s">
        <v>6</v>
      </c>
      <c r="W332" s="36" t="s">
        <v>17</v>
      </c>
      <c r="X332" s="136"/>
      <c r="Y332" s="132">
        <v>43054</v>
      </c>
      <c r="Z332" s="135">
        <f>Y332+120</f>
        <v>43174</v>
      </c>
      <c r="AA332" s="32">
        <v>43054</v>
      </c>
      <c r="AB332" s="37">
        <f ca="1">IF(Y332="","",TODAY()-AA332)</f>
        <v>800</v>
      </c>
      <c r="AC332" s="37">
        <f ca="1">YEAR(TODAY())-YEAR(AA332)</f>
        <v>3</v>
      </c>
      <c r="AD332" s="37"/>
      <c r="AE332" s="61">
        <f t="shared" ca="1" si="78"/>
        <v>2.1917808219178081</v>
      </c>
      <c r="AF332" s="61"/>
    </row>
    <row r="333" spans="1:32" ht="22.5">
      <c r="A333" s="1">
        <v>329</v>
      </c>
      <c r="B333" s="335" t="s">
        <v>1786</v>
      </c>
      <c r="C333" s="20">
        <v>400093</v>
      </c>
      <c r="D333" s="209"/>
      <c r="E333" s="20" t="s">
        <v>247</v>
      </c>
      <c r="F333" s="14" t="s">
        <v>761</v>
      </c>
      <c r="G333" s="34" t="s">
        <v>762</v>
      </c>
      <c r="H333" s="34" t="s">
        <v>775</v>
      </c>
      <c r="I333" s="33" t="s">
        <v>782</v>
      </c>
      <c r="J333" s="109" t="s">
        <v>438</v>
      </c>
      <c r="K333" s="34" t="s">
        <v>808</v>
      </c>
      <c r="L333" s="100">
        <v>1129900299717</v>
      </c>
      <c r="M333" s="127"/>
      <c r="N333" s="175">
        <f t="shared" ca="1" si="71"/>
        <v>120</v>
      </c>
      <c r="O333" s="355"/>
      <c r="P333" s="20" t="s">
        <v>1778</v>
      </c>
      <c r="Q333" s="33"/>
      <c r="R333" s="14" t="s">
        <v>343</v>
      </c>
      <c r="S333" s="14"/>
      <c r="T333" s="14"/>
      <c r="U333" s="53" t="s">
        <v>789</v>
      </c>
      <c r="V333" s="9" t="s">
        <v>6</v>
      </c>
      <c r="W333" s="36" t="s">
        <v>17</v>
      </c>
      <c r="X333" s="136"/>
      <c r="Y333" s="132">
        <v>43054</v>
      </c>
      <c r="Z333" s="299">
        <f>Y333+120</f>
        <v>43174</v>
      </c>
      <c r="AA333" s="32">
        <v>43054</v>
      </c>
      <c r="AB333" s="37">
        <f ca="1">IF(Y333="","",TODAY()-AA333)</f>
        <v>800</v>
      </c>
      <c r="AC333" s="37">
        <f ca="1">YEAR(TODAY())-YEAR(AA333)</f>
        <v>3</v>
      </c>
      <c r="AD333" s="37"/>
      <c r="AE333" s="61">
        <f t="shared" ca="1" si="78"/>
        <v>2.1917808219178081</v>
      </c>
      <c r="AF333" s="61"/>
    </row>
    <row r="334" spans="1:32" ht="22.5">
      <c r="A334" s="1">
        <v>330</v>
      </c>
      <c r="B334" s="335" t="s">
        <v>1786</v>
      </c>
      <c r="C334" s="20">
        <v>400124</v>
      </c>
      <c r="D334" s="210"/>
      <c r="E334" s="20" t="s">
        <v>247</v>
      </c>
      <c r="F334" s="50" t="s">
        <v>957</v>
      </c>
      <c r="G334" s="109" t="s">
        <v>958</v>
      </c>
      <c r="H334" s="109" t="s">
        <v>959</v>
      </c>
      <c r="I334" s="184" t="s">
        <v>956</v>
      </c>
      <c r="J334" s="109" t="s">
        <v>438</v>
      </c>
      <c r="K334" s="109" t="s">
        <v>960</v>
      </c>
      <c r="L334" s="101">
        <v>1101700293335</v>
      </c>
      <c r="M334" s="127">
        <v>36874</v>
      </c>
      <c r="N334" s="175">
        <f t="shared" ca="1" si="71"/>
        <v>20</v>
      </c>
      <c r="O334" s="355"/>
      <c r="P334" s="20" t="s">
        <v>1778</v>
      </c>
      <c r="Q334" s="33"/>
      <c r="R334" s="34" t="s">
        <v>86</v>
      </c>
      <c r="S334" s="14"/>
      <c r="T334" s="14"/>
      <c r="U334" s="14" t="s">
        <v>10</v>
      </c>
      <c r="V334" s="9" t="s">
        <v>6</v>
      </c>
      <c r="W334" s="36" t="s">
        <v>17</v>
      </c>
      <c r="X334" s="222"/>
      <c r="Y334" s="132">
        <v>43157</v>
      </c>
      <c r="Z334" s="135">
        <f>Y334+120</f>
        <v>43277</v>
      </c>
      <c r="AA334" s="32">
        <v>43157</v>
      </c>
      <c r="AB334" s="37">
        <f ca="1">IF(Y334="","",TODAY()-AA334)</f>
        <v>697</v>
      </c>
      <c r="AC334" s="37"/>
      <c r="AD334" s="37"/>
      <c r="AE334" s="61">
        <f t="shared" ca="1" si="78"/>
        <v>1.9095890410958904</v>
      </c>
      <c r="AF334" s="61">
        <f ca="1">IF(AA334="","",IF(AE334&lt;$AD$2,0,IF(YEAR(AA334)=$AD$1-1,ROUND($AF$2/12*(12-MONTH(AA334)+1),0),IF(AC334&gt;=$AD$6,$AF$6,IF(AC334&gt;=$AD$5,$AF$5,IF(AC334&gt;=$AD$4,$AF$4,IF(AC334&gt;=$AD$3,$AF$3,IF(AC334&gt;=$AD$2,$AF$2,"Check"))))))))</f>
        <v>0</v>
      </c>
    </row>
    <row r="335" spans="1:32" ht="22.5">
      <c r="A335" s="1">
        <v>331</v>
      </c>
      <c r="B335" s="335" t="s">
        <v>1786</v>
      </c>
      <c r="C335" s="20">
        <v>400125</v>
      </c>
      <c r="D335" s="209"/>
      <c r="E335" s="20" t="s">
        <v>247</v>
      </c>
      <c r="F335" s="14" t="s">
        <v>963</v>
      </c>
      <c r="G335" s="34" t="s">
        <v>964</v>
      </c>
      <c r="H335" s="34" t="s">
        <v>965</v>
      </c>
      <c r="I335" s="33" t="s">
        <v>961</v>
      </c>
      <c r="J335" s="109" t="s">
        <v>438</v>
      </c>
      <c r="K335" s="34" t="s">
        <v>962</v>
      </c>
      <c r="L335" s="100">
        <v>1103703031023</v>
      </c>
      <c r="M335" s="127">
        <v>36670</v>
      </c>
      <c r="N335" s="175">
        <f t="shared" ca="1" si="71"/>
        <v>20</v>
      </c>
      <c r="O335" s="355"/>
      <c r="P335" s="20" t="s">
        <v>1778</v>
      </c>
      <c r="Q335" s="33"/>
      <c r="R335" s="34" t="s">
        <v>86</v>
      </c>
      <c r="S335" s="14"/>
      <c r="T335" s="14"/>
      <c r="U335" s="14" t="s">
        <v>10</v>
      </c>
      <c r="V335" s="9" t="s">
        <v>6</v>
      </c>
      <c r="W335" s="36" t="s">
        <v>17</v>
      </c>
      <c r="X335" s="136"/>
      <c r="Y335" s="132">
        <v>43157</v>
      </c>
      <c r="Z335" s="135">
        <f>Y335+120</f>
        <v>43277</v>
      </c>
      <c r="AA335" s="32">
        <v>43157</v>
      </c>
      <c r="AB335" s="37">
        <f ca="1">IF(Y335="","",TODAY()-AA335)</f>
        <v>697</v>
      </c>
      <c r="AC335" s="37"/>
      <c r="AD335" s="37"/>
      <c r="AE335" s="61">
        <f t="shared" ca="1" si="78"/>
        <v>1.9095890410958904</v>
      </c>
      <c r="AF335" s="61"/>
    </row>
    <row r="336" spans="1:32" ht="22.5">
      <c r="A336" s="1">
        <v>332</v>
      </c>
      <c r="B336" s="335" t="s">
        <v>1786</v>
      </c>
      <c r="C336" s="49">
        <v>400150</v>
      </c>
      <c r="D336" s="210"/>
      <c r="E336" s="49" t="s">
        <v>247</v>
      </c>
      <c r="F336" s="50" t="s">
        <v>1087</v>
      </c>
      <c r="G336" s="109" t="s">
        <v>1088</v>
      </c>
      <c r="H336" s="109" t="s">
        <v>1089</v>
      </c>
      <c r="I336" s="184" t="s">
        <v>1069</v>
      </c>
      <c r="J336" s="109" t="s">
        <v>600</v>
      </c>
      <c r="K336" s="109" t="s">
        <v>1090</v>
      </c>
      <c r="L336" s="101">
        <v>1104200308751</v>
      </c>
      <c r="M336" s="127">
        <v>37616</v>
      </c>
      <c r="N336" s="175">
        <f t="shared" ca="1" si="71"/>
        <v>18</v>
      </c>
      <c r="O336" s="355"/>
      <c r="P336" s="20" t="s">
        <v>1778</v>
      </c>
      <c r="Q336" s="33"/>
      <c r="R336" s="34" t="s">
        <v>86</v>
      </c>
      <c r="S336" s="14"/>
      <c r="T336" s="14"/>
      <c r="U336" s="14" t="s">
        <v>10</v>
      </c>
      <c r="V336" s="9" t="s">
        <v>6</v>
      </c>
      <c r="W336" s="36" t="s">
        <v>17</v>
      </c>
      <c r="X336" s="222"/>
      <c r="Y336" s="132">
        <v>43174</v>
      </c>
      <c r="Z336" s="135">
        <f t="shared" ref="Z336" si="80">Y336+120</f>
        <v>43294</v>
      </c>
      <c r="AA336" s="32">
        <v>43174</v>
      </c>
      <c r="AB336" s="37">
        <f t="shared" ref="AB336:AB337" ca="1" si="81">IF(Y336="","",TODAY()-AA336)</f>
        <v>680</v>
      </c>
      <c r="AC336" s="37"/>
      <c r="AD336" s="37"/>
      <c r="AE336" s="61">
        <f t="shared" ca="1" si="78"/>
        <v>1.8630136986301369</v>
      </c>
      <c r="AF336" s="61"/>
    </row>
    <row r="337" spans="1:32" ht="22.5">
      <c r="A337" s="1">
        <v>333</v>
      </c>
      <c r="B337" s="335" t="s">
        <v>1786</v>
      </c>
      <c r="C337" s="20">
        <v>400118</v>
      </c>
      <c r="D337" s="209"/>
      <c r="E337" s="20" t="s">
        <v>247</v>
      </c>
      <c r="F337" s="14" t="s">
        <v>568</v>
      </c>
      <c r="G337" s="34" t="s">
        <v>569</v>
      </c>
      <c r="H337" s="34" t="s">
        <v>567</v>
      </c>
      <c r="I337" s="33" t="s">
        <v>570</v>
      </c>
      <c r="J337" s="34" t="s">
        <v>438</v>
      </c>
      <c r="K337" s="34" t="s">
        <v>566</v>
      </c>
      <c r="L337" s="100">
        <v>1103703153161</v>
      </c>
      <c r="M337" s="127">
        <v>36862</v>
      </c>
      <c r="N337" s="175">
        <f t="shared" ca="1" si="71"/>
        <v>20</v>
      </c>
      <c r="O337" s="355"/>
      <c r="P337" s="20" t="s">
        <v>1778</v>
      </c>
      <c r="Q337" s="33"/>
      <c r="R337" s="34" t="s">
        <v>86</v>
      </c>
      <c r="S337" s="14"/>
      <c r="T337" s="14"/>
      <c r="U337" s="14" t="s">
        <v>10</v>
      </c>
      <c r="V337" s="9" t="s">
        <v>6</v>
      </c>
      <c r="W337" s="36" t="s">
        <v>17</v>
      </c>
      <c r="X337" s="136"/>
      <c r="Y337" s="132">
        <v>43157</v>
      </c>
      <c r="Z337" s="135">
        <f>Y337+120</f>
        <v>43277</v>
      </c>
      <c r="AA337" s="32">
        <v>43157</v>
      </c>
      <c r="AB337" s="37">
        <f t="shared" ca="1" si="81"/>
        <v>697</v>
      </c>
      <c r="AC337" s="37"/>
      <c r="AD337" s="37"/>
      <c r="AE337" s="61">
        <f t="shared" ca="1" si="78"/>
        <v>1.9095890410958904</v>
      </c>
      <c r="AF337" s="61"/>
    </row>
    <row r="338" spans="1:32" ht="22.5">
      <c r="A338" s="1">
        <v>334</v>
      </c>
      <c r="B338" s="335" t="s">
        <v>1786</v>
      </c>
      <c r="C338" s="20">
        <v>400122</v>
      </c>
      <c r="D338" s="210"/>
      <c r="E338" s="20" t="s">
        <v>247</v>
      </c>
      <c r="F338" s="50" t="s">
        <v>562</v>
      </c>
      <c r="G338" s="109" t="s">
        <v>561</v>
      </c>
      <c r="H338" s="109" t="s">
        <v>564</v>
      </c>
      <c r="I338" s="184" t="s">
        <v>563</v>
      </c>
      <c r="J338" s="109" t="s">
        <v>438</v>
      </c>
      <c r="K338" s="109" t="s">
        <v>565</v>
      </c>
      <c r="L338" s="101">
        <v>1104500024759</v>
      </c>
      <c r="M338" s="127">
        <v>36852</v>
      </c>
      <c r="N338" s="175">
        <f t="shared" ca="1" si="71"/>
        <v>20</v>
      </c>
      <c r="O338" s="355"/>
      <c r="P338" s="20" t="s">
        <v>1778</v>
      </c>
      <c r="Q338" s="33"/>
      <c r="R338" s="34" t="s">
        <v>86</v>
      </c>
      <c r="S338" s="14"/>
      <c r="T338" s="14"/>
      <c r="U338" s="14" t="s">
        <v>10</v>
      </c>
      <c r="V338" s="9" t="s">
        <v>6</v>
      </c>
      <c r="W338" s="36" t="s">
        <v>17</v>
      </c>
      <c r="X338" s="222"/>
      <c r="Y338" s="132">
        <v>43157</v>
      </c>
      <c r="Z338" s="135">
        <f>Y338+120</f>
        <v>43277</v>
      </c>
      <c r="AA338" s="32">
        <v>43157</v>
      </c>
      <c r="AB338" s="37">
        <f ca="1">IF(Y338="","",TODAY()-AA338)</f>
        <v>697</v>
      </c>
      <c r="AC338" s="37"/>
      <c r="AD338" s="37"/>
      <c r="AE338" s="61">
        <f ca="1">IF(AB338="","",AB338/365)</f>
        <v>1.9095890410958904</v>
      </c>
      <c r="AF338" s="61">
        <f ca="1">IF(AA338="","",IF(AE338&lt;$AD$2,0,IF(YEAR(AA338)=$AD$1-1,ROUND($AF$2/12*(12-MONTH(AA338)+1),0),IF(AC338&gt;=$AD$6,$AF$6,IF(AC338&gt;=$AD$5,$AF$5,IF(AC338&gt;=$AD$4,$AF$4,IF(AC338&gt;=$AD$3,$AF$3,IF(AC338&gt;=$AD$2,$AF$2,"Check"))))))))</f>
        <v>0</v>
      </c>
    </row>
    <row r="339" spans="1:32" ht="22.5">
      <c r="A339" s="1">
        <v>335</v>
      </c>
      <c r="B339" s="335" t="s">
        <v>1786</v>
      </c>
      <c r="C339" s="20">
        <v>400108</v>
      </c>
      <c r="D339" s="209"/>
      <c r="E339" s="49" t="s">
        <v>249</v>
      </c>
      <c r="F339" s="14" t="s">
        <v>824</v>
      </c>
      <c r="G339" s="34" t="s">
        <v>825</v>
      </c>
      <c r="H339" s="34" t="s">
        <v>830</v>
      </c>
      <c r="I339" s="33" t="s">
        <v>445</v>
      </c>
      <c r="J339" s="34" t="s">
        <v>435</v>
      </c>
      <c r="K339" s="34" t="s">
        <v>833</v>
      </c>
      <c r="L339" s="100">
        <v>3130100123655</v>
      </c>
      <c r="M339" s="127">
        <v>28788</v>
      </c>
      <c r="N339" s="175">
        <f t="shared" ca="1" si="71"/>
        <v>42</v>
      </c>
      <c r="O339" s="355"/>
      <c r="P339" s="20" t="s">
        <v>1778</v>
      </c>
      <c r="Q339" s="33"/>
      <c r="R339" s="14" t="s">
        <v>343</v>
      </c>
      <c r="S339" s="14"/>
      <c r="T339" s="14"/>
      <c r="U339" s="53" t="s">
        <v>789</v>
      </c>
      <c r="V339" s="9" t="s">
        <v>6</v>
      </c>
      <c r="W339" s="36" t="s">
        <v>17</v>
      </c>
      <c r="X339" s="136"/>
      <c r="Y339" s="132">
        <v>43140</v>
      </c>
      <c r="Z339" s="135">
        <f>Y339+120</f>
        <v>43260</v>
      </c>
      <c r="AA339" s="32">
        <v>43140</v>
      </c>
      <c r="AB339" s="37">
        <f ca="1">IF(Y339="","",TODAY()-AA339)</f>
        <v>714</v>
      </c>
      <c r="AC339" s="37"/>
      <c r="AD339" s="37"/>
      <c r="AE339" s="61">
        <f ca="1">IF(AB339="","",AB339/365)</f>
        <v>1.9561643835616438</v>
      </c>
      <c r="AF339" s="61"/>
    </row>
    <row r="340" spans="1:32" ht="22.5">
      <c r="A340" s="1">
        <v>336</v>
      </c>
      <c r="B340" s="335" t="s">
        <v>1786</v>
      </c>
      <c r="C340" s="49">
        <v>400168</v>
      </c>
      <c r="D340" s="210" t="s">
        <v>1167</v>
      </c>
      <c r="E340" s="49" t="s">
        <v>247</v>
      </c>
      <c r="F340" s="50" t="s">
        <v>1194</v>
      </c>
      <c r="G340" s="109" t="s">
        <v>1195</v>
      </c>
      <c r="H340" s="109" t="s">
        <v>1196</v>
      </c>
      <c r="I340" s="184" t="s">
        <v>981</v>
      </c>
      <c r="J340" s="109" t="s">
        <v>438</v>
      </c>
      <c r="K340" s="109" t="s">
        <v>1197</v>
      </c>
      <c r="L340" s="101">
        <v>1160100556687</v>
      </c>
      <c r="M340" s="127">
        <v>35589</v>
      </c>
      <c r="N340" s="175">
        <f t="shared" ca="1" si="71"/>
        <v>23</v>
      </c>
      <c r="O340" s="355"/>
      <c r="P340" s="20" t="s">
        <v>1778</v>
      </c>
      <c r="Q340" s="33"/>
      <c r="R340" s="34" t="s">
        <v>86</v>
      </c>
      <c r="S340" s="14"/>
      <c r="T340" s="14"/>
      <c r="U340" s="14" t="s">
        <v>10</v>
      </c>
      <c r="V340" s="9" t="s">
        <v>6</v>
      </c>
      <c r="W340" s="36" t="s">
        <v>17</v>
      </c>
      <c r="X340" s="222"/>
      <c r="Y340" s="132">
        <v>43185</v>
      </c>
      <c r="Z340" s="135">
        <f t="shared" ref="Z340:Z342" si="82">Y340+120</f>
        <v>43305</v>
      </c>
      <c r="AA340" s="32">
        <v>43185</v>
      </c>
      <c r="AB340" s="37">
        <f t="shared" ref="AB340:AB341" ca="1" si="83">IF(Y340="","",TODAY()-AA340)</f>
        <v>669</v>
      </c>
      <c r="AC340" s="37"/>
      <c r="AD340" s="37"/>
      <c r="AE340" s="61">
        <f t="shared" ref="AE340:AE341" ca="1" si="84">IF(AB340="","",AB340/365)</f>
        <v>1.832876712328767</v>
      </c>
      <c r="AF340" s="61">
        <f t="shared" ref="AF340:AF341" ca="1" si="85">IF(AA340="","",IF(AE340&lt;$AD$2,0,IF(YEAR(AA340)=$AD$1-1,ROUND($AF$2/12*(12-MONTH(AA340)+1),0),IF(AC340&gt;=$AD$6,$AF$6,IF(AC340&gt;=$AD$5,$AF$5,IF(AC340&gt;=$AD$4,$AF$4,IF(AC340&gt;=$AD$3,$AF$3,IF(AC340&gt;=$AD$2,$AF$2,"Check"))))))))</f>
        <v>0</v>
      </c>
    </row>
    <row r="341" spans="1:32" ht="22.5">
      <c r="A341" s="1">
        <v>337</v>
      </c>
      <c r="B341" s="335" t="s">
        <v>1786</v>
      </c>
      <c r="C341" s="49">
        <v>400169</v>
      </c>
      <c r="D341" s="210" t="s">
        <v>1167</v>
      </c>
      <c r="E341" s="49" t="s">
        <v>247</v>
      </c>
      <c r="F341" s="50" t="s">
        <v>538</v>
      </c>
      <c r="G341" s="109" t="s">
        <v>1198</v>
      </c>
      <c r="H341" s="109" t="s">
        <v>1199</v>
      </c>
      <c r="I341" s="184" t="s">
        <v>518</v>
      </c>
      <c r="J341" s="109" t="s">
        <v>438</v>
      </c>
      <c r="K341" s="109" t="s">
        <v>1200</v>
      </c>
      <c r="L341" s="101">
        <v>1101801021730</v>
      </c>
      <c r="M341" s="127">
        <v>36270</v>
      </c>
      <c r="N341" s="175">
        <f t="shared" ca="1" si="71"/>
        <v>21</v>
      </c>
      <c r="O341" s="355"/>
      <c r="P341" s="20" t="s">
        <v>1778</v>
      </c>
      <c r="Q341" s="33"/>
      <c r="R341" s="34" t="s">
        <v>86</v>
      </c>
      <c r="S341" s="14"/>
      <c r="T341" s="14"/>
      <c r="U341" s="14" t="s">
        <v>10</v>
      </c>
      <c r="V341" s="9" t="s">
        <v>6</v>
      </c>
      <c r="W341" s="36" t="s">
        <v>17</v>
      </c>
      <c r="X341" s="222"/>
      <c r="Y341" s="132">
        <v>43185</v>
      </c>
      <c r="Z341" s="135">
        <f t="shared" si="82"/>
        <v>43305</v>
      </c>
      <c r="AA341" s="32">
        <v>43185</v>
      </c>
      <c r="AB341" s="37">
        <f t="shared" ca="1" si="83"/>
        <v>669</v>
      </c>
      <c r="AC341" s="37"/>
      <c r="AD341" s="37"/>
      <c r="AE341" s="61">
        <f t="shared" ca="1" si="84"/>
        <v>1.832876712328767</v>
      </c>
      <c r="AF341" s="61">
        <f t="shared" ca="1" si="85"/>
        <v>0</v>
      </c>
    </row>
    <row r="342" spans="1:32" ht="22.5">
      <c r="A342" s="1">
        <v>338</v>
      </c>
      <c r="B342" s="335" t="s">
        <v>1786</v>
      </c>
      <c r="C342" s="49">
        <v>400147</v>
      </c>
      <c r="D342" s="210"/>
      <c r="E342" s="49" t="s">
        <v>247</v>
      </c>
      <c r="F342" s="50" t="s">
        <v>1074</v>
      </c>
      <c r="G342" s="109" t="s">
        <v>1075</v>
      </c>
      <c r="H342" s="109" t="s">
        <v>1076</v>
      </c>
      <c r="I342" s="184" t="s">
        <v>1073</v>
      </c>
      <c r="J342" s="109" t="s">
        <v>600</v>
      </c>
      <c r="K342" s="109" t="s">
        <v>1077</v>
      </c>
      <c r="L342" s="101">
        <v>1430501482118</v>
      </c>
      <c r="M342" s="127">
        <v>37437</v>
      </c>
      <c r="N342" s="175">
        <f t="shared" ca="1" si="71"/>
        <v>18</v>
      </c>
      <c r="O342" s="355"/>
      <c r="P342" s="20" t="s">
        <v>1778</v>
      </c>
      <c r="Q342" s="33"/>
      <c r="R342" s="34" t="s">
        <v>86</v>
      </c>
      <c r="S342" s="14"/>
      <c r="T342" s="14"/>
      <c r="U342" s="14" t="s">
        <v>10</v>
      </c>
      <c r="V342" s="9" t="s">
        <v>6</v>
      </c>
      <c r="W342" s="36" t="s">
        <v>17</v>
      </c>
      <c r="X342" s="222"/>
      <c r="Y342" s="132">
        <v>43174</v>
      </c>
      <c r="Z342" s="135">
        <f t="shared" si="82"/>
        <v>43294</v>
      </c>
      <c r="AA342" s="32">
        <v>43174</v>
      </c>
      <c r="AB342" s="37">
        <f ca="1">IF(Y342="","",TODAY()-AA342)</f>
        <v>680</v>
      </c>
      <c r="AC342" s="37"/>
      <c r="AD342" s="37"/>
      <c r="AE342" s="61">
        <f ca="1">IF(AB342="","",AB342/365)</f>
        <v>1.8630136986301369</v>
      </c>
      <c r="AF342" s="61"/>
    </row>
    <row r="343" spans="1:32" ht="22.5">
      <c r="A343" s="1">
        <v>339</v>
      </c>
      <c r="B343" s="335" t="s">
        <v>1786</v>
      </c>
      <c r="C343" s="49">
        <v>400162</v>
      </c>
      <c r="D343" s="210" t="s">
        <v>1167</v>
      </c>
      <c r="E343" s="49" t="s">
        <v>247</v>
      </c>
      <c r="F343" s="50" t="s">
        <v>1168</v>
      </c>
      <c r="G343" s="109" t="s">
        <v>1169</v>
      </c>
      <c r="H343" s="109" t="s">
        <v>1170</v>
      </c>
      <c r="I343" s="184" t="s">
        <v>1171</v>
      </c>
      <c r="J343" s="109" t="s">
        <v>438</v>
      </c>
      <c r="K343" s="109" t="s">
        <v>1172</v>
      </c>
      <c r="L343" s="101">
        <v>1329900824364</v>
      </c>
      <c r="M343" s="127">
        <v>35940</v>
      </c>
      <c r="N343" s="175">
        <f t="shared" ca="1" si="71"/>
        <v>22</v>
      </c>
      <c r="O343" s="355"/>
      <c r="P343" s="20" t="s">
        <v>1778</v>
      </c>
      <c r="Q343" s="33"/>
      <c r="R343" s="34" t="s">
        <v>86</v>
      </c>
      <c r="S343" s="14"/>
      <c r="T343" s="14"/>
      <c r="U343" s="14" t="s">
        <v>10</v>
      </c>
      <c r="V343" s="9" t="s">
        <v>6</v>
      </c>
      <c r="W343" s="36" t="s">
        <v>17</v>
      </c>
      <c r="X343" s="222"/>
      <c r="Y343" s="132">
        <v>43185</v>
      </c>
      <c r="Z343" s="135">
        <f>Y343+120</f>
        <v>43305</v>
      </c>
      <c r="AA343" s="32">
        <v>43185</v>
      </c>
      <c r="AB343" s="37">
        <f ca="1">IF(Y343="","",TODAY()-AA343)</f>
        <v>669</v>
      </c>
      <c r="AC343" s="37"/>
      <c r="AD343" s="37"/>
      <c r="AE343" s="61">
        <f ca="1">IF(AB343="","",AB343/365)</f>
        <v>1.832876712328767</v>
      </c>
      <c r="AF343" s="61">
        <f ca="1">IF(AA343="","",IF(AE343&lt;$AD$2,0,IF(YEAR(AA343)=$AD$1-1,ROUND($AF$2/12*(12-MONTH(AA343)+1),0),IF(AC343&gt;=$AD$6,$AF$6,IF(AC343&gt;=$AD$5,$AF$5,IF(AC343&gt;=$AD$4,$AF$4,IF(AC343&gt;=$AD$3,$AF$3,IF(AC343&gt;=$AD$2,$AF$2,"Check"))))))))</f>
        <v>0</v>
      </c>
    </row>
    <row r="344" spans="1:32" ht="22.5">
      <c r="A344" s="1">
        <v>340</v>
      </c>
      <c r="B344" s="335" t="s">
        <v>1786</v>
      </c>
      <c r="C344" s="49">
        <v>400165</v>
      </c>
      <c r="D344" s="210"/>
      <c r="E344" s="49" t="s">
        <v>247</v>
      </c>
      <c r="F344" s="50" t="s">
        <v>1184</v>
      </c>
      <c r="G344" s="109" t="s">
        <v>1185</v>
      </c>
      <c r="H344" s="109" t="s">
        <v>1183</v>
      </c>
      <c r="I344" s="184" t="s">
        <v>710</v>
      </c>
      <c r="J344" s="109" t="s">
        <v>438</v>
      </c>
      <c r="K344" s="109" t="s">
        <v>1182</v>
      </c>
      <c r="L344" s="101">
        <v>1129700241677</v>
      </c>
      <c r="M344" s="127">
        <v>37197</v>
      </c>
      <c r="N344" s="175">
        <f t="shared" ca="1" si="71"/>
        <v>19</v>
      </c>
      <c r="O344" s="355"/>
      <c r="P344" s="20" t="s">
        <v>1778</v>
      </c>
      <c r="Q344" s="33"/>
      <c r="R344" s="34" t="s">
        <v>86</v>
      </c>
      <c r="S344" s="14"/>
      <c r="T344" s="14"/>
      <c r="U344" s="14" t="s">
        <v>10</v>
      </c>
      <c r="V344" s="36" t="s">
        <v>7</v>
      </c>
      <c r="W344" s="36" t="s">
        <v>17</v>
      </c>
      <c r="X344" s="222"/>
      <c r="Y344" s="132">
        <v>43185</v>
      </c>
      <c r="Z344" s="135">
        <f>Y344+120</f>
        <v>43305</v>
      </c>
      <c r="AA344" s="32">
        <v>43185</v>
      </c>
      <c r="AB344" s="37">
        <f ca="1">IF(Y344="","",TODAY()-AA344)</f>
        <v>669</v>
      </c>
      <c r="AC344" s="37"/>
      <c r="AD344" s="37"/>
      <c r="AE344" s="61">
        <f ca="1">IF(AB344="","",AB344/365)</f>
        <v>1.832876712328767</v>
      </c>
      <c r="AF344" s="61">
        <f ca="1">IF(AA344="","",IF(AE344&lt;$AD$2,0,IF(YEAR(AA344)=$AD$1-1,ROUND($AF$2/12*(12-MONTH(AA344)+1),0),IF(AC344&gt;=$AD$6,$AF$6,IF(AC344&gt;=$AD$5,$AF$5,IF(AC344&gt;=$AD$4,$AF$4,IF(AC344&gt;=$AD$3,$AF$3,IF(AC344&gt;=$AD$2,$AF$2,"Check"))))))))</f>
        <v>0</v>
      </c>
    </row>
    <row r="345" spans="1:32" ht="22.5">
      <c r="A345" s="1">
        <v>341</v>
      </c>
      <c r="B345" s="335" t="s">
        <v>1786</v>
      </c>
      <c r="C345" s="49">
        <v>400166</v>
      </c>
      <c r="D345" s="210"/>
      <c r="E345" s="49" t="s">
        <v>247</v>
      </c>
      <c r="F345" s="50" t="s">
        <v>1189</v>
      </c>
      <c r="G345" s="109" t="s">
        <v>1188</v>
      </c>
      <c r="H345" s="109" t="s">
        <v>1187</v>
      </c>
      <c r="I345" s="184" t="s">
        <v>1186</v>
      </c>
      <c r="J345" s="109" t="s">
        <v>438</v>
      </c>
      <c r="K345" s="109" t="s">
        <v>1190</v>
      </c>
      <c r="L345" s="101">
        <v>1160101756230</v>
      </c>
      <c r="M345" s="127">
        <v>37188</v>
      </c>
      <c r="N345" s="175">
        <f t="shared" ca="1" si="71"/>
        <v>19</v>
      </c>
      <c r="O345" s="355"/>
      <c r="P345" s="20" t="s">
        <v>1778</v>
      </c>
      <c r="Q345" s="33"/>
      <c r="R345" s="34" t="s">
        <v>86</v>
      </c>
      <c r="S345" s="14"/>
      <c r="T345" s="14"/>
      <c r="U345" s="14" t="s">
        <v>10</v>
      </c>
      <c r="V345" s="36" t="s">
        <v>7</v>
      </c>
      <c r="W345" s="36" t="s">
        <v>17</v>
      </c>
      <c r="X345" s="222"/>
      <c r="Y345" s="132">
        <v>43185</v>
      </c>
      <c r="Z345" s="135">
        <f>Y345+120</f>
        <v>43305</v>
      </c>
      <c r="AA345" s="32">
        <v>43185</v>
      </c>
      <c r="AB345" s="37">
        <f t="shared" ref="AB345" ca="1" si="86">IF(Y345="","",TODAY()-AA345)</f>
        <v>669</v>
      </c>
      <c r="AC345" s="37"/>
      <c r="AD345" s="37"/>
      <c r="AE345" s="61">
        <f t="shared" ref="AE345" ca="1" si="87">IF(AB345="","",AB345/365)</f>
        <v>1.832876712328767</v>
      </c>
      <c r="AF345" s="61">
        <f t="shared" ref="AF345" ca="1" si="88">IF(AA345="","",IF(AE345&lt;$AD$2,0,IF(YEAR(AA345)=$AD$1-1,ROUND($AF$2/12*(12-MONTH(AA345)+1),0),IF(AC345&gt;=$AD$6,$AF$6,IF(AC345&gt;=$AD$5,$AF$5,IF(AC345&gt;=$AD$4,$AF$4,IF(AC345&gt;=$AD$3,$AF$3,IF(AC345&gt;=$AD$2,$AF$2,"Check"))))))))</f>
        <v>0</v>
      </c>
    </row>
    <row r="346" spans="1:32" ht="22.5">
      <c r="A346" s="1">
        <v>342</v>
      </c>
      <c r="B346" s="335" t="s">
        <v>1786</v>
      </c>
      <c r="C346" s="49">
        <v>400167</v>
      </c>
      <c r="D346" s="210"/>
      <c r="E346" s="49" t="s">
        <v>247</v>
      </c>
      <c r="F346" s="50" t="s">
        <v>1193</v>
      </c>
      <c r="G346" s="109" t="s">
        <v>419</v>
      </c>
      <c r="H346" s="109" t="s">
        <v>1192</v>
      </c>
      <c r="I346" s="184" t="s">
        <v>787</v>
      </c>
      <c r="J346" s="109" t="s">
        <v>438</v>
      </c>
      <c r="K346" s="109" t="s">
        <v>1191</v>
      </c>
      <c r="L346" s="101">
        <v>1139900362303</v>
      </c>
      <c r="M346" s="127">
        <v>37211</v>
      </c>
      <c r="N346" s="175">
        <f t="shared" ca="1" si="71"/>
        <v>19</v>
      </c>
      <c r="O346" s="355"/>
      <c r="P346" s="20" t="s">
        <v>1778</v>
      </c>
      <c r="Q346" s="33"/>
      <c r="R346" s="34" t="s">
        <v>86</v>
      </c>
      <c r="S346" s="14"/>
      <c r="T346" s="14"/>
      <c r="U346" s="14" t="s">
        <v>10</v>
      </c>
      <c r="V346" s="36" t="s">
        <v>7</v>
      </c>
      <c r="W346" s="36" t="s">
        <v>17</v>
      </c>
      <c r="X346" s="222"/>
      <c r="Y346" s="132">
        <v>43185</v>
      </c>
      <c r="Z346" s="135">
        <f>Y346+120</f>
        <v>43305</v>
      </c>
      <c r="AA346" s="32">
        <v>43185</v>
      </c>
      <c r="AB346" s="37">
        <f ca="1">IF(Y346="","",TODAY()-AA346)</f>
        <v>669</v>
      </c>
      <c r="AC346" s="37"/>
      <c r="AD346" s="37"/>
      <c r="AE346" s="61">
        <f ca="1">IF(AB346="","",AB346/365)</f>
        <v>1.832876712328767</v>
      </c>
      <c r="AF346" s="61">
        <f ca="1">IF(AA346="","",IF(AE346&lt;$AD$2,0,IF(YEAR(AA346)=$AD$1-1,ROUND($AF$2/12*(12-MONTH(AA346)+1),0),IF(AC346&gt;=$AD$6,$AF$6,IF(AC346&gt;=$AD$5,$AF$5,IF(AC346&gt;=$AD$4,$AF$4,IF(AC346&gt;=$AD$3,$AF$3,IF(AC346&gt;=$AD$2,$AF$2,"Check"))))))))</f>
        <v>0</v>
      </c>
    </row>
    <row r="347" spans="1:32" ht="22.5">
      <c r="A347" s="1">
        <v>343</v>
      </c>
      <c r="B347" s="335" t="s">
        <v>1786</v>
      </c>
      <c r="C347" s="49">
        <v>400160</v>
      </c>
      <c r="D347" s="210"/>
      <c r="E347" s="49" t="s">
        <v>247</v>
      </c>
      <c r="F347" s="50" t="s">
        <v>1136</v>
      </c>
      <c r="G347" s="109" t="s">
        <v>1140</v>
      </c>
      <c r="H347" s="109" t="s">
        <v>1141</v>
      </c>
      <c r="I347" s="184" t="s">
        <v>1142</v>
      </c>
      <c r="J347" s="109" t="s">
        <v>438</v>
      </c>
      <c r="K347" s="109" t="s">
        <v>1143</v>
      </c>
      <c r="L347" s="101">
        <v>1349901102168</v>
      </c>
      <c r="M347" s="127">
        <v>37070</v>
      </c>
      <c r="N347" s="175">
        <f t="shared" ca="1" si="71"/>
        <v>19</v>
      </c>
      <c r="O347" s="355"/>
      <c r="P347" s="20" t="s">
        <v>1778</v>
      </c>
      <c r="Q347" s="33"/>
      <c r="R347" s="34" t="s">
        <v>86</v>
      </c>
      <c r="S347" s="14"/>
      <c r="T347" s="14"/>
      <c r="U347" s="14" t="s">
        <v>10</v>
      </c>
      <c r="V347" s="36" t="s">
        <v>7</v>
      </c>
      <c r="W347" s="36" t="s">
        <v>17</v>
      </c>
      <c r="X347" s="222"/>
      <c r="Y347" s="132">
        <v>43179</v>
      </c>
      <c r="Z347" s="135">
        <f>Y347+120</f>
        <v>43299</v>
      </c>
      <c r="AA347" s="32">
        <v>43179</v>
      </c>
      <c r="AB347" s="37">
        <f ca="1">IF(Y347="","",TODAY()-AA347)</f>
        <v>675</v>
      </c>
      <c r="AC347" s="37"/>
      <c r="AD347" s="37"/>
      <c r="AE347" s="61">
        <f ca="1">IF(AB347="","",AB347/365)</f>
        <v>1.8493150684931507</v>
      </c>
      <c r="AF347" s="61">
        <f ca="1">IF(AA347="","",IF(AE347&lt;$AD$2,0,IF(YEAR(AA347)=$AD$1-1,ROUND($AF$2/12*(12-MONTH(AA347)+1),0),IF(AC347&gt;=$AD$6,$AF$6,IF(AC347&gt;=$AD$5,$AF$5,IF(AC347&gt;=$AD$4,$AF$4,IF(AC347&gt;=$AD$3,$AF$3,IF(AC347&gt;=$AD$2,$AF$2,"Check"))))))))</f>
        <v>0</v>
      </c>
    </row>
    <row r="348" spans="1:32" ht="22.5">
      <c r="A348" s="1">
        <v>344</v>
      </c>
      <c r="B348" s="335" t="s">
        <v>1786</v>
      </c>
      <c r="C348" s="49">
        <v>400148</v>
      </c>
      <c r="D348" s="210"/>
      <c r="E348" s="49" t="s">
        <v>247</v>
      </c>
      <c r="F348" s="50" t="s">
        <v>1078</v>
      </c>
      <c r="G348" s="109" t="s">
        <v>1080</v>
      </c>
      <c r="H348" s="109" t="s">
        <v>1081</v>
      </c>
      <c r="I348" s="184" t="s">
        <v>1079</v>
      </c>
      <c r="J348" s="109" t="s">
        <v>600</v>
      </c>
      <c r="K348" s="109" t="s">
        <v>1082</v>
      </c>
      <c r="L348" s="101">
        <v>1129700228140</v>
      </c>
      <c r="M348" s="127">
        <v>37016</v>
      </c>
      <c r="N348" s="175">
        <f t="shared" ca="1" si="71"/>
        <v>19</v>
      </c>
      <c r="O348" s="355"/>
      <c r="P348" s="20" t="s">
        <v>1778</v>
      </c>
      <c r="Q348" s="33"/>
      <c r="R348" s="34" t="s">
        <v>86</v>
      </c>
      <c r="S348" s="14"/>
      <c r="T348" s="14"/>
      <c r="U348" s="14" t="s">
        <v>10</v>
      </c>
      <c r="V348" s="36" t="s">
        <v>7</v>
      </c>
      <c r="W348" s="36" t="s">
        <v>17</v>
      </c>
      <c r="X348" s="222"/>
      <c r="Y348" s="132">
        <v>43174</v>
      </c>
      <c r="Z348" s="135">
        <f t="shared" ref="Z348:Z349" si="89">Y348+120</f>
        <v>43294</v>
      </c>
      <c r="AA348" s="32">
        <v>43174</v>
      </c>
      <c r="AB348" s="37">
        <f t="shared" ref="AB348:AB351" ca="1" si="90">IF(Y348="","",TODAY()-AA348)</f>
        <v>680</v>
      </c>
      <c r="AC348" s="37"/>
      <c r="AD348" s="37"/>
      <c r="AE348" s="61">
        <f ca="1">IF(AB348="","",AB348/365)</f>
        <v>1.8630136986301369</v>
      </c>
      <c r="AF348" s="61"/>
    </row>
    <row r="349" spans="1:32" ht="22.5">
      <c r="A349" s="1">
        <v>345</v>
      </c>
      <c r="B349" s="335" t="s">
        <v>1786</v>
      </c>
      <c r="C349" s="49">
        <v>400149</v>
      </c>
      <c r="D349" s="210"/>
      <c r="E349" s="49" t="s">
        <v>247</v>
      </c>
      <c r="F349" s="50" t="s">
        <v>1084</v>
      </c>
      <c r="G349" s="109" t="s">
        <v>1083</v>
      </c>
      <c r="H349" s="109" t="s">
        <v>1085</v>
      </c>
      <c r="I349" s="184" t="s">
        <v>518</v>
      </c>
      <c r="J349" s="109" t="s">
        <v>600</v>
      </c>
      <c r="K349" s="109" t="s">
        <v>1086</v>
      </c>
      <c r="L349" s="101">
        <v>1104200246829</v>
      </c>
      <c r="M349" s="127">
        <v>37229</v>
      </c>
      <c r="N349" s="175">
        <f t="shared" ca="1" si="71"/>
        <v>19</v>
      </c>
      <c r="O349" s="355"/>
      <c r="P349" s="20" t="s">
        <v>1778</v>
      </c>
      <c r="Q349" s="33"/>
      <c r="R349" s="34" t="s">
        <v>86</v>
      </c>
      <c r="S349" s="14"/>
      <c r="T349" s="14"/>
      <c r="U349" s="14" t="s">
        <v>10</v>
      </c>
      <c r="V349" s="36" t="s">
        <v>7</v>
      </c>
      <c r="W349" s="36" t="s">
        <v>17</v>
      </c>
      <c r="X349" s="222"/>
      <c r="Y349" s="132">
        <v>43174</v>
      </c>
      <c r="Z349" s="135">
        <f t="shared" si="89"/>
        <v>43294</v>
      </c>
      <c r="AA349" s="32">
        <v>43174</v>
      </c>
      <c r="AB349" s="37">
        <f t="shared" ca="1" si="90"/>
        <v>680</v>
      </c>
      <c r="AC349" s="37"/>
      <c r="AD349" s="37"/>
      <c r="AE349" s="61">
        <f t="shared" ref="AE349:AE351" ca="1" si="91">IF(AB349="","",AB349/365)</f>
        <v>1.8630136986301369</v>
      </c>
      <c r="AF349" s="61"/>
    </row>
    <row r="350" spans="1:32" ht="22.5">
      <c r="A350" s="1">
        <v>346</v>
      </c>
      <c r="B350" s="335" t="s">
        <v>1786</v>
      </c>
      <c r="C350" s="49">
        <v>400163</v>
      </c>
      <c r="D350" s="210"/>
      <c r="E350" s="49" t="s">
        <v>247</v>
      </c>
      <c r="F350" s="50" t="s">
        <v>1173</v>
      </c>
      <c r="G350" s="109" t="s">
        <v>1174</v>
      </c>
      <c r="H350" s="109" t="s">
        <v>1175</v>
      </c>
      <c r="I350" s="184" t="s">
        <v>1177</v>
      </c>
      <c r="J350" s="109" t="s">
        <v>438</v>
      </c>
      <c r="K350" s="109" t="s">
        <v>1176</v>
      </c>
      <c r="L350" s="101">
        <v>1129901664150</v>
      </c>
      <c r="M350" s="127">
        <v>37062</v>
      </c>
      <c r="N350" s="175">
        <f t="shared" ca="1" si="71"/>
        <v>19</v>
      </c>
      <c r="O350" s="355"/>
      <c r="P350" s="20" t="s">
        <v>1778</v>
      </c>
      <c r="Q350" s="33"/>
      <c r="R350" s="34" t="s">
        <v>86</v>
      </c>
      <c r="S350" s="14"/>
      <c r="T350" s="14"/>
      <c r="U350" s="14" t="s">
        <v>10</v>
      </c>
      <c r="V350" s="36" t="s">
        <v>7</v>
      </c>
      <c r="W350" s="36" t="s">
        <v>17</v>
      </c>
      <c r="X350" s="222"/>
      <c r="Y350" s="132">
        <v>43185</v>
      </c>
      <c r="Z350" s="135">
        <f>Y350+120</f>
        <v>43305</v>
      </c>
      <c r="AA350" s="32">
        <v>43185</v>
      </c>
      <c r="AB350" s="37">
        <f t="shared" ca="1" si="90"/>
        <v>669</v>
      </c>
      <c r="AC350" s="37"/>
      <c r="AD350" s="37"/>
      <c r="AE350" s="61">
        <f t="shared" ca="1" si="91"/>
        <v>1.832876712328767</v>
      </c>
      <c r="AF350" s="61">
        <f t="shared" ref="AF350:AF351" ca="1" si="92">IF(AA350="","",IF(AE350&lt;$AD$2,0,IF(YEAR(AA350)=$AD$1-1,ROUND($AF$2/12*(12-MONTH(AA350)+1),0),IF(AC350&gt;=$AD$6,$AF$6,IF(AC350&gt;=$AD$5,$AF$5,IF(AC350&gt;=$AD$4,$AF$4,IF(AC350&gt;=$AD$3,$AF$3,IF(AC350&gt;=$AD$2,$AF$2,"Check"))))))))</f>
        <v>0</v>
      </c>
    </row>
    <row r="351" spans="1:32" ht="22.5">
      <c r="A351" s="1">
        <v>347</v>
      </c>
      <c r="B351" s="335" t="s">
        <v>1786</v>
      </c>
      <c r="C351" s="49">
        <v>400164</v>
      </c>
      <c r="D351" s="210"/>
      <c r="E351" s="49" t="s">
        <v>247</v>
      </c>
      <c r="F351" s="50" t="s">
        <v>1178</v>
      </c>
      <c r="G351" s="109" t="s">
        <v>1128</v>
      </c>
      <c r="H351" s="109" t="s">
        <v>1179</v>
      </c>
      <c r="I351" s="184" t="s">
        <v>1180</v>
      </c>
      <c r="J351" s="109" t="s">
        <v>438</v>
      </c>
      <c r="K351" s="109" t="s">
        <v>1181</v>
      </c>
      <c r="L351" s="101">
        <v>1729900549483</v>
      </c>
      <c r="M351" s="127">
        <v>36968</v>
      </c>
      <c r="N351" s="175">
        <f t="shared" ca="1" si="71"/>
        <v>19</v>
      </c>
      <c r="O351" s="355"/>
      <c r="P351" s="20" t="s">
        <v>1778</v>
      </c>
      <c r="Q351" s="33"/>
      <c r="R351" s="34" t="s">
        <v>86</v>
      </c>
      <c r="S351" s="14"/>
      <c r="T351" s="14"/>
      <c r="U351" s="14" t="s">
        <v>10</v>
      </c>
      <c r="V351" s="36" t="s">
        <v>7</v>
      </c>
      <c r="W351" s="36" t="s">
        <v>17</v>
      </c>
      <c r="X351" s="222"/>
      <c r="Y351" s="132">
        <v>43185</v>
      </c>
      <c r="Z351" s="135">
        <f>Y351+120</f>
        <v>43305</v>
      </c>
      <c r="AA351" s="32">
        <v>43185</v>
      </c>
      <c r="AB351" s="37">
        <f t="shared" ca="1" si="90"/>
        <v>669</v>
      </c>
      <c r="AC351" s="37"/>
      <c r="AD351" s="37"/>
      <c r="AE351" s="61">
        <f t="shared" ca="1" si="91"/>
        <v>1.832876712328767</v>
      </c>
      <c r="AF351" s="61">
        <f t="shared" ca="1" si="92"/>
        <v>0</v>
      </c>
    </row>
    <row r="352" spans="1:32" ht="22.5">
      <c r="A352" s="1">
        <v>348</v>
      </c>
      <c r="B352" s="335" t="s">
        <v>1786</v>
      </c>
      <c r="C352" s="49">
        <v>400159</v>
      </c>
      <c r="D352" s="210"/>
      <c r="E352" s="49" t="s">
        <v>247</v>
      </c>
      <c r="F352" s="50" t="s">
        <v>1136</v>
      </c>
      <c r="G352" s="109" t="s">
        <v>1137</v>
      </c>
      <c r="H352" s="109" t="s">
        <v>1138</v>
      </c>
      <c r="I352" s="184" t="s">
        <v>1032</v>
      </c>
      <c r="J352" s="109" t="s">
        <v>438</v>
      </c>
      <c r="K352" s="109" t="s">
        <v>1139</v>
      </c>
      <c r="L352" s="101">
        <v>1104200281608</v>
      </c>
      <c r="M352" s="127">
        <v>37460</v>
      </c>
      <c r="N352" s="175">
        <f t="shared" ca="1" si="71"/>
        <v>18</v>
      </c>
      <c r="O352" s="355"/>
      <c r="P352" s="20" t="s">
        <v>1778</v>
      </c>
      <c r="Q352" s="33"/>
      <c r="R352" s="34" t="s">
        <v>86</v>
      </c>
      <c r="S352" s="14"/>
      <c r="T352" s="14"/>
      <c r="U352" s="14" t="s">
        <v>10</v>
      </c>
      <c r="V352" s="36" t="s">
        <v>7</v>
      </c>
      <c r="W352" s="36" t="s">
        <v>17</v>
      </c>
      <c r="X352" s="222"/>
      <c r="Y352" s="132">
        <v>43179</v>
      </c>
      <c r="Z352" s="135">
        <f>Y352+120</f>
        <v>43299</v>
      </c>
      <c r="AA352" s="32">
        <v>43179</v>
      </c>
      <c r="AB352" s="37">
        <f ca="1">IF(Y352="","",TODAY()-AA352)</f>
        <v>675</v>
      </c>
      <c r="AC352" s="37"/>
      <c r="AD352" s="37"/>
      <c r="AE352" s="61">
        <f ca="1">IF(AB352="","",AB352/365)</f>
        <v>1.8493150684931507</v>
      </c>
      <c r="AF352" s="61">
        <f ca="1">IF(AA352="","",IF(AE352&lt;$AD$2,0,IF(YEAR(AA352)=$AD$1-1,ROUND($AF$2/12*(12-MONTH(AA352)+1),0),IF(AC352&gt;=$AD$6,$AF$6,IF(AC352&gt;=$AD$5,$AF$5,IF(AC352&gt;=$AD$4,$AF$4,IF(AC352&gt;=$AD$3,$AF$3,IF(AC352&gt;=$AD$2,$AF$2,"Check"))))))))</f>
        <v>0</v>
      </c>
    </row>
    <row r="353" spans="1:32" ht="22.5">
      <c r="A353" s="1">
        <v>349</v>
      </c>
      <c r="B353" s="335" t="s">
        <v>1786</v>
      </c>
      <c r="C353" s="49">
        <v>400151</v>
      </c>
      <c r="D353" s="210"/>
      <c r="E353" s="49" t="s">
        <v>247</v>
      </c>
      <c r="F353" s="50" t="s">
        <v>1091</v>
      </c>
      <c r="G353" s="109" t="s">
        <v>1092</v>
      </c>
      <c r="H353" s="109" t="s">
        <v>1093</v>
      </c>
      <c r="I353" s="184" t="s">
        <v>1094</v>
      </c>
      <c r="J353" s="109" t="s">
        <v>600</v>
      </c>
      <c r="K353" s="109" t="s">
        <v>1095</v>
      </c>
      <c r="L353" s="101">
        <v>1340701722849</v>
      </c>
      <c r="M353" s="127">
        <v>36626</v>
      </c>
      <c r="N353" s="175">
        <f t="shared" ca="1" si="71"/>
        <v>20</v>
      </c>
      <c r="O353" s="355"/>
      <c r="P353" s="20" t="s">
        <v>1778</v>
      </c>
      <c r="Q353" s="33"/>
      <c r="R353" s="34" t="s">
        <v>86</v>
      </c>
      <c r="S353" s="14"/>
      <c r="T353" s="14"/>
      <c r="U353" s="14" t="s">
        <v>10</v>
      </c>
      <c r="V353" s="36" t="s">
        <v>7</v>
      </c>
      <c r="W353" s="36" t="s">
        <v>17</v>
      </c>
      <c r="X353" s="222"/>
      <c r="Y353" s="132">
        <v>43174</v>
      </c>
      <c r="Z353" s="135">
        <f t="shared" ref="Z353" si="93">Y353+120</f>
        <v>43294</v>
      </c>
      <c r="AA353" s="32">
        <v>43174</v>
      </c>
      <c r="AB353" s="37">
        <f t="shared" ref="AB353" ca="1" si="94">IF(Y353="","",TODAY()-AA353)</f>
        <v>680</v>
      </c>
      <c r="AC353" s="37"/>
      <c r="AD353" s="37"/>
      <c r="AE353" s="61">
        <f ca="1">IF(AB353="","",AB353/365)</f>
        <v>1.8630136986301369</v>
      </c>
      <c r="AF353" s="61"/>
    </row>
    <row r="354" spans="1:32" ht="22.5">
      <c r="A354" s="1">
        <v>350</v>
      </c>
      <c r="B354" s="335" t="s">
        <v>1786</v>
      </c>
      <c r="C354" s="49">
        <v>400136</v>
      </c>
      <c r="D354" s="210"/>
      <c r="E354" s="49" t="s">
        <v>247</v>
      </c>
      <c r="F354" s="50" t="s">
        <v>1034</v>
      </c>
      <c r="G354" s="109" t="s">
        <v>308</v>
      </c>
      <c r="H354" s="109" t="s">
        <v>1023</v>
      </c>
      <c r="I354" s="184" t="s">
        <v>1028</v>
      </c>
      <c r="J354" s="109"/>
      <c r="K354" s="109"/>
      <c r="L354" s="101"/>
      <c r="M354" s="127"/>
      <c r="N354" s="175">
        <f t="shared" ca="1" si="71"/>
        <v>120</v>
      </c>
      <c r="O354" s="355"/>
      <c r="P354" s="20" t="s">
        <v>1778</v>
      </c>
      <c r="Q354" s="33"/>
      <c r="R354" s="34" t="s">
        <v>86</v>
      </c>
      <c r="S354" s="14"/>
      <c r="T354" s="14"/>
      <c r="U354" s="14" t="s">
        <v>10</v>
      </c>
      <c r="V354" s="36" t="s">
        <v>7</v>
      </c>
      <c r="W354" s="36" t="s">
        <v>17</v>
      </c>
      <c r="X354" s="222"/>
      <c r="Y354" s="132">
        <v>43165</v>
      </c>
      <c r="Z354" s="135">
        <f>Y354+120</f>
        <v>43285</v>
      </c>
      <c r="AA354" s="32">
        <v>43165</v>
      </c>
      <c r="AB354" s="37">
        <f ca="1">IF(Y354="","",TODAY()-AA354)</f>
        <v>689</v>
      </c>
      <c r="AC354" s="37"/>
      <c r="AD354" s="37"/>
      <c r="AE354" s="61">
        <f ca="1">IF(AB354="","",AB354/365)</f>
        <v>1.8876712328767122</v>
      </c>
      <c r="AF354" s="61">
        <f ca="1">IF(AA354="","",IF(AE354&lt;$AD$2,0,IF(YEAR(AA354)=$AD$1-1,ROUND($AF$2/12*(12-MONTH(AA354)+1),0),IF(AC354&gt;=$AD$6,$AF$6,IF(AC354&gt;=$AD$5,$AF$5,IF(AC354&gt;=$AD$4,$AF$4,IF(AC354&gt;=$AD$3,$AF$3,IF(AC354&gt;=$AD$2,$AF$2,"Check"))))))))</f>
        <v>0</v>
      </c>
    </row>
    <row r="355" spans="1:32" ht="22.5">
      <c r="A355" s="1">
        <v>351</v>
      </c>
      <c r="B355" s="335" t="s">
        <v>1786</v>
      </c>
      <c r="C355" s="20">
        <v>400095</v>
      </c>
      <c r="D355" s="209"/>
      <c r="E355" s="49" t="s">
        <v>249</v>
      </c>
      <c r="F355" s="14" t="s">
        <v>763</v>
      </c>
      <c r="G355" s="34" t="s">
        <v>764</v>
      </c>
      <c r="H355" s="34" t="s">
        <v>776</v>
      </c>
      <c r="I355" s="33" t="s">
        <v>784</v>
      </c>
      <c r="J355" s="34" t="s">
        <v>435</v>
      </c>
      <c r="K355" s="34" t="s">
        <v>809</v>
      </c>
      <c r="L355" s="100">
        <v>1120600063733</v>
      </c>
      <c r="M355" s="127"/>
      <c r="N355" s="175">
        <f t="shared" ca="1" si="71"/>
        <v>120</v>
      </c>
      <c r="O355" s="355"/>
      <c r="P355" s="20" t="s">
        <v>1778</v>
      </c>
      <c r="Q355" s="33"/>
      <c r="R355" s="14" t="s">
        <v>343</v>
      </c>
      <c r="S355" s="14"/>
      <c r="T355" s="14"/>
      <c r="U355" s="53" t="s">
        <v>789</v>
      </c>
      <c r="V355" s="36" t="s">
        <v>7</v>
      </c>
      <c r="W355" s="36" t="s">
        <v>17</v>
      </c>
      <c r="X355" s="136"/>
      <c r="Y355" s="132">
        <v>43054</v>
      </c>
      <c r="Z355" s="299">
        <f t="shared" ref="Z355:Z363" si="95">Y355+120</f>
        <v>43174</v>
      </c>
      <c r="AA355" s="32">
        <v>43054</v>
      </c>
      <c r="AB355" s="37">
        <f t="shared" ref="AB355:AB359" ca="1" si="96">IF(Y355="","",TODAY()-AA355)</f>
        <v>800</v>
      </c>
      <c r="AC355" s="37">
        <f t="shared" ref="AC355:AC356" ca="1" si="97">YEAR(TODAY())-YEAR(AA355)</f>
        <v>3</v>
      </c>
      <c r="AD355" s="37"/>
      <c r="AE355" s="61">
        <f t="shared" ref="AE355:AE359" ca="1" si="98">IF(AB355="","",AB355/365)</f>
        <v>2.1917808219178081</v>
      </c>
      <c r="AF355" s="61"/>
    </row>
    <row r="356" spans="1:32" ht="22.5">
      <c r="A356" s="1">
        <v>352</v>
      </c>
      <c r="B356" s="335" t="s">
        <v>1786</v>
      </c>
      <c r="C356" s="20">
        <v>400104</v>
      </c>
      <c r="D356" s="209"/>
      <c r="E356" s="49" t="s">
        <v>249</v>
      </c>
      <c r="F356" s="14" t="s">
        <v>790</v>
      </c>
      <c r="G356" s="34" t="s">
        <v>791</v>
      </c>
      <c r="H356" s="34" t="s">
        <v>793</v>
      </c>
      <c r="I356" s="33" t="s">
        <v>792</v>
      </c>
      <c r="J356" s="34" t="s">
        <v>435</v>
      </c>
      <c r="K356" s="34" t="s">
        <v>794</v>
      </c>
      <c r="L356" s="100">
        <v>2120600020369</v>
      </c>
      <c r="M356" s="127">
        <v>32113</v>
      </c>
      <c r="N356" s="175">
        <f t="shared" ca="1" si="71"/>
        <v>33</v>
      </c>
      <c r="O356" s="355"/>
      <c r="P356" s="20" t="s">
        <v>1778</v>
      </c>
      <c r="Q356" s="33"/>
      <c r="R356" s="14" t="s">
        <v>343</v>
      </c>
      <c r="S356" s="14"/>
      <c r="T356" s="14"/>
      <c r="U356" s="53" t="s">
        <v>789</v>
      </c>
      <c r="V356" s="36" t="s">
        <v>7</v>
      </c>
      <c r="W356" s="36" t="s">
        <v>17</v>
      </c>
      <c r="X356" s="136"/>
      <c r="Y356" s="132">
        <v>43062</v>
      </c>
      <c r="Z356" s="299">
        <f t="shared" si="95"/>
        <v>43182</v>
      </c>
      <c r="AA356" s="32">
        <v>43062</v>
      </c>
      <c r="AB356" s="37">
        <f t="shared" ca="1" si="96"/>
        <v>792</v>
      </c>
      <c r="AC356" s="37">
        <f t="shared" ca="1" si="97"/>
        <v>3</v>
      </c>
      <c r="AD356" s="37"/>
      <c r="AE356" s="61">
        <f t="shared" ca="1" si="98"/>
        <v>2.1698630136986301</v>
      </c>
      <c r="AF356" s="61"/>
    </row>
    <row r="357" spans="1:32" ht="22.5">
      <c r="A357" s="1">
        <v>353</v>
      </c>
      <c r="B357" s="335" t="s">
        <v>1786</v>
      </c>
      <c r="C357" s="20">
        <v>400112</v>
      </c>
      <c r="D357" s="209"/>
      <c r="E357" s="49" t="s">
        <v>249</v>
      </c>
      <c r="F357" s="14" t="s">
        <v>876</v>
      </c>
      <c r="G357" s="34" t="s">
        <v>877</v>
      </c>
      <c r="H357" s="34" t="s">
        <v>879</v>
      </c>
      <c r="I357" s="33" t="s">
        <v>878</v>
      </c>
      <c r="J357" s="34" t="s">
        <v>435</v>
      </c>
      <c r="K357" s="34" t="s">
        <v>880</v>
      </c>
      <c r="L357" s="100">
        <v>3411100153757</v>
      </c>
      <c r="M357" s="127">
        <v>29725</v>
      </c>
      <c r="N357" s="175">
        <f t="shared" ca="1" si="71"/>
        <v>39</v>
      </c>
      <c r="O357" s="355"/>
      <c r="P357" s="20" t="s">
        <v>1778</v>
      </c>
      <c r="Q357" s="33"/>
      <c r="R357" s="14" t="s">
        <v>343</v>
      </c>
      <c r="S357" s="14"/>
      <c r="T357" s="14"/>
      <c r="U357" s="53" t="s">
        <v>789</v>
      </c>
      <c r="V357" s="36" t="s">
        <v>7</v>
      </c>
      <c r="W357" s="36" t="s">
        <v>17</v>
      </c>
      <c r="X357" s="136"/>
      <c r="Y357" s="132">
        <v>43147</v>
      </c>
      <c r="Z357" s="135">
        <f t="shared" si="95"/>
        <v>43267</v>
      </c>
      <c r="AA357" s="32">
        <v>43147</v>
      </c>
      <c r="AB357" s="37">
        <f t="shared" ca="1" si="96"/>
        <v>707</v>
      </c>
      <c r="AC357" s="37"/>
      <c r="AD357" s="37"/>
      <c r="AE357" s="61">
        <f t="shared" ca="1" si="98"/>
        <v>1.9369863013698629</v>
      </c>
      <c r="AF357" s="61"/>
    </row>
    <row r="358" spans="1:32" ht="22.5">
      <c r="A358" s="1">
        <v>354</v>
      </c>
      <c r="B358" s="335" t="s">
        <v>1786</v>
      </c>
      <c r="C358" s="20">
        <v>400116</v>
      </c>
      <c r="D358" s="209"/>
      <c r="E358" s="49" t="s">
        <v>247</v>
      </c>
      <c r="F358" s="14" t="s">
        <v>424</v>
      </c>
      <c r="G358" s="34" t="s">
        <v>894</v>
      </c>
      <c r="H358" s="34" t="s">
        <v>896</v>
      </c>
      <c r="I358" s="33" t="s">
        <v>895</v>
      </c>
      <c r="J358" s="34" t="s">
        <v>600</v>
      </c>
      <c r="K358" s="34" t="s">
        <v>897</v>
      </c>
      <c r="L358" s="100">
        <v>1129700203295</v>
      </c>
      <c r="M358" s="127">
        <v>36683</v>
      </c>
      <c r="N358" s="175">
        <f t="shared" ca="1" si="71"/>
        <v>20</v>
      </c>
      <c r="O358" s="355"/>
      <c r="P358" s="20" t="s">
        <v>1778</v>
      </c>
      <c r="Q358" s="33"/>
      <c r="R358" s="34" t="s">
        <v>86</v>
      </c>
      <c r="S358" s="14"/>
      <c r="T358" s="14"/>
      <c r="U358" s="14" t="s">
        <v>10</v>
      </c>
      <c r="V358" s="36" t="s">
        <v>7</v>
      </c>
      <c r="W358" s="36" t="s">
        <v>17</v>
      </c>
      <c r="X358" s="136"/>
      <c r="Y358" s="132">
        <v>43150</v>
      </c>
      <c r="Z358" s="135">
        <f t="shared" si="95"/>
        <v>43270</v>
      </c>
      <c r="AA358" s="32">
        <v>43150</v>
      </c>
      <c r="AB358" s="37">
        <f t="shared" ca="1" si="96"/>
        <v>704</v>
      </c>
      <c r="AC358" s="37"/>
      <c r="AD358" s="37"/>
      <c r="AE358" s="61">
        <f t="shared" ca="1" si="98"/>
        <v>1.9287671232876713</v>
      </c>
      <c r="AF358" s="61"/>
    </row>
    <row r="359" spans="1:32" ht="22.5">
      <c r="A359" s="1">
        <v>355</v>
      </c>
      <c r="B359" s="335" t="s">
        <v>1786</v>
      </c>
      <c r="C359" s="20">
        <v>400117</v>
      </c>
      <c r="D359" s="209"/>
      <c r="E359" s="20" t="s">
        <v>247</v>
      </c>
      <c r="F359" s="14" t="s">
        <v>898</v>
      </c>
      <c r="G359" s="34" t="s">
        <v>894</v>
      </c>
      <c r="H359" s="34" t="s">
        <v>901</v>
      </c>
      <c r="I359" s="33" t="s">
        <v>899</v>
      </c>
      <c r="J359" s="34" t="s">
        <v>600</v>
      </c>
      <c r="K359" s="34" t="s">
        <v>900</v>
      </c>
      <c r="L359" s="100">
        <v>1129700203287</v>
      </c>
      <c r="M359" s="127">
        <v>36683</v>
      </c>
      <c r="N359" s="175">
        <f t="shared" ca="1" si="71"/>
        <v>20</v>
      </c>
      <c r="O359" s="355"/>
      <c r="P359" s="20" t="s">
        <v>1778</v>
      </c>
      <c r="Q359" s="33"/>
      <c r="R359" s="34" t="s">
        <v>86</v>
      </c>
      <c r="S359" s="14"/>
      <c r="T359" s="14"/>
      <c r="U359" s="14" t="s">
        <v>10</v>
      </c>
      <c r="V359" s="36" t="s">
        <v>7</v>
      </c>
      <c r="W359" s="36" t="s">
        <v>17</v>
      </c>
      <c r="X359" s="136"/>
      <c r="Y359" s="132">
        <v>43150</v>
      </c>
      <c r="Z359" s="135">
        <f t="shared" si="95"/>
        <v>43270</v>
      </c>
      <c r="AA359" s="32">
        <v>43150</v>
      </c>
      <c r="AB359" s="37">
        <f t="shared" ca="1" si="96"/>
        <v>704</v>
      </c>
      <c r="AC359" s="37"/>
      <c r="AD359" s="37"/>
      <c r="AE359" s="61">
        <f t="shared" ca="1" si="98"/>
        <v>1.9287671232876713</v>
      </c>
      <c r="AF359" s="61"/>
    </row>
    <row r="360" spans="1:32" ht="22.5">
      <c r="A360" s="1">
        <v>356</v>
      </c>
      <c r="B360" s="335" t="s">
        <v>1786</v>
      </c>
      <c r="C360" s="20">
        <v>400119</v>
      </c>
      <c r="D360" s="210"/>
      <c r="E360" s="49" t="s">
        <v>247</v>
      </c>
      <c r="F360" s="50" t="s">
        <v>937</v>
      </c>
      <c r="G360" s="109" t="s">
        <v>938</v>
      </c>
      <c r="H360" s="109" t="s">
        <v>939</v>
      </c>
      <c r="I360" s="184" t="s">
        <v>576</v>
      </c>
      <c r="J360" s="34" t="s">
        <v>438</v>
      </c>
      <c r="K360" s="109" t="s">
        <v>940</v>
      </c>
      <c r="L360" s="101">
        <v>1600401211544</v>
      </c>
      <c r="M360" s="127">
        <v>36711</v>
      </c>
      <c r="N360" s="175">
        <f t="shared" ca="1" si="71"/>
        <v>20</v>
      </c>
      <c r="O360" s="355"/>
      <c r="P360" s="20" t="s">
        <v>1778</v>
      </c>
      <c r="Q360" s="33"/>
      <c r="R360" s="34" t="s">
        <v>86</v>
      </c>
      <c r="S360" s="14"/>
      <c r="T360" s="14"/>
      <c r="U360" s="14" t="s">
        <v>10</v>
      </c>
      <c r="V360" s="36" t="s">
        <v>7</v>
      </c>
      <c r="W360" s="36" t="s">
        <v>17</v>
      </c>
      <c r="X360" s="222"/>
      <c r="Y360" s="132">
        <v>43157</v>
      </c>
      <c r="Z360" s="135">
        <f t="shared" si="95"/>
        <v>43277</v>
      </c>
      <c r="AA360" s="32">
        <v>43157</v>
      </c>
      <c r="AB360" s="37">
        <f ca="1">IF(Y360="","",TODAY()-AA360)</f>
        <v>697</v>
      </c>
      <c r="AC360" s="37"/>
      <c r="AD360" s="37"/>
      <c r="AE360" s="61">
        <f ca="1">IF(AB360="","",AB360/365)</f>
        <v>1.9095890410958904</v>
      </c>
      <c r="AF360" s="61">
        <f ca="1">IF(AA360="","",IF(AE360&lt;$AD$2,0,IF(YEAR(AA360)=$AD$1-1,ROUND($AF$2/12*(12-MONTH(AA360)+1),0),IF(AC360&gt;=$AD$6,$AF$6,IF(AC360&gt;=$AD$5,$AF$5,IF(AC360&gt;=$AD$4,$AF$4,IF(AC360&gt;=$AD$3,$AF$3,IF(AC360&gt;=$AD$2,$AF$2,"Check"))))))))</f>
        <v>0</v>
      </c>
    </row>
    <row r="361" spans="1:32" ht="22.5">
      <c r="A361" s="1">
        <v>357</v>
      </c>
      <c r="B361" s="335" t="s">
        <v>1786</v>
      </c>
      <c r="C361" s="20">
        <v>400120</v>
      </c>
      <c r="D361" s="209"/>
      <c r="E361" s="20" t="s">
        <v>247</v>
      </c>
      <c r="F361" s="14" t="s">
        <v>944</v>
      </c>
      <c r="G361" s="34" t="s">
        <v>945</v>
      </c>
      <c r="H361" s="34" t="s">
        <v>943</v>
      </c>
      <c r="I361" s="33" t="s">
        <v>942</v>
      </c>
      <c r="J361" s="34" t="s">
        <v>438</v>
      </c>
      <c r="K361" s="34" t="s">
        <v>941</v>
      </c>
      <c r="L361" s="100">
        <v>1129901647280</v>
      </c>
      <c r="M361" s="127">
        <v>36946</v>
      </c>
      <c r="N361" s="175">
        <f t="shared" ca="1" si="71"/>
        <v>19</v>
      </c>
      <c r="O361" s="355"/>
      <c r="P361" s="20" t="s">
        <v>1778</v>
      </c>
      <c r="Q361" s="33"/>
      <c r="R361" s="34" t="s">
        <v>86</v>
      </c>
      <c r="S361" s="14"/>
      <c r="T361" s="14"/>
      <c r="U361" s="14" t="s">
        <v>10</v>
      </c>
      <c r="V361" s="36" t="s">
        <v>7</v>
      </c>
      <c r="W361" s="36" t="s">
        <v>17</v>
      </c>
      <c r="X361" s="136"/>
      <c r="Y361" s="132">
        <v>43157</v>
      </c>
      <c r="Z361" s="135">
        <f t="shared" si="95"/>
        <v>43277</v>
      </c>
      <c r="AA361" s="32">
        <v>43157</v>
      </c>
      <c r="AB361" s="37">
        <f t="shared" ref="AB361:AB363" ca="1" si="99">IF(Y361="","",TODAY()-AA361)</f>
        <v>697</v>
      </c>
      <c r="AC361" s="37"/>
      <c r="AD361" s="37"/>
      <c r="AE361" s="61">
        <f t="shared" ref="AE361:AE363" ca="1" si="100">IF(AB361="","",AB361/365)</f>
        <v>1.9095890410958904</v>
      </c>
      <c r="AF361" s="61"/>
    </row>
    <row r="362" spans="1:32" ht="22.5">
      <c r="A362" s="1">
        <v>358</v>
      </c>
      <c r="B362" s="335" t="s">
        <v>1786</v>
      </c>
      <c r="C362" s="20">
        <v>400123</v>
      </c>
      <c r="D362" s="209"/>
      <c r="E362" s="20" t="s">
        <v>247</v>
      </c>
      <c r="F362" s="14" t="s">
        <v>955</v>
      </c>
      <c r="G362" s="34" t="s">
        <v>954</v>
      </c>
      <c r="H362" s="34" t="s">
        <v>953</v>
      </c>
      <c r="I362" s="33" t="s">
        <v>951</v>
      </c>
      <c r="J362" s="34" t="s">
        <v>438</v>
      </c>
      <c r="K362" s="34" t="s">
        <v>952</v>
      </c>
      <c r="L362" s="100">
        <v>1100201549783</v>
      </c>
      <c r="M362" s="127">
        <v>36772</v>
      </c>
      <c r="N362" s="175">
        <f t="shared" ca="1" si="71"/>
        <v>20</v>
      </c>
      <c r="O362" s="355"/>
      <c r="P362" s="20" t="s">
        <v>1778</v>
      </c>
      <c r="Q362" s="33"/>
      <c r="R362" s="34" t="s">
        <v>86</v>
      </c>
      <c r="S362" s="14"/>
      <c r="T362" s="14"/>
      <c r="U362" s="14" t="s">
        <v>10</v>
      </c>
      <c r="V362" s="36" t="s">
        <v>7</v>
      </c>
      <c r="W362" s="36" t="s">
        <v>17</v>
      </c>
      <c r="X362" s="136"/>
      <c r="Y362" s="132">
        <v>43157</v>
      </c>
      <c r="Z362" s="135">
        <f t="shared" si="95"/>
        <v>43277</v>
      </c>
      <c r="AA362" s="32">
        <v>43157</v>
      </c>
      <c r="AB362" s="37">
        <f t="shared" ca="1" si="99"/>
        <v>697</v>
      </c>
      <c r="AC362" s="37"/>
      <c r="AD362" s="37"/>
      <c r="AE362" s="61">
        <f t="shared" ca="1" si="100"/>
        <v>1.9095890410958904</v>
      </c>
      <c r="AF362" s="61"/>
    </row>
    <row r="363" spans="1:32" ht="22.5">
      <c r="A363" s="1">
        <v>359</v>
      </c>
      <c r="B363" s="335" t="s">
        <v>1786</v>
      </c>
      <c r="C363" s="49">
        <v>400126</v>
      </c>
      <c r="D363" s="210"/>
      <c r="E363" s="20" t="s">
        <v>247</v>
      </c>
      <c r="F363" s="50" t="s">
        <v>968</v>
      </c>
      <c r="G363" s="109" t="s">
        <v>967</v>
      </c>
      <c r="H363" s="109" t="s">
        <v>966</v>
      </c>
      <c r="I363" s="184" t="s">
        <v>1008</v>
      </c>
      <c r="J363" s="109" t="s">
        <v>438</v>
      </c>
      <c r="K363" s="109" t="s">
        <v>969</v>
      </c>
      <c r="L363" s="101">
        <v>1159900346227</v>
      </c>
      <c r="M363" s="127">
        <v>36868</v>
      </c>
      <c r="N363" s="175">
        <f t="shared" ca="1" si="71"/>
        <v>20</v>
      </c>
      <c r="O363" s="355"/>
      <c r="P363" s="20" t="s">
        <v>1778</v>
      </c>
      <c r="Q363" s="33"/>
      <c r="R363" s="34" t="s">
        <v>86</v>
      </c>
      <c r="S363" s="14"/>
      <c r="T363" s="14"/>
      <c r="U363" s="14" t="s">
        <v>10</v>
      </c>
      <c r="V363" s="36" t="s">
        <v>7</v>
      </c>
      <c r="W363" s="36" t="s">
        <v>17</v>
      </c>
      <c r="X363" s="222"/>
      <c r="Y363" s="132">
        <v>43157</v>
      </c>
      <c r="Z363" s="135">
        <f t="shared" si="95"/>
        <v>43277</v>
      </c>
      <c r="AA363" s="32">
        <v>43157</v>
      </c>
      <c r="AB363" s="37">
        <f t="shared" ca="1" si="99"/>
        <v>697</v>
      </c>
      <c r="AC363" s="37"/>
      <c r="AD363" s="37"/>
      <c r="AE363" s="61">
        <f t="shared" ca="1" si="100"/>
        <v>1.9095890410958904</v>
      </c>
      <c r="AF363" s="61">
        <f t="shared" ref="AF363:AF372" ca="1" si="101">IF(AA363="","",IF(AE363&lt;$AD$2,0,IF(YEAR(AA363)=$AD$1-1,ROUND($AF$2/12*(12-MONTH(AA363)+1),0),IF(AC363&gt;=$AD$6,$AF$6,IF(AC363&gt;=$AD$5,$AF$5,IF(AC363&gt;=$AD$4,$AF$4,IF(AC363&gt;=$AD$3,$AF$3,IF(AC363&gt;=$AD$2,$AF$2,"Check"))))))))</f>
        <v>0</v>
      </c>
    </row>
    <row r="364" spans="1:32" ht="22.5">
      <c r="A364" s="1">
        <v>360</v>
      </c>
      <c r="B364" s="335" t="s">
        <v>1786</v>
      </c>
      <c r="C364" s="49">
        <v>400127</v>
      </c>
      <c r="D364" s="210"/>
      <c r="E364" s="20" t="s">
        <v>247</v>
      </c>
      <c r="F364" s="50" t="s">
        <v>1010</v>
      </c>
      <c r="G364" s="109" t="s">
        <v>1009</v>
      </c>
      <c r="H364" s="109" t="s">
        <v>1011</v>
      </c>
      <c r="I364" s="184" t="s">
        <v>996</v>
      </c>
      <c r="J364" s="109" t="s">
        <v>438</v>
      </c>
      <c r="K364" s="109" t="s">
        <v>997</v>
      </c>
      <c r="L364" s="101">
        <v>1103703069578</v>
      </c>
      <c r="M364" s="127">
        <v>36734</v>
      </c>
      <c r="N364" s="175">
        <f t="shared" ca="1" si="71"/>
        <v>20</v>
      </c>
      <c r="O364" s="355"/>
      <c r="P364" s="20" t="s">
        <v>1778</v>
      </c>
      <c r="Q364" s="33"/>
      <c r="R364" s="34" t="s">
        <v>86</v>
      </c>
      <c r="S364" s="14"/>
      <c r="T364" s="14"/>
      <c r="U364" s="14" t="s">
        <v>10</v>
      </c>
      <c r="V364" s="36" t="s">
        <v>7</v>
      </c>
      <c r="W364" s="36" t="s">
        <v>17</v>
      </c>
      <c r="X364" s="222"/>
      <c r="Y364" s="132">
        <v>43161</v>
      </c>
      <c r="Z364" s="135">
        <f>Y364+120</f>
        <v>43281</v>
      </c>
      <c r="AA364" s="32">
        <v>43161</v>
      </c>
      <c r="AB364" s="37">
        <f ca="1">IF(Y364="","",TODAY()-AA364)</f>
        <v>693</v>
      </c>
      <c r="AC364" s="37"/>
      <c r="AD364" s="37"/>
      <c r="AE364" s="61">
        <f ca="1">IF(AB364="","",AB364/365)</f>
        <v>1.8986301369863015</v>
      </c>
      <c r="AF364" s="61">
        <f t="shared" ca="1" si="101"/>
        <v>0</v>
      </c>
    </row>
    <row r="365" spans="1:32" ht="22.5">
      <c r="A365" s="1">
        <v>361</v>
      </c>
      <c r="B365" s="335" t="s">
        <v>1786</v>
      </c>
      <c r="C365" s="49">
        <v>400128</v>
      </c>
      <c r="D365" s="210"/>
      <c r="E365" s="20" t="s">
        <v>249</v>
      </c>
      <c r="F365" s="50" t="s">
        <v>973</v>
      </c>
      <c r="G365" s="109" t="s">
        <v>974</v>
      </c>
      <c r="H365" s="109" t="s">
        <v>972</v>
      </c>
      <c r="I365" s="184" t="s">
        <v>971</v>
      </c>
      <c r="J365" s="109" t="s">
        <v>435</v>
      </c>
      <c r="K365" s="109" t="s">
        <v>970</v>
      </c>
      <c r="L365" s="101">
        <v>1310800170658</v>
      </c>
      <c r="M365" s="127">
        <v>34485</v>
      </c>
      <c r="N365" s="175">
        <f t="shared" ca="1" si="71"/>
        <v>26</v>
      </c>
      <c r="O365" s="355"/>
      <c r="P365" s="20" t="s">
        <v>1778</v>
      </c>
      <c r="Q365" s="33"/>
      <c r="R365" s="236" t="s">
        <v>789</v>
      </c>
      <c r="S365" s="14"/>
      <c r="T365" s="14"/>
      <c r="U365" s="14" t="s">
        <v>10</v>
      </c>
      <c r="V365" s="36" t="s">
        <v>7</v>
      </c>
      <c r="W365" s="36" t="s">
        <v>17</v>
      </c>
      <c r="X365" s="222"/>
      <c r="Y365" s="132">
        <v>43157</v>
      </c>
      <c r="Z365" s="135">
        <f>Y365+120</f>
        <v>43277</v>
      </c>
      <c r="AA365" s="32">
        <v>43157</v>
      </c>
      <c r="AB365" s="37">
        <f ca="1">IF(Y365="","",TODAY()-AA365)</f>
        <v>697</v>
      </c>
      <c r="AC365" s="37"/>
      <c r="AD365" s="37"/>
      <c r="AE365" s="61">
        <f ca="1">IF(AB365="","",AB365/365)</f>
        <v>1.9095890410958904</v>
      </c>
      <c r="AF365" s="61">
        <f t="shared" ca="1" si="101"/>
        <v>0</v>
      </c>
    </row>
    <row r="366" spans="1:32" ht="22.5">
      <c r="A366" s="1">
        <v>362</v>
      </c>
      <c r="B366" s="335" t="s">
        <v>1786</v>
      </c>
      <c r="C366" s="49">
        <v>400129</v>
      </c>
      <c r="D366" s="210"/>
      <c r="E366" s="20" t="s">
        <v>247</v>
      </c>
      <c r="F366" s="50" t="s">
        <v>1002</v>
      </c>
      <c r="G366" s="109" t="s">
        <v>1001</v>
      </c>
      <c r="H366" s="109" t="s">
        <v>1000</v>
      </c>
      <c r="I366" s="184" t="s">
        <v>999</v>
      </c>
      <c r="J366" s="109" t="s">
        <v>435</v>
      </c>
      <c r="K366" s="109" t="s">
        <v>998</v>
      </c>
      <c r="L366" s="101">
        <v>1103703101480</v>
      </c>
      <c r="M366" s="127">
        <v>36783</v>
      </c>
      <c r="N366" s="175">
        <f t="shared" ca="1" si="71"/>
        <v>20</v>
      </c>
      <c r="O366" s="355"/>
      <c r="P366" s="20" t="s">
        <v>1778</v>
      </c>
      <c r="Q366" s="33"/>
      <c r="R366" s="34" t="s">
        <v>86</v>
      </c>
      <c r="S366" s="14"/>
      <c r="T366" s="14"/>
      <c r="U366" s="14" t="s">
        <v>10</v>
      </c>
      <c r="V366" s="36" t="s">
        <v>7</v>
      </c>
      <c r="W366" s="36" t="s">
        <v>17</v>
      </c>
      <c r="X366" s="222"/>
      <c r="Y366" s="132">
        <v>43161</v>
      </c>
      <c r="Z366" s="135">
        <f>Y366+120</f>
        <v>43281</v>
      </c>
      <c r="AA366" s="32">
        <v>43161</v>
      </c>
      <c r="AB366" s="37">
        <f ca="1">IF(Y366="","",TODAY()-AA366)</f>
        <v>693</v>
      </c>
      <c r="AC366" s="37"/>
      <c r="AD366" s="37"/>
      <c r="AE366" s="61">
        <f ca="1">IF(AB366="","",AB366/365)</f>
        <v>1.8986301369863015</v>
      </c>
      <c r="AF366" s="61">
        <f t="shared" ca="1" si="101"/>
        <v>0</v>
      </c>
    </row>
    <row r="367" spans="1:32" ht="22.5">
      <c r="A367" s="1">
        <v>363</v>
      </c>
      <c r="B367" s="335" t="s">
        <v>1786</v>
      </c>
      <c r="C367" s="49">
        <v>400130</v>
      </c>
      <c r="D367" s="210"/>
      <c r="E367" s="20" t="s">
        <v>249</v>
      </c>
      <c r="F367" s="50" t="s">
        <v>978</v>
      </c>
      <c r="G367" s="109" t="s">
        <v>977</v>
      </c>
      <c r="H367" s="109" t="s">
        <v>976</v>
      </c>
      <c r="I367" s="184" t="s">
        <v>975</v>
      </c>
      <c r="J367" s="109" t="s">
        <v>435</v>
      </c>
      <c r="K367" s="109" t="s">
        <v>979</v>
      </c>
      <c r="L367" s="101">
        <v>3100200976811</v>
      </c>
      <c r="M367" s="127">
        <v>30294</v>
      </c>
      <c r="N367" s="175">
        <f t="shared" ca="1" si="71"/>
        <v>38</v>
      </c>
      <c r="O367" s="355"/>
      <c r="P367" s="20" t="s">
        <v>1778</v>
      </c>
      <c r="Q367" s="33"/>
      <c r="R367" s="236" t="s">
        <v>789</v>
      </c>
      <c r="S367" s="14"/>
      <c r="T367" s="14"/>
      <c r="U367" s="53" t="s">
        <v>10</v>
      </c>
      <c r="V367" s="36" t="s">
        <v>7</v>
      </c>
      <c r="W367" s="36" t="s">
        <v>17</v>
      </c>
      <c r="X367" s="222"/>
      <c r="Y367" s="132">
        <v>43157</v>
      </c>
      <c r="Z367" s="135">
        <f t="shared" ref="Z367:Z390" si="102">Y367+120</f>
        <v>43277</v>
      </c>
      <c r="AA367" s="32">
        <v>43157</v>
      </c>
      <c r="AB367" s="37">
        <f t="shared" ref="AB367:AB390" ca="1" si="103">IF(Y367="","",TODAY()-AA367)</f>
        <v>697</v>
      </c>
      <c r="AC367" s="37"/>
      <c r="AD367" s="37"/>
      <c r="AE367" s="61">
        <f t="shared" ref="AE367:AE386" ca="1" si="104">IF(AB367="","",AB367/365)</f>
        <v>1.9095890410958904</v>
      </c>
      <c r="AF367" s="61">
        <f t="shared" ca="1" si="101"/>
        <v>0</v>
      </c>
    </row>
    <row r="368" spans="1:32" ht="22.5">
      <c r="A368" s="1">
        <v>364</v>
      </c>
      <c r="B368" s="335" t="s">
        <v>1786</v>
      </c>
      <c r="C368" s="49">
        <v>400132</v>
      </c>
      <c r="D368" s="210"/>
      <c r="E368" s="49" t="s">
        <v>247</v>
      </c>
      <c r="F368" s="50" t="s">
        <v>988</v>
      </c>
      <c r="G368" s="109" t="s">
        <v>989</v>
      </c>
      <c r="H368" s="109" t="s">
        <v>987</v>
      </c>
      <c r="I368" s="184" t="s">
        <v>981</v>
      </c>
      <c r="J368" s="109" t="s">
        <v>438</v>
      </c>
      <c r="K368" s="109" t="s">
        <v>986</v>
      </c>
      <c r="L368" s="101">
        <v>1129901710631</v>
      </c>
      <c r="M368" s="127">
        <v>37343</v>
      </c>
      <c r="N368" s="175">
        <f t="shared" ca="1" si="71"/>
        <v>18</v>
      </c>
      <c r="O368" s="355"/>
      <c r="P368" s="20" t="s">
        <v>1778</v>
      </c>
      <c r="Q368" s="33"/>
      <c r="R368" s="34" t="s">
        <v>86</v>
      </c>
      <c r="S368" s="14"/>
      <c r="T368" s="14"/>
      <c r="U368" s="14" t="s">
        <v>10</v>
      </c>
      <c r="V368" s="36" t="s">
        <v>7</v>
      </c>
      <c r="W368" s="36" t="s">
        <v>17</v>
      </c>
      <c r="X368" s="222"/>
      <c r="Y368" s="132">
        <v>43157</v>
      </c>
      <c r="Z368" s="135">
        <f t="shared" si="102"/>
        <v>43277</v>
      </c>
      <c r="AA368" s="32">
        <v>43157</v>
      </c>
      <c r="AB368" s="37">
        <f t="shared" ca="1" si="103"/>
        <v>697</v>
      </c>
      <c r="AC368" s="37"/>
      <c r="AD368" s="37"/>
      <c r="AE368" s="61">
        <f t="shared" ca="1" si="104"/>
        <v>1.9095890410958904</v>
      </c>
      <c r="AF368" s="61">
        <f t="shared" ca="1" si="101"/>
        <v>0</v>
      </c>
    </row>
    <row r="369" spans="1:32" ht="22.5">
      <c r="A369" s="1">
        <v>365</v>
      </c>
      <c r="B369" s="335" t="s">
        <v>1786</v>
      </c>
      <c r="C369" s="49">
        <v>400133</v>
      </c>
      <c r="D369" s="210"/>
      <c r="E369" s="20" t="s">
        <v>249</v>
      </c>
      <c r="F369" s="50" t="s">
        <v>697</v>
      </c>
      <c r="G369" s="109" t="s">
        <v>701</v>
      </c>
      <c r="H369" s="109" t="s">
        <v>703</v>
      </c>
      <c r="I369" s="184" t="s">
        <v>702</v>
      </c>
      <c r="J369" s="109" t="s">
        <v>435</v>
      </c>
      <c r="K369" s="109" t="s">
        <v>704</v>
      </c>
      <c r="L369" s="101">
        <v>1129700236983</v>
      </c>
      <c r="M369" s="127">
        <v>37139</v>
      </c>
      <c r="N369" s="175">
        <f t="shared" ca="1" si="71"/>
        <v>19</v>
      </c>
      <c r="O369" s="355"/>
      <c r="P369" s="20" t="s">
        <v>1778</v>
      </c>
      <c r="Q369" s="33"/>
      <c r="R369" s="34" t="s">
        <v>86</v>
      </c>
      <c r="S369" s="14"/>
      <c r="T369" s="14"/>
      <c r="U369" s="14" t="s">
        <v>10</v>
      </c>
      <c r="V369" s="36" t="s">
        <v>7</v>
      </c>
      <c r="W369" s="36" t="s">
        <v>17</v>
      </c>
      <c r="X369" s="222"/>
      <c r="Y369" s="132">
        <v>43161</v>
      </c>
      <c r="Z369" s="135">
        <f t="shared" si="102"/>
        <v>43281</v>
      </c>
      <c r="AA369" s="32">
        <v>43161</v>
      </c>
      <c r="AB369" s="37">
        <f t="shared" ca="1" si="103"/>
        <v>693</v>
      </c>
      <c r="AC369" s="37"/>
      <c r="AD369" s="37"/>
      <c r="AE369" s="61">
        <f t="shared" ca="1" si="104"/>
        <v>1.8986301369863015</v>
      </c>
      <c r="AF369" s="61">
        <f t="shared" ca="1" si="101"/>
        <v>0</v>
      </c>
    </row>
    <row r="370" spans="1:32" ht="22.5">
      <c r="A370" s="1">
        <v>366</v>
      </c>
      <c r="B370" s="335" t="s">
        <v>1786</v>
      </c>
      <c r="C370" s="49">
        <v>400134</v>
      </c>
      <c r="D370" s="210"/>
      <c r="E370" s="20" t="s">
        <v>249</v>
      </c>
      <c r="F370" s="50" t="s">
        <v>991</v>
      </c>
      <c r="G370" s="109" t="s">
        <v>992</v>
      </c>
      <c r="H370" s="109" t="s">
        <v>995</v>
      </c>
      <c r="I370" s="184" t="s">
        <v>994</v>
      </c>
      <c r="J370" s="109" t="s">
        <v>435</v>
      </c>
      <c r="K370" s="109" t="s">
        <v>993</v>
      </c>
      <c r="L370" s="101">
        <v>1129700230331</v>
      </c>
      <c r="M370" s="127">
        <v>37045</v>
      </c>
      <c r="N370" s="175">
        <f t="shared" ca="1" si="71"/>
        <v>19</v>
      </c>
      <c r="O370" s="355"/>
      <c r="P370" s="20" t="s">
        <v>1778</v>
      </c>
      <c r="Q370" s="33"/>
      <c r="R370" s="34" t="s">
        <v>86</v>
      </c>
      <c r="S370" s="14"/>
      <c r="T370" s="14"/>
      <c r="U370" s="14" t="s">
        <v>10</v>
      </c>
      <c r="V370" s="36" t="s">
        <v>7</v>
      </c>
      <c r="W370" s="36" t="s">
        <v>17</v>
      </c>
      <c r="X370" s="222"/>
      <c r="Y370" s="132">
        <v>43161</v>
      </c>
      <c r="Z370" s="135">
        <f t="shared" si="102"/>
        <v>43281</v>
      </c>
      <c r="AA370" s="32">
        <v>43161</v>
      </c>
      <c r="AB370" s="37">
        <f t="shared" ca="1" si="103"/>
        <v>693</v>
      </c>
      <c r="AC370" s="37"/>
      <c r="AD370" s="37"/>
      <c r="AE370" s="61">
        <f t="shared" ca="1" si="104"/>
        <v>1.8986301369863015</v>
      </c>
      <c r="AF370" s="61">
        <f t="shared" ca="1" si="101"/>
        <v>0</v>
      </c>
    </row>
    <row r="371" spans="1:32" ht="22.5">
      <c r="A371" s="1">
        <v>367</v>
      </c>
      <c r="B371" s="335" t="s">
        <v>1786</v>
      </c>
      <c r="C371" s="49">
        <v>400135</v>
      </c>
      <c r="D371" s="210"/>
      <c r="E371" s="49" t="s">
        <v>247</v>
      </c>
      <c r="F371" s="50" t="s">
        <v>1033</v>
      </c>
      <c r="G371" s="109" t="s">
        <v>294</v>
      </c>
      <c r="H371" s="109" t="s">
        <v>1022</v>
      </c>
      <c r="I371" s="184" t="s">
        <v>1027</v>
      </c>
      <c r="J371" s="109"/>
      <c r="K371" s="109"/>
      <c r="L371" s="101"/>
      <c r="M371" s="127"/>
      <c r="N371" s="175">
        <f t="shared" ca="1" si="71"/>
        <v>120</v>
      </c>
      <c r="O371" s="355"/>
      <c r="P371" s="20" t="s">
        <v>1778</v>
      </c>
      <c r="Q371" s="33"/>
      <c r="R371" s="34" t="s">
        <v>86</v>
      </c>
      <c r="S371" s="14"/>
      <c r="T371" s="14"/>
      <c r="U371" s="14" t="s">
        <v>10</v>
      </c>
      <c r="V371" s="36" t="s">
        <v>7</v>
      </c>
      <c r="W371" s="36" t="s">
        <v>17</v>
      </c>
      <c r="X371" s="222"/>
      <c r="Y371" s="132">
        <v>43165</v>
      </c>
      <c r="Z371" s="135">
        <f t="shared" si="102"/>
        <v>43285</v>
      </c>
      <c r="AA371" s="32">
        <v>43165</v>
      </c>
      <c r="AB371" s="37">
        <f t="shared" ca="1" si="103"/>
        <v>689</v>
      </c>
      <c r="AC371" s="37"/>
      <c r="AD371" s="37"/>
      <c r="AE371" s="61">
        <f t="shared" ca="1" si="104"/>
        <v>1.8876712328767122</v>
      </c>
      <c r="AF371" s="61">
        <f t="shared" ca="1" si="101"/>
        <v>0</v>
      </c>
    </row>
    <row r="372" spans="1:32" ht="22.5">
      <c r="A372" s="1">
        <v>368</v>
      </c>
      <c r="B372" s="335" t="s">
        <v>1786</v>
      </c>
      <c r="C372" s="49">
        <v>400137</v>
      </c>
      <c r="D372" s="210"/>
      <c r="E372" s="49" t="s">
        <v>247</v>
      </c>
      <c r="F372" s="50" t="s">
        <v>1035</v>
      </c>
      <c r="G372" s="109" t="s">
        <v>992</v>
      </c>
      <c r="H372" s="109" t="s">
        <v>1024</v>
      </c>
      <c r="I372" s="184" t="s">
        <v>1029</v>
      </c>
      <c r="J372" s="109"/>
      <c r="K372" s="109"/>
      <c r="L372" s="101"/>
      <c r="M372" s="127"/>
      <c r="N372" s="175">
        <f t="shared" ca="1" si="71"/>
        <v>120</v>
      </c>
      <c r="O372" s="355"/>
      <c r="P372" s="20" t="s">
        <v>1778</v>
      </c>
      <c r="Q372" s="33"/>
      <c r="R372" s="34" t="s">
        <v>86</v>
      </c>
      <c r="S372" s="14"/>
      <c r="T372" s="14"/>
      <c r="U372" s="14" t="s">
        <v>10</v>
      </c>
      <c r="V372" s="36" t="s">
        <v>7</v>
      </c>
      <c r="W372" s="36" t="s">
        <v>17</v>
      </c>
      <c r="X372" s="222"/>
      <c r="Y372" s="132">
        <v>43165</v>
      </c>
      <c r="Z372" s="135">
        <f t="shared" si="102"/>
        <v>43285</v>
      </c>
      <c r="AA372" s="32">
        <v>43165</v>
      </c>
      <c r="AB372" s="37">
        <f t="shared" ca="1" si="103"/>
        <v>689</v>
      </c>
      <c r="AC372" s="37"/>
      <c r="AD372" s="37"/>
      <c r="AE372" s="61">
        <f t="shared" ca="1" si="104"/>
        <v>1.8876712328767122</v>
      </c>
      <c r="AF372" s="61">
        <f t="shared" ca="1" si="101"/>
        <v>0</v>
      </c>
    </row>
    <row r="373" spans="1:32" ht="22.5">
      <c r="A373" s="1">
        <v>369</v>
      </c>
      <c r="B373" s="335" t="s">
        <v>1786</v>
      </c>
      <c r="C373" s="49">
        <v>400143</v>
      </c>
      <c r="D373" s="210"/>
      <c r="E373" s="49" t="s">
        <v>249</v>
      </c>
      <c r="F373" s="50" t="s">
        <v>1053</v>
      </c>
      <c r="G373" s="109" t="s">
        <v>1054</v>
      </c>
      <c r="H373" s="109" t="s">
        <v>1052</v>
      </c>
      <c r="I373" s="184" t="s">
        <v>754</v>
      </c>
      <c r="J373" s="109" t="s">
        <v>435</v>
      </c>
      <c r="K373" s="109" t="s">
        <v>1051</v>
      </c>
      <c r="L373" s="101">
        <v>1101501123227</v>
      </c>
      <c r="M373" s="127">
        <v>37219</v>
      </c>
      <c r="N373" s="175">
        <f t="shared" ca="1" si="71"/>
        <v>19</v>
      </c>
      <c r="O373" s="355"/>
      <c r="P373" s="20" t="s">
        <v>1778</v>
      </c>
      <c r="Q373" s="33"/>
      <c r="R373" s="34" t="s">
        <v>86</v>
      </c>
      <c r="S373" s="14"/>
      <c r="T373" s="14"/>
      <c r="U373" s="14" t="s">
        <v>10</v>
      </c>
      <c r="V373" s="36" t="s">
        <v>7</v>
      </c>
      <c r="W373" s="36" t="s">
        <v>17</v>
      </c>
      <c r="X373" s="222"/>
      <c r="Y373" s="132">
        <v>43168</v>
      </c>
      <c r="Z373" s="135">
        <f t="shared" si="102"/>
        <v>43288</v>
      </c>
      <c r="AA373" s="32">
        <v>43168</v>
      </c>
      <c r="AB373" s="37">
        <f t="shared" ca="1" si="103"/>
        <v>686</v>
      </c>
      <c r="AC373" s="37"/>
      <c r="AD373" s="37"/>
      <c r="AE373" s="61">
        <f t="shared" ca="1" si="104"/>
        <v>1.8794520547945206</v>
      </c>
      <c r="AF373" s="61">
        <f ca="1">IF(AA373="","",IF(AE373&lt;$AD$2,0,IF(YEAR(AA373)=$AD$1-1,ROUND($AF$2/12*(12-MONTH(AA373)+1),0),IF(AC373&gt;=$AD$6,$AF$6,IF(AC373&gt;=$AD$5,$AF$5,IF(AC373&gt;=$AD$4,$AF$4,IF(AC373&gt;=$AD$3,$AF$3,IF(AC373&gt;=$AD$2,$AF$2,"Check"))))))))</f>
        <v>0</v>
      </c>
    </row>
    <row r="374" spans="1:32" ht="22.5">
      <c r="A374" s="1">
        <v>370</v>
      </c>
      <c r="B374" s="335" t="s">
        <v>1786</v>
      </c>
      <c r="C374" s="49">
        <v>400144</v>
      </c>
      <c r="D374" s="210"/>
      <c r="E374" s="49" t="s">
        <v>247</v>
      </c>
      <c r="F374" s="50" t="s">
        <v>177</v>
      </c>
      <c r="G374" s="109" t="s">
        <v>1059</v>
      </c>
      <c r="H374" s="109" t="s">
        <v>1061</v>
      </c>
      <c r="I374" s="184" t="s">
        <v>1029</v>
      </c>
      <c r="J374" s="109" t="s">
        <v>600</v>
      </c>
      <c r="K374" s="109" t="s">
        <v>1062</v>
      </c>
      <c r="L374" s="101">
        <v>1129700227950</v>
      </c>
      <c r="M374" s="127">
        <v>37024</v>
      </c>
      <c r="N374" s="175">
        <f t="shared" ca="1" si="71"/>
        <v>19</v>
      </c>
      <c r="O374" s="355"/>
      <c r="P374" s="20" t="s">
        <v>1778</v>
      </c>
      <c r="Q374" s="33"/>
      <c r="R374" s="34" t="s">
        <v>86</v>
      </c>
      <c r="S374" s="14"/>
      <c r="T374" s="14"/>
      <c r="U374" s="14" t="s">
        <v>10</v>
      </c>
      <c r="V374" s="36" t="s">
        <v>7</v>
      </c>
      <c r="W374" s="36" t="s">
        <v>17</v>
      </c>
      <c r="X374" s="222"/>
      <c r="Y374" s="132">
        <v>43174</v>
      </c>
      <c r="Z374" s="135">
        <f t="shared" si="102"/>
        <v>43294</v>
      </c>
      <c r="AA374" s="32">
        <v>43174</v>
      </c>
      <c r="AB374" s="37">
        <f t="shared" ca="1" si="103"/>
        <v>680</v>
      </c>
      <c r="AC374" s="37"/>
      <c r="AD374" s="37"/>
      <c r="AE374" s="61">
        <f t="shared" ca="1" si="104"/>
        <v>1.8630136986301369</v>
      </c>
      <c r="AF374" s="61">
        <f ca="1">IF(AA374="","",IF(AE374&lt;$AD$2,0,IF(YEAR(AA374)=$AD$1-1,ROUND($AF$2/12*(12-MONTH(AA374)+1),0),IF(AC374&gt;=$AD$6,$AF$6,IF(AC374&gt;=$AD$5,$AF$5,IF(AC374&gt;=$AD$4,$AF$4,IF(AC374&gt;=$AD$3,$AF$3,IF(AC374&gt;=$AD$2,$AF$2,"Check"))))))))</f>
        <v>0</v>
      </c>
    </row>
    <row r="375" spans="1:32" ht="22.5">
      <c r="A375" s="1">
        <v>371</v>
      </c>
      <c r="B375" s="335" t="s">
        <v>1786</v>
      </c>
      <c r="C375" s="49">
        <v>400145</v>
      </c>
      <c r="D375" s="210"/>
      <c r="E375" s="49" t="s">
        <v>247</v>
      </c>
      <c r="F375" s="50" t="s">
        <v>1063</v>
      </c>
      <c r="G375" s="109" t="s">
        <v>1064</v>
      </c>
      <c r="H375" s="109" t="s">
        <v>1065</v>
      </c>
      <c r="I375" s="184" t="s">
        <v>1066</v>
      </c>
      <c r="J375" s="109" t="s">
        <v>600</v>
      </c>
      <c r="K375" s="109" t="s">
        <v>1067</v>
      </c>
      <c r="L375" s="101">
        <v>1139900387446</v>
      </c>
      <c r="M375" s="127">
        <v>37558</v>
      </c>
      <c r="N375" s="175">
        <f t="shared" ca="1" si="71"/>
        <v>18</v>
      </c>
      <c r="O375" s="355"/>
      <c r="P375" s="20" t="s">
        <v>1778</v>
      </c>
      <c r="Q375" s="33"/>
      <c r="R375" s="34" t="s">
        <v>86</v>
      </c>
      <c r="S375" s="14"/>
      <c r="T375" s="14"/>
      <c r="U375" s="14" t="s">
        <v>10</v>
      </c>
      <c r="V375" s="36" t="s">
        <v>7</v>
      </c>
      <c r="W375" s="36" t="s">
        <v>17</v>
      </c>
      <c r="X375" s="222"/>
      <c r="Y375" s="132">
        <v>43174</v>
      </c>
      <c r="Z375" s="135">
        <f t="shared" si="102"/>
        <v>43294</v>
      </c>
      <c r="AA375" s="32">
        <v>43174</v>
      </c>
      <c r="AB375" s="37">
        <f t="shared" ca="1" si="103"/>
        <v>680</v>
      </c>
      <c r="AC375" s="37"/>
      <c r="AD375" s="37"/>
      <c r="AE375" s="61">
        <f t="shared" ca="1" si="104"/>
        <v>1.8630136986301369</v>
      </c>
      <c r="AF375" s="61">
        <f ca="1">IF(AA375="","",IF(AE375&lt;$AD$2,0,IF(YEAR(AA375)=$AD$1-1,ROUND($AF$2/12*(12-MONTH(AA375)+1),0),IF(AC375&gt;=$AD$6,$AF$6,IF(AC375&gt;=$AD$5,$AF$5,IF(AC375&gt;=$AD$4,$AF$4,IF(AC375&gt;=$AD$3,$AF$3,IF(AC375&gt;=$AD$2,$AF$2,"Check"))))))))</f>
        <v>0</v>
      </c>
    </row>
    <row r="376" spans="1:32" ht="22.5">
      <c r="A376" s="1">
        <v>372</v>
      </c>
      <c r="B376" s="335" t="s">
        <v>1786</v>
      </c>
      <c r="C376" s="49">
        <v>400146</v>
      </c>
      <c r="D376" s="210"/>
      <c r="E376" s="49" t="s">
        <v>247</v>
      </c>
      <c r="F376" s="50" t="s">
        <v>1068</v>
      </c>
      <c r="G376" s="109" t="s">
        <v>1070</v>
      </c>
      <c r="H376" s="109" t="s">
        <v>1071</v>
      </c>
      <c r="I376" s="184" t="s">
        <v>1069</v>
      </c>
      <c r="J376" s="109" t="s">
        <v>600</v>
      </c>
      <c r="K376" s="109" t="s">
        <v>1072</v>
      </c>
      <c r="L376" s="101">
        <v>1170601217451</v>
      </c>
      <c r="M376" s="127">
        <v>37509</v>
      </c>
      <c r="N376" s="175">
        <f t="shared" ref="N376:N390" ca="1" si="105">(YEAR(NOW())-YEAR(M376))</f>
        <v>18</v>
      </c>
      <c r="O376" s="355"/>
      <c r="P376" s="20" t="s">
        <v>1778</v>
      </c>
      <c r="Q376" s="33"/>
      <c r="R376" s="34" t="s">
        <v>86</v>
      </c>
      <c r="S376" s="14"/>
      <c r="T376" s="14"/>
      <c r="U376" s="14" t="s">
        <v>10</v>
      </c>
      <c r="V376" s="36" t="s">
        <v>7</v>
      </c>
      <c r="W376" s="36" t="s">
        <v>17</v>
      </c>
      <c r="X376" s="222"/>
      <c r="Y376" s="132">
        <v>43174</v>
      </c>
      <c r="Z376" s="135">
        <f t="shared" si="102"/>
        <v>43294</v>
      </c>
      <c r="AA376" s="32">
        <v>43174</v>
      </c>
      <c r="AB376" s="37">
        <f t="shared" ca="1" si="103"/>
        <v>680</v>
      </c>
      <c r="AC376" s="37"/>
      <c r="AD376" s="37"/>
      <c r="AE376" s="61">
        <f t="shared" ca="1" si="104"/>
        <v>1.8630136986301369</v>
      </c>
      <c r="AF376" s="61"/>
    </row>
    <row r="377" spans="1:32" ht="22.5">
      <c r="A377" s="1">
        <v>373</v>
      </c>
      <c r="B377" s="335" t="s">
        <v>1786</v>
      </c>
      <c r="C377" s="49">
        <v>400152</v>
      </c>
      <c r="D377" s="210"/>
      <c r="E377" s="49" t="s">
        <v>249</v>
      </c>
      <c r="F377" s="50" t="s">
        <v>1096</v>
      </c>
      <c r="G377" s="109" t="s">
        <v>431</v>
      </c>
      <c r="H377" s="109" t="s">
        <v>1097</v>
      </c>
      <c r="I377" s="184" t="s">
        <v>908</v>
      </c>
      <c r="J377" s="109" t="s">
        <v>435</v>
      </c>
      <c r="K377" s="109" t="s">
        <v>1098</v>
      </c>
      <c r="L377" s="101">
        <v>1340701721923</v>
      </c>
      <c r="M377" s="127">
        <v>36615</v>
      </c>
      <c r="N377" s="175">
        <f t="shared" ca="1" si="105"/>
        <v>20</v>
      </c>
      <c r="O377" s="355"/>
      <c r="P377" s="20" t="s">
        <v>1778</v>
      </c>
      <c r="Q377" s="33"/>
      <c r="R377" s="34" t="s">
        <v>86</v>
      </c>
      <c r="S377" s="14"/>
      <c r="T377" s="14"/>
      <c r="U377" s="14" t="s">
        <v>10</v>
      </c>
      <c r="V377" s="36" t="s">
        <v>7</v>
      </c>
      <c r="W377" s="36" t="s">
        <v>17</v>
      </c>
      <c r="X377" s="222"/>
      <c r="Y377" s="132">
        <v>43174</v>
      </c>
      <c r="Z377" s="135">
        <f t="shared" si="102"/>
        <v>43294</v>
      </c>
      <c r="AA377" s="32">
        <v>43174</v>
      </c>
      <c r="AB377" s="37">
        <f t="shared" ca="1" si="103"/>
        <v>680</v>
      </c>
      <c r="AC377" s="37"/>
      <c r="AD377" s="37"/>
      <c r="AE377" s="61">
        <f t="shared" ca="1" si="104"/>
        <v>1.8630136986301369</v>
      </c>
      <c r="AF377" s="61"/>
    </row>
    <row r="378" spans="1:32" ht="22.5">
      <c r="A378" s="1">
        <v>374</v>
      </c>
      <c r="B378" s="335" t="s">
        <v>1786</v>
      </c>
      <c r="C378" s="49">
        <v>400153</v>
      </c>
      <c r="D378" s="210"/>
      <c r="E378" s="49" t="s">
        <v>249</v>
      </c>
      <c r="F378" s="50" t="s">
        <v>1100</v>
      </c>
      <c r="G378" s="109" t="s">
        <v>1101</v>
      </c>
      <c r="H378" s="109" t="s">
        <v>1102</v>
      </c>
      <c r="I378" s="184" t="s">
        <v>1099</v>
      </c>
      <c r="J378" s="109" t="s">
        <v>435</v>
      </c>
      <c r="K378" s="109" t="s">
        <v>1103</v>
      </c>
      <c r="L378" s="101">
        <v>1101801099801</v>
      </c>
      <c r="M378" s="127">
        <v>36687</v>
      </c>
      <c r="N378" s="175">
        <f t="shared" ca="1" si="105"/>
        <v>20</v>
      </c>
      <c r="O378" s="355"/>
      <c r="P378" s="20" t="s">
        <v>1778</v>
      </c>
      <c r="Q378" s="33"/>
      <c r="R378" s="34" t="s">
        <v>86</v>
      </c>
      <c r="S378" s="14"/>
      <c r="T378" s="14"/>
      <c r="U378" s="14" t="s">
        <v>10</v>
      </c>
      <c r="V378" s="36" t="s">
        <v>7</v>
      </c>
      <c r="W378" s="36" t="s">
        <v>17</v>
      </c>
      <c r="X378" s="222"/>
      <c r="Y378" s="132">
        <v>43174</v>
      </c>
      <c r="Z378" s="135">
        <f t="shared" si="102"/>
        <v>43294</v>
      </c>
      <c r="AA378" s="32">
        <v>43174</v>
      </c>
      <c r="AB378" s="37">
        <f t="shared" ca="1" si="103"/>
        <v>680</v>
      </c>
      <c r="AC378" s="37"/>
      <c r="AD378" s="37"/>
      <c r="AE378" s="61">
        <f t="shared" ca="1" si="104"/>
        <v>1.8630136986301369</v>
      </c>
      <c r="AF378" s="61"/>
    </row>
    <row r="379" spans="1:32" ht="22.5">
      <c r="A379" s="1">
        <v>375</v>
      </c>
      <c r="B379" s="335" t="s">
        <v>1786</v>
      </c>
      <c r="C379" s="49">
        <v>400154</v>
      </c>
      <c r="D379" s="210"/>
      <c r="E379" s="49" t="s">
        <v>249</v>
      </c>
      <c r="F379" s="50" t="s">
        <v>1104</v>
      </c>
      <c r="G379" s="109" t="s">
        <v>1105</v>
      </c>
      <c r="H379" s="109" t="s">
        <v>1106</v>
      </c>
      <c r="I379" s="184" t="s">
        <v>555</v>
      </c>
      <c r="J379" s="109" t="s">
        <v>435</v>
      </c>
      <c r="K379" s="109" t="s">
        <v>1107</v>
      </c>
      <c r="L379" s="101">
        <v>1340701745041</v>
      </c>
      <c r="M379" s="127">
        <v>36898</v>
      </c>
      <c r="N379" s="175">
        <f t="shared" ca="1" si="105"/>
        <v>19</v>
      </c>
      <c r="O379" s="355"/>
      <c r="P379" s="20" t="s">
        <v>1778</v>
      </c>
      <c r="Q379" s="33"/>
      <c r="R379" s="34" t="s">
        <v>86</v>
      </c>
      <c r="S379" s="14"/>
      <c r="T379" s="14"/>
      <c r="U379" s="14" t="s">
        <v>10</v>
      </c>
      <c r="V379" s="36" t="s">
        <v>7</v>
      </c>
      <c r="W379" s="36" t="s">
        <v>17</v>
      </c>
      <c r="X379" s="222"/>
      <c r="Y379" s="132">
        <v>43174</v>
      </c>
      <c r="Z379" s="135">
        <f t="shared" si="102"/>
        <v>43294</v>
      </c>
      <c r="AA379" s="32">
        <v>43174</v>
      </c>
      <c r="AB379" s="37">
        <f t="shared" ca="1" si="103"/>
        <v>680</v>
      </c>
      <c r="AC379" s="37"/>
      <c r="AD379" s="37"/>
      <c r="AE379" s="61">
        <f t="shared" ca="1" si="104"/>
        <v>1.8630136986301369</v>
      </c>
      <c r="AF379" s="61"/>
    </row>
    <row r="380" spans="1:32" ht="22.5">
      <c r="A380" s="1">
        <v>376</v>
      </c>
      <c r="B380" s="335" t="s">
        <v>1786</v>
      </c>
      <c r="C380" s="49">
        <v>400155</v>
      </c>
      <c r="D380" s="210"/>
      <c r="E380" s="49" t="s">
        <v>247</v>
      </c>
      <c r="F380" s="50" t="s">
        <v>1108</v>
      </c>
      <c r="G380" s="109" t="s">
        <v>293</v>
      </c>
      <c r="H380" s="109" t="s">
        <v>1109</v>
      </c>
      <c r="I380" s="184" t="s">
        <v>1110</v>
      </c>
      <c r="J380" s="109" t="s">
        <v>600</v>
      </c>
      <c r="K380" s="109" t="s">
        <v>1111</v>
      </c>
      <c r="L380" s="101">
        <v>1129701274056</v>
      </c>
      <c r="M380" s="127">
        <v>37550</v>
      </c>
      <c r="N380" s="175">
        <f t="shared" ca="1" si="105"/>
        <v>18</v>
      </c>
      <c r="O380" s="355"/>
      <c r="P380" s="20" t="s">
        <v>1778</v>
      </c>
      <c r="Q380" s="33"/>
      <c r="R380" s="34" t="s">
        <v>86</v>
      </c>
      <c r="S380" s="14"/>
      <c r="T380" s="14"/>
      <c r="U380" s="14" t="s">
        <v>10</v>
      </c>
      <c r="V380" s="36" t="s">
        <v>7</v>
      </c>
      <c r="W380" s="36" t="s">
        <v>17</v>
      </c>
      <c r="X380" s="222"/>
      <c r="Y380" s="132">
        <v>43174</v>
      </c>
      <c r="Z380" s="135">
        <f t="shared" si="102"/>
        <v>43294</v>
      </c>
      <c r="AA380" s="32">
        <v>43174</v>
      </c>
      <c r="AB380" s="37">
        <f t="shared" ca="1" si="103"/>
        <v>680</v>
      </c>
      <c r="AC380" s="37"/>
      <c r="AD380" s="37"/>
      <c r="AE380" s="61">
        <f t="shared" ca="1" si="104"/>
        <v>1.8630136986301369</v>
      </c>
      <c r="AF380" s="61"/>
    </row>
    <row r="381" spans="1:32" ht="22.5">
      <c r="A381" s="1">
        <v>377</v>
      </c>
      <c r="B381" s="335" t="s">
        <v>1786</v>
      </c>
      <c r="C381" s="49">
        <v>400156</v>
      </c>
      <c r="D381" s="210"/>
      <c r="E381" s="49" t="s">
        <v>249</v>
      </c>
      <c r="F381" s="50" t="s">
        <v>345</v>
      </c>
      <c r="G381" s="109" t="s">
        <v>1112</v>
      </c>
      <c r="H381" s="109" t="s">
        <v>1113</v>
      </c>
      <c r="I381" s="184" t="s">
        <v>1114</v>
      </c>
      <c r="J381" s="109" t="s">
        <v>435</v>
      </c>
      <c r="K381" s="109" t="s">
        <v>1115</v>
      </c>
      <c r="L381" s="101">
        <v>1129701266428</v>
      </c>
      <c r="M381" s="127">
        <v>37474</v>
      </c>
      <c r="N381" s="175">
        <f t="shared" ca="1" si="105"/>
        <v>18</v>
      </c>
      <c r="O381" s="355"/>
      <c r="P381" s="20" t="s">
        <v>1778</v>
      </c>
      <c r="Q381" s="33"/>
      <c r="R381" s="34" t="s">
        <v>86</v>
      </c>
      <c r="S381" s="14"/>
      <c r="T381" s="14"/>
      <c r="U381" s="14" t="s">
        <v>10</v>
      </c>
      <c r="V381" s="36" t="s">
        <v>7</v>
      </c>
      <c r="W381" s="36" t="s">
        <v>17</v>
      </c>
      <c r="X381" s="222"/>
      <c r="Y381" s="132">
        <v>43174</v>
      </c>
      <c r="Z381" s="135">
        <f t="shared" si="102"/>
        <v>43294</v>
      </c>
      <c r="AA381" s="32">
        <v>43174</v>
      </c>
      <c r="AB381" s="37">
        <f t="shared" ca="1" si="103"/>
        <v>680</v>
      </c>
      <c r="AC381" s="37"/>
      <c r="AD381" s="37"/>
      <c r="AE381" s="61">
        <f t="shared" ca="1" si="104"/>
        <v>1.8630136986301369</v>
      </c>
      <c r="AF381" s="61">
        <f ca="1">IF(AA381="","",IF(AE381&lt;$AD$2,0,IF(YEAR(AA381)=$AD$1-1,ROUND($AF$2/12*(12-MONTH(AA381)+1),0),IF(AC381&gt;=$AD$6,$AF$6,IF(AC381&gt;=$AD$5,$AF$5,IF(AC381&gt;=$AD$4,$AF$4,IF(AC381&gt;=$AD$3,$AF$3,IF(AC381&gt;=$AD$2,$AF$2,"Check"))))))))</f>
        <v>0</v>
      </c>
    </row>
    <row r="382" spans="1:32" ht="22.5">
      <c r="A382" s="1">
        <v>378</v>
      </c>
      <c r="B382" s="335" t="s">
        <v>1786</v>
      </c>
      <c r="C382" s="49">
        <v>400157</v>
      </c>
      <c r="D382" s="210"/>
      <c r="E382" s="49" t="s">
        <v>247</v>
      </c>
      <c r="F382" s="50" t="s">
        <v>375</v>
      </c>
      <c r="G382" s="109" t="s">
        <v>1118</v>
      </c>
      <c r="H382" s="109" t="s">
        <v>1119</v>
      </c>
      <c r="I382" s="184" t="s">
        <v>996</v>
      </c>
      <c r="J382" s="109" t="s">
        <v>438</v>
      </c>
      <c r="K382" s="109" t="s">
        <v>1120</v>
      </c>
      <c r="L382" s="101">
        <v>1129700230713</v>
      </c>
      <c r="M382" s="127">
        <v>37060</v>
      </c>
      <c r="N382" s="175">
        <f t="shared" ca="1" si="105"/>
        <v>19</v>
      </c>
      <c r="O382" s="355"/>
      <c r="P382" s="20" t="s">
        <v>1778</v>
      </c>
      <c r="Q382" s="33"/>
      <c r="R382" s="34" t="s">
        <v>86</v>
      </c>
      <c r="S382" s="14"/>
      <c r="T382" s="14"/>
      <c r="U382" s="14" t="s">
        <v>10</v>
      </c>
      <c r="V382" s="36" t="s">
        <v>7</v>
      </c>
      <c r="W382" s="36" t="s">
        <v>17</v>
      </c>
      <c r="X382" s="222"/>
      <c r="Y382" s="132">
        <v>43178</v>
      </c>
      <c r="Z382" s="135">
        <f t="shared" si="102"/>
        <v>43298</v>
      </c>
      <c r="AA382" s="32">
        <v>43178</v>
      </c>
      <c r="AB382" s="37">
        <f t="shared" ca="1" si="103"/>
        <v>676</v>
      </c>
      <c r="AC382" s="37"/>
      <c r="AD382" s="37"/>
      <c r="AE382" s="61">
        <f t="shared" ca="1" si="104"/>
        <v>1.8520547945205479</v>
      </c>
      <c r="AF382" s="61">
        <f ca="1">IF(AA382="","",IF(AE382&lt;$AD$2,0,IF(YEAR(AA382)=$AD$1-1,ROUND($AF$2/12*(12-MONTH(AA382)+1),0),IF(AC382&gt;=$AD$6,$AF$6,IF(AC382&gt;=$AD$5,$AF$5,IF(AC382&gt;=$AD$4,$AF$4,IF(AC382&gt;=$AD$3,$AF$3,IF(AC382&gt;=$AD$2,$AF$2,"Check"))))))))</f>
        <v>0</v>
      </c>
    </row>
    <row r="383" spans="1:32" ht="22.5">
      <c r="A383" s="1">
        <v>379</v>
      </c>
      <c r="B383" s="335" t="s">
        <v>1786</v>
      </c>
      <c r="C383" s="49">
        <v>400158</v>
      </c>
      <c r="D383" s="210"/>
      <c r="E383" s="49" t="s">
        <v>247</v>
      </c>
      <c r="F383" s="50" t="s">
        <v>1201</v>
      </c>
      <c r="G383" s="109" t="s">
        <v>1134</v>
      </c>
      <c r="H383" s="109" t="s">
        <v>1202</v>
      </c>
      <c r="I383" s="184" t="s">
        <v>956</v>
      </c>
      <c r="J383" s="109" t="s">
        <v>438</v>
      </c>
      <c r="K383" s="109" t="s">
        <v>1135</v>
      </c>
      <c r="L383" s="101">
        <v>1139900372724</v>
      </c>
      <c r="M383" s="127">
        <v>37358</v>
      </c>
      <c r="N383" s="175">
        <f t="shared" ca="1" si="105"/>
        <v>18</v>
      </c>
      <c r="O383" s="355"/>
      <c r="P383" s="20" t="s">
        <v>1778</v>
      </c>
      <c r="Q383" s="33"/>
      <c r="R383" s="34" t="s">
        <v>86</v>
      </c>
      <c r="S383" s="14"/>
      <c r="T383" s="14"/>
      <c r="U383" s="14" t="s">
        <v>10</v>
      </c>
      <c r="V383" s="36" t="s">
        <v>7</v>
      </c>
      <c r="W383" s="36" t="s">
        <v>17</v>
      </c>
      <c r="X383" s="222"/>
      <c r="Y383" s="132">
        <v>43179</v>
      </c>
      <c r="Z383" s="135">
        <f t="shared" si="102"/>
        <v>43299</v>
      </c>
      <c r="AA383" s="32">
        <v>43179</v>
      </c>
      <c r="AB383" s="37">
        <f t="shared" ca="1" si="103"/>
        <v>675</v>
      </c>
      <c r="AC383" s="37"/>
      <c r="AD383" s="37"/>
      <c r="AE383" s="61">
        <f t="shared" ca="1" si="104"/>
        <v>1.8493150684931507</v>
      </c>
      <c r="AF383" s="61">
        <f t="shared" ref="AF383" ca="1" si="106">IF(AA383="","",IF(AE383&lt;$AD$2,0,IF(YEAR(AA383)=$AD$1-1,ROUND($AF$2/12*(12-MONTH(AA383)+1),0),IF(AC383&gt;=$AD$6,$AF$6,IF(AC383&gt;=$AD$5,$AF$5,IF(AC383&gt;=$AD$4,$AF$4,IF(AC383&gt;=$AD$3,$AF$3,IF(AC383&gt;=$AD$2,$AF$2,"Check"))))))))</f>
        <v>0</v>
      </c>
    </row>
    <row r="384" spans="1:32" ht="22.5">
      <c r="A384" s="1">
        <v>380</v>
      </c>
      <c r="B384" s="335" t="s">
        <v>1786</v>
      </c>
      <c r="C384" s="49">
        <v>400161</v>
      </c>
      <c r="D384" s="210"/>
      <c r="E384" s="49" t="s">
        <v>247</v>
      </c>
      <c r="F384" s="50" t="s">
        <v>706</v>
      </c>
      <c r="G384" s="109" t="s">
        <v>707</v>
      </c>
      <c r="H384" s="109" t="s">
        <v>708</v>
      </c>
      <c r="I384" s="184" t="s">
        <v>1144</v>
      </c>
      <c r="J384" s="109" t="s">
        <v>438</v>
      </c>
      <c r="K384" s="109" t="s">
        <v>709</v>
      </c>
      <c r="L384" s="101">
        <v>1129700221978</v>
      </c>
      <c r="M384" s="127">
        <v>36918</v>
      </c>
      <c r="N384" s="175">
        <f t="shared" ca="1" si="105"/>
        <v>19</v>
      </c>
      <c r="O384" s="355"/>
      <c r="P384" s="20" t="s">
        <v>1778</v>
      </c>
      <c r="Q384" s="33"/>
      <c r="R384" s="34" t="s">
        <v>86</v>
      </c>
      <c r="S384" s="14"/>
      <c r="T384" s="14"/>
      <c r="U384" s="14" t="s">
        <v>10</v>
      </c>
      <c r="V384" s="36" t="s">
        <v>7</v>
      </c>
      <c r="W384" s="36" t="s">
        <v>17</v>
      </c>
      <c r="X384" s="222"/>
      <c r="Y384" s="132">
        <v>43179</v>
      </c>
      <c r="Z384" s="135">
        <f t="shared" si="102"/>
        <v>43299</v>
      </c>
      <c r="AA384" s="32">
        <v>43179</v>
      </c>
      <c r="AB384" s="37">
        <f t="shared" ca="1" si="103"/>
        <v>675</v>
      </c>
      <c r="AC384" s="37"/>
      <c r="AD384" s="37"/>
      <c r="AE384" s="61">
        <f t="shared" ca="1" si="104"/>
        <v>1.8493150684931507</v>
      </c>
      <c r="AF384" s="61">
        <f ca="1">IF(AA384="","",IF(AE384&lt;$AD$2,0,IF(YEAR(AA384)=$AD$1-1,ROUND($AF$2/12*(12-MONTH(AA384)+1),0),IF(AC384&gt;=$AD$6,$AF$6,IF(AC384&gt;=$AD$5,$AF$5,IF(AC384&gt;=$AD$4,$AF$4,IF(AC384&gt;=$AD$3,$AF$3,IF(AC384&gt;=$AD$2,$AF$2,"Check"))))))))</f>
        <v>0</v>
      </c>
    </row>
    <row r="385" spans="1:32" ht="22.5">
      <c r="A385" s="1">
        <v>381</v>
      </c>
      <c r="B385" s="335" t="s">
        <v>1786</v>
      </c>
      <c r="C385" s="49">
        <v>400170</v>
      </c>
      <c r="D385" s="210" t="s">
        <v>1167</v>
      </c>
      <c r="E385" s="49" t="s">
        <v>249</v>
      </c>
      <c r="F385" s="50" t="s">
        <v>1222</v>
      </c>
      <c r="G385" s="109" t="s">
        <v>1223</v>
      </c>
      <c r="H385" s="109" t="s">
        <v>1224</v>
      </c>
      <c r="I385" s="184" t="s">
        <v>1225</v>
      </c>
      <c r="J385" s="109" t="s">
        <v>435</v>
      </c>
      <c r="K385" s="109" t="s">
        <v>1229</v>
      </c>
      <c r="L385" s="101">
        <v>1100801323573</v>
      </c>
      <c r="M385" s="127">
        <v>36440</v>
      </c>
      <c r="N385" s="175">
        <f t="shared" ca="1" si="105"/>
        <v>21</v>
      </c>
      <c r="O385" s="355"/>
      <c r="P385" s="20" t="s">
        <v>1778</v>
      </c>
      <c r="Q385" s="33"/>
      <c r="R385" s="34" t="s">
        <v>86</v>
      </c>
      <c r="S385" s="14"/>
      <c r="T385" s="14"/>
      <c r="U385" s="14" t="s">
        <v>10</v>
      </c>
      <c r="V385" s="36" t="s">
        <v>7</v>
      </c>
      <c r="W385" s="36" t="s">
        <v>17</v>
      </c>
      <c r="X385" s="222"/>
      <c r="Y385" s="132">
        <v>43194</v>
      </c>
      <c r="Z385" s="135">
        <f t="shared" si="102"/>
        <v>43314</v>
      </c>
      <c r="AA385" s="32">
        <v>43194</v>
      </c>
      <c r="AB385" s="37">
        <f t="shared" ca="1" si="103"/>
        <v>660</v>
      </c>
      <c r="AC385" s="37"/>
      <c r="AD385" s="37"/>
      <c r="AE385" s="61">
        <f t="shared" ca="1" si="104"/>
        <v>1.8082191780821917</v>
      </c>
      <c r="AF385" s="61">
        <f ca="1">IF(AA385="","",IF(AE385&lt;$AD$2,0,IF(YEAR(AA385)=$AD$1-1,ROUND($AF$2/12*(12-MONTH(AA385)+1),0),IF(AC385&gt;=$AD$6,$AF$6,IF(AC385&gt;=$AD$5,$AF$5,IF(AC385&gt;=$AD$4,$AF$4,IF(AC385&gt;=$AD$3,$AF$3,IF(AC385&gt;=$AD$2,$AF$2,"Check"))))))))</f>
        <v>0</v>
      </c>
    </row>
    <row r="386" spans="1:32" ht="22.5">
      <c r="A386" s="1">
        <v>382</v>
      </c>
      <c r="B386" s="335" t="s">
        <v>1786</v>
      </c>
      <c r="C386" s="49">
        <v>400171</v>
      </c>
      <c r="D386" s="210" t="s">
        <v>1167</v>
      </c>
      <c r="E386" s="49" t="s">
        <v>249</v>
      </c>
      <c r="F386" s="50" t="s">
        <v>1226</v>
      </c>
      <c r="G386" s="109" t="s">
        <v>1223</v>
      </c>
      <c r="H386" s="109" t="s">
        <v>1227</v>
      </c>
      <c r="I386" s="184" t="s">
        <v>1228</v>
      </c>
      <c r="J386" s="109" t="s">
        <v>435</v>
      </c>
      <c r="K386" s="109" t="s">
        <v>1230</v>
      </c>
      <c r="L386" s="101">
        <v>1100801323581</v>
      </c>
      <c r="M386" s="127">
        <v>36440</v>
      </c>
      <c r="N386" s="175">
        <f t="shared" ca="1" si="105"/>
        <v>21</v>
      </c>
      <c r="O386" s="355"/>
      <c r="P386" s="20" t="s">
        <v>1778</v>
      </c>
      <c r="Q386" s="33"/>
      <c r="R386" s="34" t="s">
        <v>86</v>
      </c>
      <c r="S386" s="14"/>
      <c r="T386" s="14"/>
      <c r="U386" s="14" t="s">
        <v>10</v>
      </c>
      <c r="V386" s="36" t="s">
        <v>7</v>
      </c>
      <c r="W386" s="36" t="s">
        <v>17</v>
      </c>
      <c r="X386" s="222"/>
      <c r="Y386" s="132">
        <v>43194</v>
      </c>
      <c r="Z386" s="135">
        <f t="shared" si="102"/>
        <v>43314</v>
      </c>
      <c r="AA386" s="32">
        <v>43194</v>
      </c>
      <c r="AB386" s="37">
        <f t="shared" ca="1" si="103"/>
        <v>660</v>
      </c>
      <c r="AC386" s="37"/>
      <c r="AD386" s="37"/>
      <c r="AE386" s="61">
        <f t="shared" ca="1" si="104"/>
        <v>1.8082191780821917</v>
      </c>
      <c r="AF386" s="61">
        <f ca="1">IF(AA386="","",IF(AE386&lt;$AD$2,0,IF(YEAR(AA386)=$AD$1-1,ROUND($AF$2/12*(12-MONTH(AA386)+1),0),IF(AC386&gt;=$AD$6,$AF$6,IF(AC386&gt;=$AD$5,$AF$5,IF(AC386&gt;=$AD$4,$AF$4,IF(AC386&gt;=$AD$3,$AF$3,IF(AC386&gt;=$AD$2,$AF$2,"Check"))))))))</f>
        <v>0</v>
      </c>
    </row>
    <row r="387" spans="1:32" ht="22.5">
      <c r="A387" s="1">
        <v>383</v>
      </c>
      <c r="B387" s="335" t="s">
        <v>1786</v>
      </c>
      <c r="C387" s="49">
        <v>400172</v>
      </c>
      <c r="D387" s="210" t="s">
        <v>1167</v>
      </c>
      <c r="E387" s="49" t="s">
        <v>247</v>
      </c>
      <c r="F387" s="50" t="s">
        <v>1245</v>
      </c>
      <c r="G387" s="109" t="s">
        <v>1246</v>
      </c>
      <c r="H387" s="109" t="s">
        <v>1247</v>
      </c>
      <c r="I387" s="184" t="s">
        <v>785</v>
      </c>
      <c r="J387" s="109" t="s">
        <v>438</v>
      </c>
      <c r="K387" s="109" t="s">
        <v>1253</v>
      </c>
      <c r="L387" s="101">
        <v>1640100247540</v>
      </c>
      <c r="M387" s="127">
        <v>35041</v>
      </c>
      <c r="N387" s="175">
        <f t="shared" ca="1" si="105"/>
        <v>25</v>
      </c>
      <c r="O387" s="355"/>
      <c r="P387" s="20" t="s">
        <v>1778</v>
      </c>
      <c r="Q387" s="33"/>
      <c r="R387" s="34" t="s">
        <v>37</v>
      </c>
      <c r="S387" s="14"/>
      <c r="T387" s="14"/>
      <c r="U387" s="14" t="s">
        <v>10</v>
      </c>
      <c r="V387" s="36" t="s">
        <v>7</v>
      </c>
      <c r="W387" s="36" t="s">
        <v>17</v>
      </c>
      <c r="X387" s="222"/>
      <c r="Y387" s="132">
        <v>43207</v>
      </c>
      <c r="Z387" s="135">
        <f t="shared" si="102"/>
        <v>43327</v>
      </c>
      <c r="AA387" s="32">
        <v>43207</v>
      </c>
      <c r="AB387" s="37">
        <f t="shared" ca="1" si="103"/>
        <v>647</v>
      </c>
      <c r="AC387" s="37"/>
      <c r="AD387" s="37"/>
      <c r="AE387" s="61"/>
      <c r="AF387" s="61"/>
    </row>
    <row r="388" spans="1:32" ht="22.5">
      <c r="A388" s="1">
        <v>384</v>
      </c>
      <c r="B388" s="335" t="s">
        <v>1786</v>
      </c>
      <c r="C388" s="49">
        <v>400173</v>
      </c>
      <c r="D388" s="210" t="s">
        <v>1167</v>
      </c>
      <c r="E388" s="49" t="s">
        <v>247</v>
      </c>
      <c r="F388" s="50" t="s">
        <v>1249</v>
      </c>
      <c r="G388" s="109" t="s">
        <v>1250</v>
      </c>
      <c r="H388" s="109" t="s">
        <v>1251</v>
      </c>
      <c r="I388" s="184" t="s">
        <v>1248</v>
      </c>
      <c r="J388" s="109" t="s">
        <v>438</v>
      </c>
      <c r="K388" s="109" t="s">
        <v>1252</v>
      </c>
      <c r="L388" s="101">
        <v>1620100212631</v>
      </c>
      <c r="M388" s="127">
        <v>34958</v>
      </c>
      <c r="N388" s="175">
        <f t="shared" ca="1" si="105"/>
        <v>25</v>
      </c>
      <c r="O388" s="355"/>
      <c r="P388" s="20" t="s">
        <v>1778</v>
      </c>
      <c r="Q388" s="33"/>
      <c r="R388" s="34" t="s">
        <v>37</v>
      </c>
      <c r="S388" s="14"/>
      <c r="T388" s="14"/>
      <c r="U388" s="14" t="s">
        <v>10</v>
      </c>
      <c r="V388" s="36" t="s">
        <v>7</v>
      </c>
      <c r="W388" s="36" t="s">
        <v>17</v>
      </c>
      <c r="X388" s="222"/>
      <c r="Y388" s="132">
        <v>43207</v>
      </c>
      <c r="Z388" s="135">
        <f t="shared" si="102"/>
        <v>43327</v>
      </c>
      <c r="AA388" s="32">
        <v>43207</v>
      </c>
      <c r="AB388" s="37">
        <f t="shared" ca="1" si="103"/>
        <v>647</v>
      </c>
      <c r="AC388" s="37"/>
      <c r="AD388" s="37"/>
      <c r="AE388" s="61"/>
      <c r="AF388" s="61"/>
    </row>
    <row r="389" spans="1:32" ht="22.5">
      <c r="A389" s="1">
        <v>385</v>
      </c>
      <c r="B389" s="335" t="s">
        <v>1786</v>
      </c>
      <c r="C389" s="49">
        <v>400174</v>
      </c>
      <c r="D389" s="210" t="s">
        <v>1167</v>
      </c>
      <c r="E389" s="49" t="s">
        <v>247</v>
      </c>
      <c r="F389" s="50" t="s">
        <v>1254</v>
      </c>
      <c r="G389" s="109" t="s">
        <v>1255</v>
      </c>
      <c r="H389" s="109" t="s">
        <v>1256</v>
      </c>
      <c r="I389" s="184" t="s">
        <v>1257</v>
      </c>
      <c r="J389" s="109" t="s">
        <v>438</v>
      </c>
      <c r="K389" s="109" t="s">
        <v>1258</v>
      </c>
      <c r="L389" s="101">
        <v>1620500219225</v>
      </c>
      <c r="M389" s="127">
        <v>34870</v>
      </c>
      <c r="N389" s="175">
        <f t="shared" ca="1" si="105"/>
        <v>25</v>
      </c>
      <c r="O389" s="355"/>
      <c r="P389" s="20" t="s">
        <v>1778</v>
      </c>
      <c r="Q389" s="33"/>
      <c r="R389" s="34" t="s">
        <v>37</v>
      </c>
      <c r="S389" s="14"/>
      <c r="T389" s="14"/>
      <c r="U389" s="14" t="s">
        <v>10</v>
      </c>
      <c r="V389" s="36" t="s">
        <v>7</v>
      </c>
      <c r="W389" s="36" t="s">
        <v>17</v>
      </c>
      <c r="X389" s="222"/>
      <c r="Y389" s="132">
        <v>43207</v>
      </c>
      <c r="Z389" s="135">
        <f t="shared" si="102"/>
        <v>43327</v>
      </c>
      <c r="AA389" s="32">
        <v>43207</v>
      </c>
      <c r="AB389" s="37">
        <f t="shared" ca="1" si="103"/>
        <v>647</v>
      </c>
      <c r="AC389" s="37"/>
      <c r="AD389" s="37"/>
      <c r="AE389" s="61"/>
      <c r="AF389" s="61"/>
    </row>
    <row r="390" spans="1:32" ht="22.5">
      <c r="A390" s="1">
        <v>386</v>
      </c>
      <c r="B390" s="335" t="s">
        <v>1786</v>
      </c>
      <c r="C390" s="20">
        <v>400175</v>
      </c>
      <c r="D390" s="209" t="s">
        <v>1167</v>
      </c>
      <c r="E390" s="20" t="s">
        <v>247</v>
      </c>
      <c r="F390" s="14" t="s">
        <v>1259</v>
      </c>
      <c r="G390" s="34" t="s">
        <v>1260</v>
      </c>
      <c r="H390" s="34" t="s">
        <v>1261</v>
      </c>
      <c r="I390" s="33" t="s">
        <v>1262</v>
      </c>
      <c r="J390" s="34" t="s">
        <v>438</v>
      </c>
      <c r="K390" s="34" t="s">
        <v>1263</v>
      </c>
      <c r="L390" s="101">
        <v>1102002509716</v>
      </c>
      <c r="M390" s="127">
        <v>35116</v>
      </c>
      <c r="N390" s="175">
        <f t="shared" ca="1" si="105"/>
        <v>24</v>
      </c>
      <c r="O390" s="355"/>
      <c r="P390" s="20" t="s">
        <v>1778</v>
      </c>
      <c r="Q390" s="33"/>
      <c r="R390" s="34" t="s">
        <v>37</v>
      </c>
      <c r="S390" s="14"/>
      <c r="T390" s="14"/>
      <c r="U390" s="14" t="s">
        <v>10</v>
      </c>
      <c r="V390" s="36" t="s">
        <v>7</v>
      </c>
      <c r="W390" s="36" t="s">
        <v>17</v>
      </c>
      <c r="X390" s="222"/>
      <c r="Y390" s="132">
        <v>43207</v>
      </c>
      <c r="Z390" s="135">
        <f t="shared" si="102"/>
        <v>43327</v>
      </c>
      <c r="AA390" s="32">
        <v>43207</v>
      </c>
      <c r="AB390" s="37">
        <f t="shared" ca="1" si="103"/>
        <v>647</v>
      </c>
      <c r="AC390" s="37"/>
      <c r="AD390" s="37"/>
      <c r="AE390" s="61"/>
      <c r="AF390" s="61"/>
    </row>
  </sheetData>
  <autoFilter ref="A3:AF311">
    <filterColumn colId="18" showButton="0"/>
  </autoFilter>
  <mergeCells count="24">
    <mergeCell ref="R3:R4"/>
    <mergeCell ref="A3:A4"/>
    <mergeCell ref="C3:C4"/>
    <mergeCell ref="D3:D4"/>
    <mergeCell ref="F3:F4"/>
    <mergeCell ref="G3:G4"/>
    <mergeCell ref="H3:H4"/>
    <mergeCell ref="I3:I4"/>
    <mergeCell ref="K3:K4"/>
    <mergeCell ref="L3:L4"/>
    <mergeCell ref="M3:M4"/>
    <mergeCell ref="N3:N4"/>
    <mergeCell ref="O3:O4"/>
    <mergeCell ref="P3:P4"/>
    <mergeCell ref="Z3:Z4"/>
    <mergeCell ref="AA3:AA4"/>
    <mergeCell ref="AB3:AB4"/>
    <mergeCell ref="AF3:AF4"/>
    <mergeCell ref="S3:T3"/>
    <mergeCell ref="U3:U4"/>
    <mergeCell ref="V3:V4"/>
    <mergeCell ref="W3:W4"/>
    <mergeCell ref="X3:X4"/>
    <mergeCell ref="Y3:Y4"/>
  </mergeCells>
  <pageMargins left="0.25" right="0.25" top="0.75" bottom="0.75" header="0.3" footer="0.3"/>
  <pageSetup scale="87" fitToHeight="0" orientation="portrait" r:id="rId1"/>
  <rowBreaks count="1" manualBreakCount="1">
    <brk id="249" max="16383" man="1"/>
  </rowBreaks>
  <colBreaks count="1" manualBreakCount="1">
    <brk id="2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  <pageSetUpPr fitToPage="1"/>
  </sheetPr>
  <dimension ref="A1:U51"/>
  <sheetViews>
    <sheetView topLeftCell="A31" workbookViewId="0">
      <selection activeCell="M70" sqref="M70"/>
    </sheetView>
  </sheetViews>
  <sheetFormatPr defaultColWidth="9.140625" defaultRowHeight="12"/>
  <cols>
    <col min="1" max="1" width="3.140625" style="63" customWidth="1"/>
    <col min="2" max="2" width="11.140625" style="63" customWidth="1"/>
    <col min="3" max="3" width="6.85546875" style="63" customWidth="1"/>
    <col min="4" max="5" width="11.28515625" style="63" customWidth="1"/>
    <col min="6" max="15" width="8" style="63" customWidth="1"/>
    <col min="16" max="20" width="6.85546875" style="63" customWidth="1"/>
    <col min="21" max="21" width="2" style="63" customWidth="1"/>
    <col min="22" max="16384" width="9.140625" style="63"/>
  </cols>
  <sheetData>
    <row r="1" spans="1:21" ht="24.75" customHeight="1">
      <c r="B1" s="666" t="s">
        <v>100</v>
      </c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8"/>
    </row>
    <row r="2" spans="1:21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>
      <c r="B3" s="77" t="s">
        <v>101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9"/>
    </row>
    <row r="4" spans="1:21">
      <c r="A4" s="80" t="s">
        <v>139</v>
      </c>
      <c r="B4" s="80" t="s">
        <v>139</v>
      </c>
      <c r="C4" s="81"/>
      <c r="D4" s="81"/>
      <c r="E4" s="81"/>
      <c r="F4" s="81"/>
      <c r="G4" s="81"/>
      <c r="H4" s="82" t="s">
        <v>99</v>
      </c>
      <c r="I4" s="83" t="s">
        <v>102</v>
      </c>
      <c r="J4" s="83"/>
      <c r="K4" s="81"/>
      <c r="L4" s="81"/>
      <c r="M4" s="81"/>
      <c r="N4" s="81"/>
      <c r="O4" s="81"/>
      <c r="P4" s="81"/>
      <c r="Q4" s="81"/>
      <c r="R4" s="81"/>
      <c r="S4" s="81"/>
      <c r="T4" s="81"/>
      <c r="U4" s="84"/>
    </row>
    <row r="5" spans="1:21">
      <c r="A5" s="80" t="s">
        <v>140</v>
      </c>
      <c r="B5" s="80" t="s">
        <v>140</v>
      </c>
      <c r="C5" s="81"/>
      <c r="D5" s="81"/>
      <c r="E5" s="81"/>
      <c r="F5" s="81"/>
      <c r="G5" s="81"/>
      <c r="H5" s="82" t="s">
        <v>99</v>
      </c>
      <c r="I5" s="83" t="s">
        <v>70</v>
      </c>
      <c r="J5" s="83"/>
      <c r="K5" s="81"/>
      <c r="L5" s="81"/>
      <c r="M5" s="81"/>
      <c r="N5" s="81"/>
      <c r="O5" s="81"/>
      <c r="P5" s="81"/>
      <c r="Q5" s="81"/>
      <c r="R5" s="81"/>
      <c r="S5" s="81"/>
      <c r="T5" s="81"/>
      <c r="U5" s="84"/>
    </row>
    <row r="6" spans="1:21">
      <c r="A6" s="80" t="s">
        <v>141</v>
      </c>
      <c r="B6" s="80" t="s">
        <v>141</v>
      </c>
      <c r="C6" s="81"/>
      <c r="D6" s="81"/>
      <c r="E6" s="81"/>
      <c r="F6" s="81"/>
      <c r="G6" s="81"/>
      <c r="H6" s="82" t="s">
        <v>99</v>
      </c>
      <c r="I6" s="83" t="s">
        <v>71</v>
      </c>
      <c r="J6" s="83"/>
      <c r="K6" s="81"/>
      <c r="L6" s="81"/>
      <c r="M6" s="81"/>
      <c r="N6" s="81"/>
      <c r="O6" s="81"/>
      <c r="P6" s="81"/>
      <c r="Q6" s="81"/>
      <c r="R6" s="81"/>
      <c r="S6" s="81"/>
      <c r="T6" s="81"/>
      <c r="U6" s="84"/>
    </row>
    <row r="7" spans="1:21">
      <c r="A7" s="80" t="s">
        <v>142</v>
      </c>
      <c r="B7" s="80" t="s">
        <v>142</v>
      </c>
      <c r="C7" s="81"/>
      <c r="D7" s="81"/>
      <c r="E7" s="81"/>
      <c r="F7" s="81"/>
      <c r="G7" s="81"/>
      <c r="H7" s="82" t="s">
        <v>99</v>
      </c>
      <c r="I7" s="83" t="s">
        <v>72</v>
      </c>
      <c r="J7" s="83"/>
      <c r="K7" s="81"/>
      <c r="L7" s="81"/>
      <c r="M7" s="81"/>
      <c r="N7" s="81"/>
      <c r="O7" s="81"/>
      <c r="P7" s="81"/>
      <c r="Q7" s="81"/>
      <c r="R7" s="81"/>
      <c r="S7" s="81"/>
      <c r="T7" s="81"/>
      <c r="U7" s="84"/>
    </row>
    <row r="8" spans="1:21">
      <c r="A8" s="80" t="s">
        <v>143</v>
      </c>
      <c r="B8" s="80" t="s">
        <v>143</v>
      </c>
      <c r="C8" s="81"/>
      <c r="D8" s="81"/>
      <c r="E8" s="81"/>
      <c r="F8" s="81"/>
      <c r="G8" s="81"/>
      <c r="H8" s="82" t="s">
        <v>99</v>
      </c>
      <c r="I8" s="83" t="s">
        <v>73</v>
      </c>
      <c r="J8" s="83"/>
      <c r="K8" s="81"/>
      <c r="L8" s="81"/>
      <c r="M8" s="81"/>
      <c r="N8" s="81"/>
      <c r="O8" s="81"/>
      <c r="P8" s="81"/>
      <c r="Q8" s="81"/>
      <c r="R8" s="81"/>
      <c r="S8" s="81"/>
      <c r="T8" s="81"/>
      <c r="U8" s="84"/>
    </row>
    <row r="9" spans="1:21">
      <c r="B9" s="85"/>
      <c r="C9" s="86"/>
      <c r="D9" s="86"/>
      <c r="E9" s="86"/>
      <c r="F9" s="86"/>
      <c r="G9" s="86"/>
      <c r="H9" s="89"/>
      <c r="I9" s="87"/>
      <c r="J9" s="87"/>
      <c r="K9" s="86"/>
      <c r="L9" s="86"/>
      <c r="M9" s="86"/>
      <c r="N9" s="86"/>
      <c r="O9" s="86"/>
      <c r="P9" s="86"/>
      <c r="Q9" s="86"/>
      <c r="R9" s="86"/>
      <c r="S9" s="86"/>
      <c r="T9" s="86"/>
      <c r="U9" s="88"/>
    </row>
    <row r="10" spans="1:21"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>
      <c r="B11" s="64" t="s">
        <v>135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24" customHeight="1">
      <c r="B13" s="660" t="s">
        <v>103</v>
      </c>
      <c r="C13" s="663" t="s">
        <v>136</v>
      </c>
      <c r="D13" s="665"/>
      <c r="E13" s="665"/>
      <c r="F13" s="665"/>
      <c r="G13" s="665"/>
      <c r="H13" s="665"/>
      <c r="I13" s="665"/>
      <c r="J13" s="665"/>
      <c r="K13" s="665"/>
      <c r="L13" s="665"/>
      <c r="M13" s="665"/>
      <c r="N13" s="665"/>
      <c r="O13" s="664"/>
      <c r="P13" s="65"/>
      <c r="Q13" s="65"/>
      <c r="R13" s="65"/>
      <c r="S13" s="65"/>
      <c r="T13" s="65"/>
      <c r="U13" s="65"/>
    </row>
    <row r="14" spans="1:21" ht="24.75" customHeight="1">
      <c r="B14" s="661"/>
      <c r="C14" s="660" t="s">
        <v>129</v>
      </c>
      <c r="D14" s="663" t="s">
        <v>117</v>
      </c>
      <c r="E14" s="664"/>
      <c r="F14" s="660" t="s">
        <v>118</v>
      </c>
      <c r="G14" s="660" t="s">
        <v>119</v>
      </c>
      <c r="H14" s="660" t="s">
        <v>120</v>
      </c>
      <c r="I14" s="660" t="s">
        <v>121</v>
      </c>
      <c r="J14" s="660" t="s">
        <v>122</v>
      </c>
      <c r="K14" s="660" t="s">
        <v>123</v>
      </c>
      <c r="L14" s="660" t="s">
        <v>124</v>
      </c>
      <c r="M14" s="660" t="s">
        <v>125</v>
      </c>
      <c r="N14" s="660" t="s">
        <v>126</v>
      </c>
      <c r="O14" s="656" t="s">
        <v>116</v>
      </c>
      <c r="P14" s="65"/>
      <c r="Q14" s="65"/>
      <c r="R14" s="65"/>
      <c r="S14" s="65"/>
      <c r="T14" s="65"/>
      <c r="U14" s="65"/>
    </row>
    <row r="15" spans="1:21" ht="24">
      <c r="B15" s="662"/>
      <c r="C15" s="662"/>
      <c r="D15" s="90" t="s">
        <v>137</v>
      </c>
      <c r="E15" s="90" t="s">
        <v>138</v>
      </c>
      <c r="F15" s="662"/>
      <c r="G15" s="662"/>
      <c r="H15" s="662"/>
      <c r="I15" s="662"/>
      <c r="J15" s="662"/>
      <c r="K15" s="662"/>
      <c r="L15" s="662"/>
      <c r="M15" s="662"/>
      <c r="N15" s="662"/>
      <c r="O15" s="656"/>
      <c r="P15" s="65"/>
      <c r="Q15" s="65"/>
      <c r="R15" s="65"/>
      <c r="S15" s="65"/>
      <c r="T15" s="65"/>
      <c r="U15" s="65"/>
    </row>
    <row r="16" spans="1:21" ht="18" customHeight="1">
      <c r="B16" s="66" t="s">
        <v>104</v>
      </c>
      <c r="C16" s="67">
        <v>0</v>
      </c>
      <c r="D16" s="67">
        <v>0</v>
      </c>
      <c r="E16" s="67">
        <v>7</v>
      </c>
      <c r="F16" s="67">
        <v>7</v>
      </c>
      <c r="G16" s="67">
        <v>10</v>
      </c>
      <c r="H16" s="67">
        <v>10</v>
      </c>
      <c r="I16" s="67">
        <v>12</v>
      </c>
      <c r="J16" s="67">
        <v>12</v>
      </c>
      <c r="K16" s="67">
        <v>12</v>
      </c>
      <c r="L16" s="67">
        <v>12</v>
      </c>
      <c r="M16" s="67">
        <v>12</v>
      </c>
      <c r="N16" s="67">
        <v>15</v>
      </c>
      <c r="O16" s="67">
        <v>15</v>
      </c>
      <c r="P16" s="65"/>
      <c r="Q16" s="65"/>
      <c r="R16" s="65"/>
      <c r="S16" s="65"/>
      <c r="T16" s="65"/>
      <c r="U16" s="65"/>
    </row>
    <row r="17" spans="2:21" ht="18" customHeight="1">
      <c r="B17" s="66" t="s">
        <v>105</v>
      </c>
      <c r="C17" s="67">
        <v>0</v>
      </c>
      <c r="D17" s="67">
        <v>0</v>
      </c>
      <c r="E17" s="67">
        <v>6</v>
      </c>
      <c r="F17" s="67">
        <v>7</v>
      </c>
      <c r="G17" s="67">
        <v>10</v>
      </c>
      <c r="H17" s="67">
        <v>10</v>
      </c>
      <c r="I17" s="67">
        <v>12</v>
      </c>
      <c r="J17" s="67">
        <v>12</v>
      </c>
      <c r="K17" s="67">
        <v>12</v>
      </c>
      <c r="L17" s="67">
        <v>12</v>
      </c>
      <c r="M17" s="67">
        <v>12</v>
      </c>
      <c r="N17" s="67">
        <v>15</v>
      </c>
      <c r="O17" s="67">
        <v>15</v>
      </c>
      <c r="P17" s="65"/>
      <c r="Q17" s="65"/>
      <c r="R17" s="65"/>
      <c r="S17" s="65"/>
      <c r="T17" s="65"/>
      <c r="U17" s="65"/>
    </row>
    <row r="18" spans="2:21" ht="18" customHeight="1">
      <c r="B18" s="66" t="s">
        <v>106</v>
      </c>
      <c r="C18" s="67">
        <v>0</v>
      </c>
      <c r="D18" s="67">
        <v>0</v>
      </c>
      <c r="E18" s="67">
        <v>6</v>
      </c>
      <c r="F18" s="67">
        <v>7</v>
      </c>
      <c r="G18" s="67">
        <v>10</v>
      </c>
      <c r="H18" s="67">
        <v>10</v>
      </c>
      <c r="I18" s="67">
        <v>12</v>
      </c>
      <c r="J18" s="67">
        <v>12</v>
      </c>
      <c r="K18" s="67">
        <v>12</v>
      </c>
      <c r="L18" s="67">
        <v>12</v>
      </c>
      <c r="M18" s="67">
        <v>12</v>
      </c>
      <c r="N18" s="67">
        <v>15</v>
      </c>
      <c r="O18" s="67">
        <v>15</v>
      </c>
      <c r="P18" s="65"/>
      <c r="Q18" s="65"/>
      <c r="R18" s="65"/>
      <c r="S18" s="65"/>
      <c r="T18" s="65"/>
      <c r="U18" s="65"/>
    </row>
    <row r="19" spans="2:21" ht="18" customHeight="1">
      <c r="B19" s="66" t="s">
        <v>107</v>
      </c>
      <c r="C19" s="67">
        <v>0</v>
      </c>
      <c r="D19" s="67">
        <v>0</v>
      </c>
      <c r="E19" s="67">
        <v>5</v>
      </c>
      <c r="F19" s="67">
        <v>7</v>
      </c>
      <c r="G19" s="67">
        <v>10</v>
      </c>
      <c r="H19" s="67">
        <v>10</v>
      </c>
      <c r="I19" s="67">
        <v>12</v>
      </c>
      <c r="J19" s="67">
        <v>12</v>
      </c>
      <c r="K19" s="67">
        <v>12</v>
      </c>
      <c r="L19" s="67">
        <v>12</v>
      </c>
      <c r="M19" s="67">
        <v>12</v>
      </c>
      <c r="N19" s="67">
        <v>15</v>
      </c>
      <c r="O19" s="67">
        <v>15</v>
      </c>
      <c r="P19" s="65"/>
      <c r="Q19" s="65"/>
      <c r="R19" s="65"/>
      <c r="S19" s="65"/>
      <c r="T19" s="65"/>
      <c r="U19" s="65"/>
    </row>
    <row r="20" spans="2:21" ht="18" customHeight="1">
      <c r="B20" s="66" t="s">
        <v>108</v>
      </c>
      <c r="C20" s="67">
        <v>0</v>
      </c>
      <c r="D20" s="67">
        <v>0</v>
      </c>
      <c r="E20" s="67">
        <v>5</v>
      </c>
      <c r="F20" s="67">
        <v>7</v>
      </c>
      <c r="G20" s="67">
        <v>10</v>
      </c>
      <c r="H20" s="67">
        <v>10</v>
      </c>
      <c r="I20" s="67">
        <v>12</v>
      </c>
      <c r="J20" s="67">
        <v>12</v>
      </c>
      <c r="K20" s="67">
        <v>12</v>
      </c>
      <c r="L20" s="67">
        <v>12</v>
      </c>
      <c r="M20" s="67">
        <v>12</v>
      </c>
      <c r="N20" s="67">
        <v>15</v>
      </c>
      <c r="O20" s="67">
        <v>15</v>
      </c>
      <c r="P20" s="65"/>
      <c r="Q20" s="65"/>
      <c r="R20" s="65"/>
      <c r="S20" s="65"/>
      <c r="T20" s="65"/>
      <c r="U20" s="65"/>
    </row>
    <row r="21" spans="2:21" ht="18" customHeight="1">
      <c r="B21" s="66" t="s">
        <v>109</v>
      </c>
      <c r="C21" s="67">
        <v>0</v>
      </c>
      <c r="D21" s="67">
        <v>0</v>
      </c>
      <c r="E21" s="67">
        <v>4</v>
      </c>
      <c r="F21" s="67">
        <v>7</v>
      </c>
      <c r="G21" s="67">
        <v>10</v>
      </c>
      <c r="H21" s="67">
        <v>10</v>
      </c>
      <c r="I21" s="67">
        <v>12</v>
      </c>
      <c r="J21" s="67">
        <v>12</v>
      </c>
      <c r="K21" s="67">
        <v>12</v>
      </c>
      <c r="L21" s="67">
        <v>12</v>
      </c>
      <c r="M21" s="67">
        <v>12</v>
      </c>
      <c r="N21" s="67">
        <v>15</v>
      </c>
      <c r="O21" s="67">
        <v>15</v>
      </c>
      <c r="P21" s="65"/>
      <c r="Q21" s="65"/>
      <c r="R21" s="65"/>
      <c r="S21" s="65"/>
      <c r="T21" s="65"/>
      <c r="U21" s="65"/>
    </row>
    <row r="22" spans="2:21" ht="18" customHeight="1">
      <c r="B22" s="66" t="s">
        <v>110</v>
      </c>
      <c r="C22" s="67">
        <v>0</v>
      </c>
      <c r="D22" s="67">
        <v>0</v>
      </c>
      <c r="E22" s="67">
        <v>4</v>
      </c>
      <c r="F22" s="67">
        <v>7</v>
      </c>
      <c r="G22" s="67">
        <v>10</v>
      </c>
      <c r="H22" s="67">
        <v>10</v>
      </c>
      <c r="I22" s="67">
        <v>12</v>
      </c>
      <c r="J22" s="67">
        <v>12</v>
      </c>
      <c r="K22" s="67">
        <v>12</v>
      </c>
      <c r="L22" s="67">
        <v>12</v>
      </c>
      <c r="M22" s="67">
        <v>12</v>
      </c>
      <c r="N22" s="67">
        <v>15</v>
      </c>
      <c r="O22" s="67">
        <v>15</v>
      </c>
      <c r="P22" s="65"/>
      <c r="Q22" s="65"/>
      <c r="R22" s="65"/>
      <c r="S22" s="65"/>
      <c r="T22" s="65"/>
      <c r="U22" s="65"/>
    </row>
    <row r="23" spans="2:21" ht="18" customHeight="1">
      <c r="B23" s="66" t="s">
        <v>111</v>
      </c>
      <c r="C23" s="67">
        <v>0</v>
      </c>
      <c r="D23" s="67">
        <v>0</v>
      </c>
      <c r="E23" s="67">
        <v>3</v>
      </c>
      <c r="F23" s="67">
        <v>7</v>
      </c>
      <c r="G23" s="67">
        <v>10</v>
      </c>
      <c r="H23" s="67">
        <v>10</v>
      </c>
      <c r="I23" s="67">
        <v>12</v>
      </c>
      <c r="J23" s="67">
        <v>12</v>
      </c>
      <c r="K23" s="67">
        <v>12</v>
      </c>
      <c r="L23" s="67">
        <v>12</v>
      </c>
      <c r="M23" s="67">
        <v>12</v>
      </c>
      <c r="N23" s="67">
        <v>15</v>
      </c>
      <c r="O23" s="67">
        <v>15</v>
      </c>
      <c r="P23" s="65"/>
      <c r="Q23" s="65"/>
      <c r="R23" s="65"/>
      <c r="S23" s="65"/>
      <c r="T23" s="65"/>
      <c r="U23" s="65"/>
    </row>
    <row r="24" spans="2:21" ht="18" customHeight="1">
      <c r="B24" s="66" t="s">
        <v>112</v>
      </c>
      <c r="C24" s="67">
        <v>0</v>
      </c>
      <c r="D24" s="67">
        <v>0</v>
      </c>
      <c r="E24" s="67">
        <v>2</v>
      </c>
      <c r="F24" s="67">
        <v>7</v>
      </c>
      <c r="G24" s="67">
        <v>10</v>
      </c>
      <c r="H24" s="67">
        <v>10</v>
      </c>
      <c r="I24" s="67">
        <v>12</v>
      </c>
      <c r="J24" s="67">
        <v>12</v>
      </c>
      <c r="K24" s="67">
        <v>12</v>
      </c>
      <c r="L24" s="67">
        <v>12</v>
      </c>
      <c r="M24" s="67">
        <v>12</v>
      </c>
      <c r="N24" s="67">
        <v>15</v>
      </c>
      <c r="O24" s="67">
        <v>15</v>
      </c>
      <c r="P24" s="65"/>
      <c r="Q24" s="65"/>
      <c r="R24" s="65"/>
      <c r="S24" s="65"/>
      <c r="T24" s="65"/>
      <c r="U24" s="65"/>
    </row>
    <row r="25" spans="2:21" ht="18" customHeight="1">
      <c r="B25" s="66" t="s">
        <v>113</v>
      </c>
      <c r="C25" s="67">
        <v>0</v>
      </c>
      <c r="D25" s="67">
        <v>0</v>
      </c>
      <c r="E25" s="67">
        <v>2</v>
      </c>
      <c r="F25" s="67">
        <v>7</v>
      </c>
      <c r="G25" s="67">
        <v>10</v>
      </c>
      <c r="H25" s="67">
        <v>10</v>
      </c>
      <c r="I25" s="67">
        <v>12</v>
      </c>
      <c r="J25" s="67">
        <v>12</v>
      </c>
      <c r="K25" s="67">
        <v>12</v>
      </c>
      <c r="L25" s="67">
        <v>12</v>
      </c>
      <c r="M25" s="67">
        <v>12</v>
      </c>
      <c r="N25" s="67">
        <v>15</v>
      </c>
      <c r="O25" s="67">
        <v>15</v>
      </c>
      <c r="P25" s="65"/>
      <c r="Q25" s="65"/>
      <c r="R25" s="65"/>
      <c r="S25" s="65"/>
      <c r="T25" s="65"/>
      <c r="U25" s="65"/>
    </row>
    <row r="26" spans="2:21" ht="18" customHeight="1">
      <c r="B26" s="66" t="s">
        <v>114</v>
      </c>
      <c r="C26" s="67">
        <v>0</v>
      </c>
      <c r="D26" s="67">
        <v>0</v>
      </c>
      <c r="E26" s="67">
        <v>1</v>
      </c>
      <c r="F26" s="67">
        <v>7</v>
      </c>
      <c r="G26" s="67">
        <v>10</v>
      </c>
      <c r="H26" s="67">
        <v>10</v>
      </c>
      <c r="I26" s="67">
        <v>12</v>
      </c>
      <c r="J26" s="67">
        <v>12</v>
      </c>
      <c r="K26" s="67">
        <v>12</v>
      </c>
      <c r="L26" s="67">
        <v>12</v>
      </c>
      <c r="M26" s="67">
        <v>12</v>
      </c>
      <c r="N26" s="67">
        <v>15</v>
      </c>
      <c r="O26" s="67">
        <v>15</v>
      </c>
      <c r="P26" s="65"/>
      <c r="Q26" s="65"/>
      <c r="R26" s="65"/>
      <c r="S26" s="65"/>
      <c r="T26" s="65"/>
      <c r="U26" s="65"/>
    </row>
    <row r="27" spans="2:21" ht="18" customHeight="1">
      <c r="B27" s="66" t="s">
        <v>115</v>
      </c>
      <c r="C27" s="67">
        <v>0</v>
      </c>
      <c r="D27" s="67">
        <v>0</v>
      </c>
      <c r="E27" s="67">
        <v>1</v>
      </c>
      <c r="F27" s="67">
        <v>7</v>
      </c>
      <c r="G27" s="67">
        <v>10</v>
      </c>
      <c r="H27" s="67">
        <v>10</v>
      </c>
      <c r="I27" s="67">
        <v>12</v>
      </c>
      <c r="J27" s="67">
        <v>12</v>
      </c>
      <c r="K27" s="67">
        <v>12</v>
      </c>
      <c r="L27" s="67">
        <v>12</v>
      </c>
      <c r="M27" s="67">
        <v>12</v>
      </c>
      <c r="N27" s="67">
        <v>15</v>
      </c>
      <c r="O27" s="67">
        <v>15</v>
      </c>
      <c r="P27" s="65"/>
      <c r="Q27" s="65"/>
      <c r="R27" s="65"/>
      <c r="S27" s="65"/>
      <c r="T27" s="65"/>
      <c r="U27" s="65"/>
    </row>
    <row r="28" spans="2:21"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2:21">
      <c r="B29" s="68" t="s">
        <v>127</v>
      </c>
      <c r="C29" s="68" t="s">
        <v>128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2:21"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2:21"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2:21">
      <c r="B32" s="64" t="s">
        <v>133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2:21"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2:21">
      <c r="B34" s="65" t="s">
        <v>130</v>
      </c>
      <c r="C34" s="65"/>
      <c r="D34" s="76">
        <v>42301</v>
      </c>
      <c r="E34" s="65"/>
      <c r="F34" s="93"/>
      <c r="G34" s="93">
        <f>YEAR(D34)</f>
        <v>2015</v>
      </c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</row>
    <row r="35" spans="2:21">
      <c r="B35" s="65"/>
      <c r="C35" s="65"/>
      <c r="D35" s="65"/>
      <c r="E35" s="65"/>
      <c r="F35" s="93">
        <v>2</v>
      </c>
      <c r="G35" s="93">
        <v>3</v>
      </c>
      <c r="H35" s="93">
        <v>4</v>
      </c>
      <c r="I35" s="93">
        <v>5</v>
      </c>
      <c r="J35" s="93">
        <v>6</v>
      </c>
      <c r="K35" s="93">
        <v>7</v>
      </c>
      <c r="L35" s="93">
        <v>8</v>
      </c>
      <c r="M35" s="93">
        <v>9</v>
      </c>
      <c r="N35" s="93">
        <v>10</v>
      </c>
      <c r="O35" s="93">
        <v>11</v>
      </c>
      <c r="P35" s="93">
        <v>12</v>
      </c>
      <c r="Q35" s="93">
        <v>13</v>
      </c>
      <c r="R35" s="93">
        <v>14</v>
      </c>
      <c r="S35" s="93">
        <v>15</v>
      </c>
      <c r="T35" s="93">
        <v>16</v>
      </c>
      <c r="U35" s="93">
        <v>17</v>
      </c>
    </row>
    <row r="36" spans="2:21" ht="26.25" customHeight="1">
      <c r="B36" s="655" t="s">
        <v>103</v>
      </c>
      <c r="C36" s="655" t="str">
        <f>"ปี "&amp;$G$34</f>
        <v>ปี 2015</v>
      </c>
      <c r="D36" s="655" t="str">
        <f>"ปี "&amp;G34+1</f>
        <v>ปี 2016</v>
      </c>
      <c r="E36" s="655"/>
      <c r="F36" s="657" t="s">
        <v>134</v>
      </c>
      <c r="G36" s="658"/>
      <c r="H36" s="658"/>
      <c r="I36" s="658"/>
      <c r="J36" s="658"/>
      <c r="K36" s="658"/>
      <c r="L36" s="658"/>
      <c r="M36" s="658"/>
      <c r="N36" s="658"/>
      <c r="O36" s="659"/>
      <c r="P36" s="93">
        <v>12</v>
      </c>
      <c r="Q36" s="93">
        <v>13</v>
      </c>
      <c r="R36" s="93">
        <v>14</v>
      </c>
      <c r="S36" s="93">
        <v>15</v>
      </c>
      <c r="T36" s="93">
        <v>16</v>
      </c>
      <c r="U36" s="93">
        <v>17</v>
      </c>
    </row>
    <row r="37" spans="2:21" ht="24">
      <c r="B37" s="655"/>
      <c r="C37" s="655"/>
      <c r="D37" s="90" t="s">
        <v>131</v>
      </c>
      <c r="E37" s="90" t="s">
        <v>132</v>
      </c>
      <c r="F37" s="91" t="str">
        <f t="shared" ref="F37:N37" si="0">"ปี "&amp;$G$34+F$35</f>
        <v>ปี 2017</v>
      </c>
      <c r="G37" s="91" t="str">
        <f t="shared" si="0"/>
        <v>ปี 2018</v>
      </c>
      <c r="H37" s="91" t="str">
        <f t="shared" si="0"/>
        <v>ปี 2019</v>
      </c>
      <c r="I37" s="91" t="str">
        <f t="shared" si="0"/>
        <v>ปี 2020</v>
      </c>
      <c r="J37" s="91" t="str">
        <f t="shared" si="0"/>
        <v>ปี 2021</v>
      </c>
      <c r="K37" s="91" t="str">
        <f t="shared" si="0"/>
        <v>ปี 2022</v>
      </c>
      <c r="L37" s="91" t="str">
        <f t="shared" si="0"/>
        <v>ปี 2023</v>
      </c>
      <c r="M37" s="91" t="str">
        <f t="shared" si="0"/>
        <v>ปี 2024</v>
      </c>
      <c r="N37" s="91" t="str">
        <f t="shared" si="0"/>
        <v>ปี 2025</v>
      </c>
      <c r="O37" s="91" t="s">
        <v>116</v>
      </c>
      <c r="P37" s="93">
        <v>12</v>
      </c>
      <c r="Q37" s="93">
        <v>13</v>
      </c>
      <c r="R37" s="93">
        <v>14</v>
      </c>
      <c r="S37" s="93">
        <v>15</v>
      </c>
      <c r="T37" s="93">
        <v>16</v>
      </c>
      <c r="U37" s="93">
        <v>17</v>
      </c>
    </row>
    <row r="38" spans="2:21">
      <c r="B38" s="66" t="s">
        <v>104</v>
      </c>
      <c r="C38" s="67">
        <v>0</v>
      </c>
      <c r="D38" s="67">
        <v>0</v>
      </c>
      <c r="E38" s="67">
        <v>7</v>
      </c>
      <c r="F38" s="67">
        <v>7</v>
      </c>
      <c r="G38" s="67">
        <v>10</v>
      </c>
      <c r="H38" s="67">
        <v>10</v>
      </c>
      <c r="I38" s="67">
        <v>12</v>
      </c>
      <c r="J38" s="67">
        <v>12</v>
      </c>
      <c r="K38" s="67">
        <v>12</v>
      </c>
      <c r="L38" s="67">
        <v>12</v>
      </c>
      <c r="M38" s="67">
        <v>12</v>
      </c>
      <c r="N38" s="67">
        <v>15</v>
      </c>
      <c r="O38" s="67">
        <v>15</v>
      </c>
      <c r="P38" s="93">
        <v>12</v>
      </c>
      <c r="Q38" s="93">
        <v>13</v>
      </c>
      <c r="R38" s="93">
        <v>14</v>
      </c>
      <c r="S38" s="93">
        <v>15</v>
      </c>
      <c r="T38" s="93">
        <v>16</v>
      </c>
      <c r="U38" s="93">
        <v>17</v>
      </c>
    </row>
    <row r="39" spans="2:21">
      <c r="B39" s="66" t="s">
        <v>105</v>
      </c>
      <c r="C39" s="67">
        <v>0</v>
      </c>
      <c r="D39" s="67">
        <v>0</v>
      </c>
      <c r="E39" s="67">
        <v>6</v>
      </c>
      <c r="F39" s="67">
        <v>7</v>
      </c>
      <c r="G39" s="67">
        <v>10</v>
      </c>
      <c r="H39" s="67">
        <v>10</v>
      </c>
      <c r="I39" s="67">
        <v>12</v>
      </c>
      <c r="J39" s="67">
        <v>12</v>
      </c>
      <c r="K39" s="67">
        <v>12</v>
      </c>
      <c r="L39" s="67">
        <v>12</v>
      </c>
      <c r="M39" s="67">
        <v>12</v>
      </c>
      <c r="N39" s="67">
        <v>15</v>
      </c>
      <c r="O39" s="67">
        <v>15</v>
      </c>
      <c r="P39" s="93">
        <v>12</v>
      </c>
      <c r="Q39" s="93">
        <v>13</v>
      </c>
      <c r="R39" s="93">
        <v>14</v>
      </c>
      <c r="S39" s="93">
        <v>15</v>
      </c>
      <c r="T39" s="93">
        <v>16</v>
      </c>
      <c r="U39" s="93">
        <v>17</v>
      </c>
    </row>
    <row r="40" spans="2:21">
      <c r="B40" s="66" t="s">
        <v>106</v>
      </c>
      <c r="C40" s="67">
        <v>0</v>
      </c>
      <c r="D40" s="67">
        <v>0</v>
      </c>
      <c r="E40" s="67">
        <v>6</v>
      </c>
      <c r="F40" s="67">
        <v>7</v>
      </c>
      <c r="G40" s="67">
        <v>10</v>
      </c>
      <c r="H40" s="67">
        <v>10</v>
      </c>
      <c r="I40" s="67">
        <v>12</v>
      </c>
      <c r="J40" s="67">
        <v>12</v>
      </c>
      <c r="K40" s="67">
        <v>12</v>
      </c>
      <c r="L40" s="67">
        <v>12</v>
      </c>
      <c r="M40" s="67">
        <v>12</v>
      </c>
      <c r="N40" s="67">
        <v>15</v>
      </c>
      <c r="O40" s="67">
        <v>15</v>
      </c>
      <c r="P40" s="93">
        <v>12</v>
      </c>
      <c r="Q40" s="93">
        <v>13</v>
      </c>
      <c r="R40" s="93">
        <v>14</v>
      </c>
      <c r="S40" s="93">
        <v>15</v>
      </c>
      <c r="T40" s="93">
        <v>16</v>
      </c>
      <c r="U40" s="93">
        <v>17</v>
      </c>
    </row>
    <row r="41" spans="2:21">
      <c r="B41" s="66" t="s">
        <v>107</v>
      </c>
      <c r="C41" s="67">
        <v>0</v>
      </c>
      <c r="D41" s="67">
        <v>0</v>
      </c>
      <c r="E41" s="67">
        <v>5</v>
      </c>
      <c r="F41" s="67">
        <v>7</v>
      </c>
      <c r="G41" s="67">
        <v>10</v>
      </c>
      <c r="H41" s="67">
        <v>10</v>
      </c>
      <c r="I41" s="67">
        <v>12</v>
      </c>
      <c r="J41" s="67">
        <v>12</v>
      </c>
      <c r="K41" s="67">
        <v>12</v>
      </c>
      <c r="L41" s="67">
        <v>12</v>
      </c>
      <c r="M41" s="67">
        <v>12</v>
      </c>
      <c r="N41" s="67">
        <v>15</v>
      </c>
      <c r="O41" s="67">
        <v>15</v>
      </c>
      <c r="P41" s="93">
        <v>12</v>
      </c>
      <c r="Q41" s="93">
        <v>13</v>
      </c>
      <c r="R41" s="93">
        <v>14</v>
      </c>
      <c r="S41" s="93">
        <v>15</v>
      </c>
      <c r="T41" s="93">
        <v>16</v>
      </c>
      <c r="U41" s="93">
        <v>17</v>
      </c>
    </row>
    <row r="42" spans="2:21">
      <c r="B42" s="66" t="s">
        <v>108</v>
      </c>
      <c r="C42" s="67">
        <v>0</v>
      </c>
      <c r="D42" s="67">
        <v>0</v>
      </c>
      <c r="E42" s="67">
        <v>5</v>
      </c>
      <c r="F42" s="67">
        <v>7</v>
      </c>
      <c r="G42" s="67">
        <v>10</v>
      </c>
      <c r="H42" s="67">
        <v>10</v>
      </c>
      <c r="I42" s="67">
        <v>12</v>
      </c>
      <c r="J42" s="67">
        <v>12</v>
      </c>
      <c r="K42" s="67">
        <v>12</v>
      </c>
      <c r="L42" s="67">
        <v>12</v>
      </c>
      <c r="M42" s="67">
        <v>12</v>
      </c>
      <c r="N42" s="67">
        <v>15</v>
      </c>
      <c r="O42" s="67">
        <v>15</v>
      </c>
      <c r="P42" s="93">
        <v>12</v>
      </c>
      <c r="Q42" s="93">
        <v>13</v>
      </c>
      <c r="R42" s="93">
        <v>14</v>
      </c>
      <c r="S42" s="93">
        <v>15</v>
      </c>
      <c r="T42" s="93">
        <v>16</v>
      </c>
      <c r="U42" s="93">
        <v>17</v>
      </c>
    </row>
    <row r="43" spans="2:21">
      <c r="B43" s="66" t="s">
        <v>109</v>
      </c>
      <c r="C43" s="67">
        <v>0</v>
      </c>
      <c r="D43" s="67">
        <v>0</v>
      </c>
      <c r="E43" s="67">
        <v>4</v>
      </c>
      <c r="F43" s="67">
        <v>7</v>
      </c>
      <c r="G43" s="67">
        <v>10</v>
      </c>
      <c r="H43" s="67">
        <v>10</v>
      </c>
      <c r="I43" s="67">
        <v>12</v>
      </c>
      <c r="J43" s="67">
        <v>12</v>
      </c>
      <c r="K43" s="67">
        <v>12</v>
      </c>
      <c r="L43" s="67">
        <v>12</v>
      </c>
      <c r="M43" s="67">
        <v>12</v>
      </c>
      <c r="N43" s="67">
        <v>15</v>
      </c>
      <c r="O43" s="67">
        <v>15</v>
      </c>
      <c r="P43" s="93">
        <v>12</v>
      </c>
      <c r="Q43" s="93">
        <v>13</v>
      </c>
      <c r="R43" s="93">
        <v>14</v>
      </c>
      <c r="S43" s="93">
        <v>15</v>
      </c>
      <c r="T43" s="93">
        <v>16</v>
      </c>
      <c r="U43" s="93">
        <v>17</v>
      </c>
    </row>
    <row r="44" spans="2:21">
      <c r="B44" s="66" t="s">
        <v>110</v>
      </c>
      <c r="C44" s="67">
        <v>0</v>
      </c>
      <c r="D44" s="67">
        <v>0</v>
      </c>
      <c r="E44" s="67">
        <v>4</v>
      </c>
      <c r="F44" s="67">
        <v>7</v>
      </c>
      <c r="G44" s="67">
        <v>10</v>
      </c>
      <c r="H44" s="67">
        <v>10</v>
      </c>
      <c r="I44" s="67">
        <v>12</v>
      </c>
      <c r="J44" s="67">
        <v>12</v>
      </c>
      <c r="K44" s="67">
        <v>12</v>
      </c>
      <c r="L44" s="67">
        <v>12</v>
      </c>
      <c r="M44" s="67">
        <v>12</v>
      </c>
      <c r="N44" s="67">
        <v>15</v>
      </c>
      <c r="O44" s="67">
        <v>15</v>
      </c>
      <c r="P44" s="93">
        <v>12</v>
      </c>
      <c r="Q44" s="93">
        <v>13</v>
      </c>
      <c r="R44" s="93">
        <v>14</v>
      </c>
      <c r="S44" s="93">
        <v>15</v>
      </c>
      <c r="T44" s="93">
        <v>16</v>
      </c>
      <c r="U44" s="93">
        <v>17</v>
      </c>
    </row>
    <row r="45" spans="2:21">
      <c r="B45" s="66" t="s">
        <v>111</v>
      </c>
      <c r="C45" s="67">
        <v>0</v>
      </c>
      <c r="D45" s="67">
        <v>0</v>
      </c>
      <c r="E45" s="67">
        <v>3</v>
      </c>
      <c r="F45" s="67">
        <v>7</v>
      </c>
      <c r="G45" s="67">
        <v>10</v>
      </c>
      <c r="H45" s="67">
        <v>10</v>
      </c>
      <c r="I45" s="67">
        <v>12</v>
      </c>
      <c r="J45" s="67">
        <v>12</v>
      </c>
      <c r="K45" s="67">
        <v>12</v>
      </c>
      <c r="L45" s="67">
        <v>12</v>
      </c>
      <c r="M45" s="67">
        <v>12</v>
      </c>
      <c r="N45" s="67">
        <v>15</v>
      </c>
      <c r="O45" s="67">
        <v>15</v>
      </c>
      <c r="P45" s="93">
        <v>12</v>
      </c>
      <c r="Q45" s="93">
        <v>13</v>
      </c>
      <c r="R45" s="93">
        <v>14</v>
      </c>
      <c r="S45" s="93">
        <v>15</v>
      </c>
      <c r="T45" s="93">
        <v>16</v>
      </c>
      <c r="U45" s="93">
        <v>17</v>
      </c>
    </row>
    <row r="46" spans="2:21" ht="12.75" thickBot="1">
      <c r="B46" s="69" t="s">
        <v>112</v>
      </c>
      <c r="C46" s="70">
        <v>0</v>
      </c>
      <c r="D46" s="70">
        <v>0</v>
      </c>
      <c r="E46" s="70">
        <v>2</v>
      </c>
      <c r="F46" s="70">
        <v>7</v>
      </c>
      <c r="G46" s="70">
        <v>10</v>
      </c>
      <c r="H46" s="70">
        <v>10</v>
      </c>
      <c r="I46" s="70">
        <v>12</v>
      </c>
      <c r="J46" s="70">
        <v>12</v>
      </c>
      <c r="K46" s="70">
        <v>12</v>
      </c>
      <c r="L46" s="70">
        <v>12</v>
      </c>
      <c r="M46" s="70">
        <v>12</v>
      </c>
      <c r="N46" s="70">
        <v>15</v>
      </c>
      <c r="O46" s="70">
        <v>15</v>
      </c>
      <c r="P46" s="93">
        <v>12</v>
      </c>
      <c r="Q46" s="93">
        <v>13</v>
      </c>
      <c r="R46" s="93">
        <v>14</v>
      </c>
      <c r="S46" s="93">
        <v>15</v>
      </c>
      <c r="T46" s="93">
        <v>16</v>
      </c>
      <c r="U46" s="93">
        <v>17</v>
      </c>
    </row>
    <row r="47" spans="2:21" ht="13.5" thickTop="1" thickBot="1">
      <c r="B47" s="73" t="s">
        <v>113</v>
      </c>
      <c r="C47" s="74">
        <v>0</v>
      </c>
      <c r="D47" s="74">
        <v>0</v>
      </c>
      <c r="E47" s="74">
        <v>2</v>
      </c>
      <c r="F47" s="74">
        <v>7</v>
      </c>
      <c r="G47" s="74">
        <v>10</v>
      </c>
      <c r="H47" s="74">
        <v>10</v>
      </c>
      <c r="I47" s="74">
        <v>12</v>
      </c>
      <c r="J47" s="74">
        <v>12</v>
      </c>
      <c r="K47" s="74">
        <v>12</v>
      </c>
      <c r="L47" s="74">
        <v>12</v>
      </c>
      <c r="M47" s="74">
        <v>12</v>
      </c>
      <c r="N47" s="74">
        <v>15</v>
      </c>
      <c r="O47" s="74">
        <v>15</v>
      </c>
      <c r="P47" s="93">
        <v>12</v>
      </c>
      <c r="Q47" s="93">
        <v>13</v>
      </c>
      <c r="R47" s="93">
        <v>14</v>
      </c>
      <c r="S47" s="93">
        <v>15</v>
      </c>
      <c r="T47" s="93">
        <v>16</v>
      </c>
      <c r="U47" s="93">
        <v>17</v>
      </c>
    </row>
    <row r="48" spans="2:21" ht="12.75" thickTop="1">
      <c r="B48" s="71" t="s">
        <v>114</v>
      </c>
      <c r="C48" s="72">
        <v>0</v>
      </c>
      <c r="D48" s="72">
        <v>0</v>
      </c>
      <c r="E48" s="72">
        <v>1</v>
      </c>
      <c r="F48" s="72">
        <v>7</v>
      </c>
      <c r="G48" s="72">
        <v>10</v>
      </c>
      <c r="H48" s="72">
        <v>10</v>
      </c>
      <c r="I48" s="72">
        <v>12</v>
      </c>
      <c r="J48" s="72">
        <v>12</v>
      </c>
      <c r="K48" s="72">
        <v>12</v>
      </c>
      <c r="L48" s="72">
        <v>12</v>
      </c>
      <c r="M48" s="72">
        <v>12</v>
      </c>
      <c r="N48" s="72">
        <v>15</v>
      </c>
      <c r="O48" s="72">
        <v>15</v>
      </c>
      <c r="P48" s="93">
        <v>12</v>
      </c>
      <c r="Q48" s="93">
        <v>13</v>
      </c>
      <c r="R48" s="93">
        <v>14</v>
      </c>
      <c r="S48" s="93">
        <v>15</v>
      </c>
      <c r="T48" s="93">
        <v>16</v>
      </c>
      <c r="U48" s="93">
        <v>17</v>
      </c>
    </row>
    <row r="49" spans="2:21">
      <c r="B49" s="66" t="s">
        <v>115</v>
      </c>
      <c r="C49" s="67">
        <v>0</v>
      </c>
      <c r="D49" s="67">
        <v>0</v>
      </c>
      <c r="E49" s="67">
        <v>1</v>
      </c>
      <c r="F49" s="67">
        <v>7</v>
      </c>
      <c r="G49" s="67">
        <v>10</v>
      </c>
      <c r="H49" s="67">
        <v>10</v>
      </c>
      <c r="I49" s="67">
        <v>12</v>
      </c>
      <c r="J49" s="67">
        <v>12</v>
      </c>
      <c r="K49" s="67">
        <v>12</v>
      </c>
      <c r="L49" s="67">
        <v>12</v>
      </c>
      <c r="M49" s="67">
        <v>12</v>
      </c>
      <c r="N49" s="67">
        <v>15</v>
      </c>
      <c r="O49" s="67">
        <v>15</v>
      </c>
      <c r="P49" s="93">
        <v>12</v>
      </c>
      <c r="Q49" s="93">
        <v>13</v>
      </c>
      <c r="R49" s="93">
        <v>14</v>
      </c>
      <c r="S49" s="93">
        <v>15</v>
      </c>
      <c r="T49" s="93">
        <v>16</v>
      </c>
      <c r="U49" s="93">
        <v>17</v>
      </c>
    </row>
    <row r="50" spans="2:21"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93">
        <v>12</v>
      </c>
      <c r="Q50" s="93">
        <v>13</v>
      </c>
      <c r="R50" s="93">
        <v>14</v>
      </c>
      <c r="S50" s="93">
        <v>15</v>
      </c>
      <c r="T50" s="93">
        <v>16</v>
      </c>
      <c r="U50" s="93">
        <v>17</v>
      </c>
    </row>
    <row r="51" spans="2:21"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93">
        <v>12</v>
      </c>
      <c r="Q51" s="93">
        <v>13</v>
      </c>
      <c r="R51" s="93">
        <v>14</v>
      </c>
      <c r="S51" s="93">
        <v>15</v>
      </c>
      <c r="T51" s="93">
        <v>16</v>
      </c>
      <c r="U51" s="93">
        <v>17</v>
      </c>
    </row>
  </sheetData>
  <mergeCells count="19">
    <mergeCell ref="B1:U1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B36:B37"/>
    <mergeCell ref="C36:C37"/>
    <mergeCell ref="D36:E36"/>
    <mergeCell ref="O14:O15"/>
    <mergeCell ref="F36:O36"/>
    <mergeCell ref="B13:B15"/>
    <mergeCell ref="C14:C15"/>
    <mergeCell ref="D14:E14"/>
    <mergeCell ref="C13:O13"/>
  </mergeCells>
  <pageMargins left="0.25" right="0.25" top="0.75" bottom="0.75" header="0.3" footer="0.3"/>
  <pageSetup paperSize="9" scale="8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M52"/>
  <sheetViews>
    <sheetView topLeftCell="A4" workbookViewId="0">
      <selection activeCell="G28" sqref="G28"/>
    </sheetView>
  </sheetViews>
  <sheetFormatPr defaultColWidth="9.140625" defaultRowHeight="12"/>
  <cols>
    <col min="1" max="1" width="3" style="63" customWidth="1"/>
    <col min="2" max="2" width="11.140625" style="63" customWidth="1"/>
    <col min="3" max="3" width="6.85546875" style="63" customWidth="1"/>
    <col min="4" max="4" width="12.42578125" style="63" customWidth="1"/>
    <col min="5" max="5" width="11.28515625" style="63" customWidth="1"/>
    <col min="6" max="6" width="12.85546875" style="63" customWidth="1"/>
    <col min="7" max="7" width="13.28515625" style="63" customWidth="1"/>
    <col min="8" max="8" width="13.7109375" style="63" customWidth="1"/>
    <col min="9" max="9" width="15.140625" style="63" customWidth="1"/>
    <col min="10" max="13" width="6.85546875" style="63" customWidth="1"/>
    <col min="14" max="16384" width="9.140625" style="63"/>
  </cols>
  <sheetData>
    <row r="1" spans="2:13" ht="29.25" customHeight="1" thickBot="1">
      <c r="B1" s="672" t="s">
        <v>100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4"/>
    </row>
    <row r="2" spans="2:13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2:13" ht="18" customHeight="1">
      <c r="B3" s="77" t="s">
        <v>150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</row>
    <row r="4" spans="2:13" ht="18" customHeight="1">
      <c r="B4" s="80" t="s">
        <v>139</v>
      </c>
      <c r="C4" s="81"/>
      <c r="D4" s="81"/>
      <c r="E4" s="81"/>
      <c r="F4" s="81"/>
      <c r="G4" s="81"/>
      <c r="H4" s="82" t="s">
        <v>99</v>
      </c>
      <c r="I4" s="83" t="s">
        <v>144</v>
      </c>
      <c r="J4" s="83"/>
      <c r="K4" s="81"/>
      <c r="L4" s="81"/>
      <c r="M4" s="84"/>
    </row>
    <row r="5" spans="2:13" ht="18" customHeight="1">
      <c r="B5" s="80" t="s">
        <v>145</v>
      </c>
      <c r="C5" s="81"/>
      <c r="D5" s="81"/>
      <c r="E5" s="81"/>
      <c r="F5" s="81"/>
      <c r="G5" s="81"/>
      <c r="H5" s="82"/>
      <c r="I5" s="83"/>
      <c r="J5" s="83"/>
      <c r="K5" s="81"/>
      <c r="L5" s="81"/>
      <c r="M5" s="84"/>
    </row>
    <row r="6" spans="2:13" ht="18" customHeight="1">
      <c r="B6" s="80" t="s">
        <v>147</v>
      </c>
      <c r="C6" s="81"/>
      <c r="D6" s="81"/>
      <c r="E6" s="81"/>
      <c r="F6" s="81"/>
      <c r="G6" s="81"/>
      <c r="H6" s="82" t="s">
        <v>99</v>
      </c>
      <c r="I6" s="83" t="s">
        <v>70</v>
      </c>
      <c r="J6" s="83"/>
      <c r="K6" s="81"/>
      <c r="L6" s="81"/>
      <c r="M6" s="84"/>
    </row>
    <row r="7" spans="2:13" ht="18" customHeight="1">
      <c r="B7" s="80" t="s">
        <v>148</v>
      </c>
      <c r="C7" s="81"/>
      <c r="D7" s="81"/>
      <c r="E7" s="81"/>
      <c r="F7" s="81"/>
      <c r="G7" s="81"/>
      <c r="H7" s="82" t="s">
        <v>99</v>
      </c>
      <c r="I7" s="83" t="s">
        <v>71</v>
      </c>
      <c r="J7" s="83"/>
      <c r="K7" s="81"/>
      <c r="L7" s="81"/>
      <c r="M7" s="84"/>
    </row>
    <row r="8" spans="2:13" ht="18" customHeight="1">
      <c r="B8" s="80" t="s">
        <v>149</v>
      </c>
      <c r="C8" s="81"/>
      <c r="D8" s="81"/>
      <c r="E8" s="81"/>
      <c r="F8" s="81"/>
      <c r="G8" s="81"/>
      <c r="H8" s="82" t="s">
        <v>99</v>
      </c>
      <c r="I8" s="83" t="s">
        <v>72</v>
      </c>
      <c r="J8" s="83"/>
      <c r="K8" s="81"/>
      <c r="L8" s="81"/>
      <c r="M8" s="84"/>
    </row>
    <row r="9" spans="2:13" ht="18" customHeight="1">
      <c r="B9" s="80" t="s">
        <v>146</v>
      </c>
      <c r="C9" s="81"/>
      <c r="D9" s="81"/>
      <c r="E9" s="81"/>
      <c r="F9" s="81"/>
      <c r="G9" s="81"/>
      <c r="H9" s="82" t="s">
        <v>99</v>
      </c>
      <c r="I9" s="83" t="s">
        <v>73</v>
      </c>
      <c r="J9" s="83"/>
      <c r="K9" s="81"/>
      <c r="L9" s="81"/>
      <c r="M9" s="84"/>
    </row>
    <row r="10" spans="2:13" ht="18" customHeight="1">
      <c r="B10" s="85"/>
      <c r="C10" s="86"/>
      <c r="D10" s="86"/>
      <c r="E10" s="86"/>
      <c r="F10" s="86"/>
      <c r="G10" s="86"/>
      <c r="H10" s="89"/>
      <c r="I10" s="87"/>
      <c r="J10" s="87"/>
      <c r="K10" s="86"/>
      <c r="L10" s="86"/>
      <c r="M10" s="88"/>
    </row>
    <row r="11" spans="2:13"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2:13" ht="25.5" customHeight="1">
      <c r="B12" s="65"/>
      <c r="C12" s="65"/>
      <c r="D12" s="679" t="s">
        <v>135</v>
      </c>
      <c r="E12" s="679"/>
      <c r="F12" s="679"/>
      <c r="G12" s="679"/>
      <c r="H12" s="679"/>
      <c r="I12" s="679"/>
      <c r="J12" s="65"/>
      <c r="K12" s="65"/>
      <c r="L12" s="65"/>
      <c r="M12" s="65"/>
    </row>
    <row r="13" spans="2:13"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2:13" ht="28.5" customHeight="1">
      <c r="B14" s="65"/>
      <c r="C14" s="65"/>
      <c r="D14" s="660" t="s">
        <v>103</v>
      </c>
      <c r="E14" s="663" t="s">
        <v>136</v>
      </c>
      <c r="F14" s="665"/>
      <c r="G14" s="665"/>
      <c r="H14" s="665"/>
      <c r="I14" s="664"/>
      <c r="J14" s="65"/>
      <c r="K14" s="65"/>
      <c r="L14" s="65"/>
      <c r="M14" s="65"/>
    </row>
    <row r="15" spans="2:13" ht="34.5" customHeight="1">
      <c r="B15" s="65"/>
      <c r="C15" s="65"/>
      <c r="D15" s="661"/>
      <c r="E15" s="660" t="s">
        <v>151</v>
      </c>
      <c r="F15" s="675" t="s">
        <v>152</v>
      </c>
      <c r="G15" s="676"/>
      <c r="H15" s="677" t="s">
        <v>153</v>
      </c>
      <c r="I15" s="677" t="s">
        <v>154</v>
      </c>
      <c r="J15" s="65"/>
      <c r="K15" s="65"/>
      <c r="L15" s="65"/>
      <c r="M15" s="65"/>
    </row>
    <row r="16" spans="2:13" ht="34.5" customHeight="1">
      <c r="B16" s="65"/>
      <c r="C16" s="65"/>
      <c r="D16" s="662"/>
      <c r="E16" s="662"/>
      <c r="F16" s="90" t="s">
        <v>137</v>
      </c>
      <c r="G16" s="90" t="s">
        <v>138</v>
      </c>
      <c r="H16" s="678"/>
      <c r="I16" s="678"/>
      <c r="J16" s="65"/>
      <c r="K16" s="65"/>
      <c r="L16" s="65"/>
      <c r="M16" s="65"/>
    </row>
    <row r="17" spans="2:13" ht="21.95" customHeight="1">
      <c r="B17" s="65"/>
      <c r="C17" s="65"/>
      <c r="D17" s="66" t="s">
        <v>104</v>
      </c>
      <c r="E17" s="67">
        <v>0</v>
      </c>
      <c r="F17" s="67">
        <v>0</v>
      </c>
      <c r="G17" s="67">
        <v>7</v>
      </c>
      <c r="H17" s="67">
        <v>7</v>
      </c>
      <c r="I17" s="67">
        <v>10</v>
      </c>
      <c r="J17" s="65"/>
      <c r="K17" s="65"/>
      <c r="L17" s="65"/>
      <c r="M17" s="65"/>
    </row>
    <row r="18" spans="2:13" ht="21.95" customHeight="1">
      <c r="B18" s="65"/>
      <c r="C18" s="65"/>
      <c r="D18" s="66" t="s">
        <v>105</v>
      </c>
      <c r="E18" s="67">
        <v>0</v>
      </c>
      <c r="F18" s="67">
        <v>0</v>
      </c>
      <c r="G18" s="67">
        <v>6</v>
      </c>
      <c r="H18" s="67">
        <v>7</v>
      </c>
      <c r="I18" s="67">
        <v>10</v>
      </c>
      <c r="J18" s="65"/>
      <c r="K18" s="65"/>
      <c r="L18" s="65"/>
      <c r="M18" s="65"/>
    </row>
    <row r="19" spans="2:13" ht="21.95" customHeight="1">
      <c r="B19" s="65"/>
      <c r="C19" s="65"/>
      <c r="D19" s="66" t="s">
        <v>106</v>
      </c>
      <c r="E19" s="67">
        <v>0</v>
      </c>
      <c r="F19" s="67">
        <v>0</v>
      </c>
      <c r="G19" s="67">
        <v>6</v>
      </c>
      <c r="H19" s="67">
        <v>7</v>
      </c>
      <c r="I19" s="67">
        <v>10</v>
      </c>
      <c r="J19" s="65"/>
      <c r="K19" s="65"/>
      <c r="L19" s="65"/>
      <c r="M19" s="65"/>
    </row>
    <row r="20" spans="2:13" ht="21.95" customHeight="1">
      <c r="B20" s="65"/>
      <c r="C20" s="65"/>
      <c r="D20" s="66" t="s">
        <v>107</v>
      </c>
      <c r="E20" s="67">
        <v>0</v>
      </c>
      <c r="F20" s="67">
        <v>0</v>
      </c>
      <c r="G20" s="67">
        <v>5</v>
      </c>
      <c r="H20" s="67">
        <v>7</v>
      </c>
      <c r="I20" s="67">
        <v>10</v>
      </c>
      <c r="J20" s="65"/>
      <c r="K20" s="65"/>
      <c r="L20" s="65"/>
      <c r="M20" s="65"/>
    </row>
    <row r="21" spans="2:13" ht="21.95" customHeight="1">
      <c r="B21" s="65"/>
      <c r="C21" s="65"/>
      <c r="D21" s="66" t="s">
        <v>108</v>
      </c>
      <c r="E21" s="67">
        <v>0</v>
      </c>
      <c r="F21" s="67">
        <v>0</v>
      </c>
      <c r="G21" s="67">
        <v>5</v>
      </c>
      <c r="H21" s="67">
        <v>7</v>
      </c>
      <c r="I21" s="67">
        <v>10</v>
      </c>
      <c r="J21" s="65"/>
      <c r="K21" s="65"/>
      <c r="L21" s="65"/>
      <c r="M21" s="65"/>
    </row>
    <row r="22" spans="2:13" ht="21.95" customHeight="1">
      <c r="B22" s="65"/>
      <c r="C22" s="65"/>
      <c r="D22" s="66" t="s">
        <v>109</v>
      </c>
      <c r="E22" s="67">
        <v>0</v>
      </c>
      <c r="F22" s="67">
        <v>0</v>
      </c>
      <c r="G22" s="67">
        <v>4</v>
      </c>
      <c r="H22" s="67">
        <v>7</v>
      </c>
      <c r="I22" s="67">
        <v>10</v>
      </c>
      <c r="J22" s="65"/>
      <c r="K22" s="65"/>
      <c r="L22" s="65"/>
      <c r="M22" s="65"/>
    </row>
    <row r="23" spans="2:13" ht="21.95" customHeight="1">
      <c r="B23" s="65"/>
      <c r="C23" s="65"/>
      <c r="D23" s="66" t="s">
        <v>110</v>
      </c>
      <c r="E23" s="67">
        <v>0</v>
      </c>
      <c r="F23" s="67">
        <v>0</v>
      </c>
      <c r="G23" s="67">
        <v>4</v>
      </c>
      <c r="H23" s="67">
        <v>7</v>
      </c>
      <c r="I23" s="67">
        <v>10</v>
      </c>
      <c r="J23" s="65"/>
      <c r="K23" s="65"/>
      <c r="L23" s="65"/>
      <c r="M23" s="65"/>
    </row>
    <row r="24" spans="2:13" ht="21.95" customHeight="1">
      <c r="B24" s="65"/>
      <c r="C24" s="65"/>
      <c r="D24" s="66" t="s">
        <v>111</v>
      </c>
      <c r="E24" s="67">
        <v>0</v>
      </c>
      <c r="F24" s="67">
        <v>0</v>
      </c>
      <c r="G24" s="67">
        <v>3</v>
      </c>
      <c r="H24" s="67">
        <v>7</v>
      </c>
      <c r="I24" s="67">
        <v>10</v>
      </c>
      <c r="J24" s="65"/>
      <c r="K24" s="65"/>
      <c r="L24" s="65"/>
      <c r="M24" s="65"/>
    </row>
    <row r="25" spans="2:13" ht="21.95" customHeight="1">
      <c r="B25" s="65"/>
      <c r="C25" s="65"/>
      <c r="D25" s="66" t="s">
        <v>112</v>
      </c>
      <c r="E25" s="67">
        <v>0</v>
      </c>
      <c r="F25" s="67">
        <v>0</v>
      </c>
      <c r="G25" s="67">
        <v>2</v>
      </c>
      <c r="H25" s="67">
        <v>7</v>
      </c>
      <c r="I25" s="67">
        <v>10</v>
      </c>
      <c r="J25" s="65"/>
      <c r="K25" s="65"/>
      <c r="L25" s="65"/>
      <c r="M25" s="65"/>
    </row>
    <row r="26" spans="2:13" ht="21.95" customHeight="1">
      <c r="B26" s="65"/>
      <c r="C26" s="65"/>
      <c r="D26" s="66" t="s">
        <v>113</v>
      </c>
      <c r="E26" s="67">
        <v>0</v>
      </c>
      <c r="F26" s="67">
        <v>0</v>
      </c>
      <c r="G26" s="67">
        <v>2</v>
      </c>
      <c r="H26" s="67">
        <v>7</v>
      </c>
      <c r="I26" s="67">
        <v>10</v>
      </c>
      <c r="J26" s="65"/>
      <c r="K26" s="65"/>
      <c r="L26" s="65"/>
      <c r="M26" s="65"/>
    </row>
    <row r="27" spans="2:13" ht="21.95" customHeight="1">
      <c r="B27" s="65"/>
      <c r="C27" s="65"/>
      <c r="D27" s="66" t="s">
        <v>114</v>
      </c>
      <c r="E27" s="67">
        <v>0</v>
      </c>
      <c r="F27" s="67">
        <v>0</v>
      </c>
      <c r="G27" s="67">
        <v>1</v>
      </c>
      <c r="H27" s="67">
        <v>7</v>
      </c>
      <c r="I27" s="67">
        <v>10</v>
      </c>
      <c r="J27" s="65"/>
      <c r="K27" s="65"/>
      <c r="L27" s="65"/>
      <c r="M27" s="65"/>
    </row>
    <row r="28" spans="2:13" ht="21.95" customHeight="1">
      <c r="B28" s="65"/>
      <c r="C28" s="65"/>
      <c r="D28" s="66" t="s">
        <v>115</v>
      </c>
      <c r="E28" s="67">
        <v>0</v>
      </c>
      <c r="F28" s="67">
        <v>0</v>
      </c>
      <c r="G28" s="67">
        <v>1</v>
      </c>
      <c r="H28" s="67">
        <v>7</v>
      </c>
      <c r="I28" s="67">
        <v>10</v>
      </c>
      <c r="J28" s="65"/>
      <c r="K28" s="65"/>
      <c r="L28" s="65"/>
      <c r="M28" s="65"/>
    </row>
    <row r="29" spans="2:13"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</row>
    <row r="30" spans="2:13">
      <c r="B30" s="65"/>
      <c r="C30" s="65"/>
      <c r="D30" s="68" t="s">
        <v>127</v>
      </c>
      <c r="E30" s="68" t="s">
        <v>128</v>
      </c>
      <c r="F30" s="65"/>
      <c r="G30" s="65"/>
      <c r="H30" s="65"/>
      <c r="I30" s="65"/>
      <c r="J30" s="65"/>
      <c r="K30" s="65"/>
      <c r="L30" s="65"/>
      <c r="M30" s="65"/>
    </row>
    <row r="31" spans="2:13">
      <c r="B31" s="65"/>
      <c r="C31" s="65"/>
      <c r="D31" s="65"/>
      <c r="E31" s="68" t="s">
        <v>155</v>
      </c>
      <c r="F31" s="65"/>
      <c r="G31" s="65"/>
      <c r="H31" s="65"/>
      <c r="I31" s="65"/>
      <c r="J31" s="65"/>
      <c r="K31" s="65"/>
      <c r="L31" s="65"/>
      <c r="M31" s="65"/>
    </row>
    <row r="32" spans="2:13"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</row>
    <row r="33" spans="2:13">
      <c r="B33" s="65"/>
      <c r="C33" s="65"/>
      <c r="D33" s="64" t="s">
        <v>133</v>
      </c>
      <c r="E33" s="65"/>
      <c r="F33" s="65"/>
      <c r="G33" s="65"/>
      <c r="H33" s="65"/>
      <c r="I33" s="65"/>
      <c r="J33" s="65"/>
      <c r="K33" s="65"/>
      <c r="L33" s="65"/>
      <c r="M33" s="65"/>
    </row>
    <row r="34" spans="2:13"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</row>
    <row r="35" spans="2:13">
      <c r="B35" s="65"/>
      <c r="C35" s="65"/>
      <c r="D35" s="65" t="s">
        <v>130</v>
      </c>
      <c r="E35" s="65"/>
      <c r="F35" s="76">
        <v>42301</v>
      </c>
      <c r="G35" s="65"/>
      <c r="H35" s="93"/>
      <c r="I35" s="93">
        <f>YEAR(F35)</f>
        <v>2015</v>
      </c>
      <c r="J35" s="93"/>
      <c r="K35" s="93"/>
      <c r="L35" s="93"/>
      <c r="M35" s="93"/>
    </row>
    <row r="36" spans="2:13">
      <c r="B36" s="65"/>
      <c r="C36" s="65"/>
      <c r="D36" s="65"/>
      <c r="E36" s="65"/>
      <c r="F36" s="65"/>
      <c r="G36" s="65"/>
      <c r="H36" s="93">
        <v>2</v>
      </c>
      <c r="I36" s="93">
        <v>3</v>
      </c>
      <c r="J36" s="93"/>
      <c r="K36" s="93"/>
      <c r="L36" s="93"/>
      <c r="M36" s="93"/>
    </row>
    <row r="37" spans="2:13" ht="26.25" customHeight="1">
      <c r="B37" s="65"/>
      <c r="C37" s="65"/>
      <c r="D37" s="655" t="s">
        <v>103</v>
      </c>
      <c r="E37" s="92" t="str">
        <f>"ปี "&amp;$I$35</f>
        <v>ปี 2015</v>
      </c>
      <c r="F37" s="92" t="str">
        <f>"ปี "&amp;I35+1</f>
        <v>ปี 2016</v>
      </c>
      <c r="G37" s="669" t="s">
        <v>134</v>
      </c>
      <c r="H37" s="670"/>
      <c r="I37" s="671"/>
      <c r="J37" s="93"/>
      <c r="K37" s="93"/>
      <c r="L37" s="93"/>
      <c r="M37" s="93"/>
    </row>
    <row r="38" spans="2:13" ht="24">
      <c r="B38" s="65"/>
      <c r="C38" s="65"/>
      <c r="D38" s="655"/>
      <c r="E38" s="92"/>
      <c r="F38" s="90" t="s">
        <v>131</v>
      </c>
      <c r="G38" s="90" t="s">
        <v>132</v>
      </c>
      <c r="H38" s="91" t="str">
        <f>"ปี "&amp;$I$35+H$36</f>
        <v>ปี 2017</v>
      </c>
      <c r="I38" s="91" t="str">
        <f>"ปี "&amp;$I$35+I$36</f>
        <v>ปี 2018</v>
      </c>
      <c r="J38" s="93"/>
      <c r="K38" s="93"/>
      <c r="L38" s="93"/>
      <c r="M38" s="93"/>
    </row>
    <row r="39" spans="2:13">
      <c r="B39" s="65"/>
      <c r="C39" s="65"/>
      <c r="D39" s="66" t="s">
        <v>104</v>
      </c>
      <c r="E39" s="67">
        <v>0</v>
      </c>
      <c r="F39" s="67">
        <v>0</v>
      </c>
      <c r="G39" s="67">
        <v>7</v>
      </c>
      <c r="H39" s="67">
        <v>7</v>
      </c>
      <c r="I39" s="67">
        <v>10</v>
      </c>
      <c r="J39" s="93"/>
      <c r="K39" s="93"/>
      <c r="L39" s="93"/>
      <c r="M39" s="93"/>
    </row>
    <row r="40" spans="2:13">
      <c r="B40" s="65"/>
      <c r="C40" s="65"/>
      <c r="D40" s="66" t="s">
        <v>105</v>
      </c>
      <c r="E40" s="67">
        <v>0</v>
      </c>
      <c r="F40" s="67">
        <v>0</v>
      </c>
      <c r="G40" s="67">
        <v>6</v>
      </c>
      <c r="H40" s="67">
        <v>7</v>
      </c>
      <c r="I40" s="67">
        <v>10</v>
      </c>
      <c r="J40" s="93"/>
      <c r="K40" s="93"/>
      <c r="L40" s="93"/>
      <c r="M40" s="93"/>
    </row>
    <row r="41" spans="2:13">
      <c r="B41" s="65"/>
      <c r="C41" s="65"/>
      <c r="D41" s="66" t="s">
        <v>106</v>
      </c>
      <c r="E41" s="67">
        <v>0</v>
      </c>
      <c r="F41" s="67">
        <v>0</v>
      </c>
      <c r="G41" s="67">
        <v>6</v>
      </c>
      <c r="H41" s="67">
        <v>7</v>
      </c>
      <c r="I41" s="67">
        <v>10</v>
      </c>
      <c r="J41" s="93"/>
      <c r="K41" s="93"/>
      <c r="L41" s="93"/>
      <c r="M41" s="93"/>
    </row>
    <row r="42" spans="2:13">
      <c r="B42" s="65"/>
      <c r="C42" s="65"/>
      <c r="D42" s="66" t="s">
        <v>107</v>
      </c>
      <c r="E42" s="67">
        <v>0</v>
      </c>
      <c r="F42" s="67">
        <v>0</v>
      </c>
      <c r="G42" s="67">
        <v>5</v>
      </c>
      <c r="H42" s="67">
        <v>7</v>
      </c>
      <c r="I42" s="67">
        <v>10</v>
      </c>
      <c r="J42" s="93"/>
      <c r="K42" s="93"/>
      <c r="L42" s="93"/>
      <c r="M42" s="93"/>
    </row>
    <row r="43" spans="2:13">
      <c r="B43" s="65"/>
      <c r="C43" s="65"/>
      <c r="D43" s="66" t="s">
        <v>108</v>
      </c>
      <c r="E43" s="67">
        <v>0</v>
      </c>
      <c r="F43" s="67">
        <v>0</v>
      </c>
      <c r="G43" s="67">
        <v>5</v>
      </c>
      <c r="H43" s="67">
        <v>7</v>
      </c>
      <c r="I43" s="67">
        <v>10</v>
      </c>
      <c r="J43" s="93"/>
      <c r="K43" s="93"/>
      <c r="L43" s="93"/>
      <c r="M43" s="93"/>
    </row>
    <row r="44" spans="2:13">
      <c r="B44" s="65"/>
      <c r="C44" s="65"/>
      <c r="D44" s="66" t="s">
        <v>109</v>
      </c>
      <c r="E44" s="67">
        <v>0</v>
      </c>
      <c r="F44" s="67">
        <v>0</v>
      </c>
      <c r="G44" s="67">
        <v>4</v>
      </c>
      <c r="H44" s="67">
        <v>7</v>
      </c>
      <c r="I44" s="67">
        <v>10</v>
      </c>
      <c r="J44" s="93"/>
      <c r="K44" s="93"/>
      <c r="L44" s="93"/>
      <c r="M44" s="93"/>
    </row>
    <row r="45" spans="2:13">
      <c r="B45" s="65"/>
      <c r="C45" s="65"/>
      <c r="D45" s="66" t="s">
        <v>110</v>
      </c>
      <c r="E45" s="67">
        <v>0</v>
      </c>
      <c r="F45" s="67">
        <v>0</v>
      </c>
      <c r="G45" s="67">
        <v>4</v>
      </c>
      <c r="H45" s="67">
        <v>7</v>
      </c>
      <c r="I45" s="67">
        <v>10</v>
      </c>
      <c r="J45" s="93"/>
      <c r="K45" s="93"/>
      <c r="L45" s="93"/>
      <c r="M45" s="93"/>
    </row>
    <row r="46" spans="2:13">
      <c r="B46" s="65"/>
      <c r="C46" s="65"/>
      <c r="D46" s="66" t="s">
        <v>111</v>
      </c>
      <c r="E46" s="67">
        <v>0</v>
      </c>
      <c r="F46" s="67">
        <v>0</v>
      </c>
      <c r="G46" s="67">
        <v>3</v>
      </c>
      <c r="H46" s="67">
        <v>7</v>
      </c>
      <c r="I46" s="67">
        <v>10</v>
      </c>
      <c r="J46" s="93"/>
      <c r="K46" s="93"/>
      <c r="L46" s="93"/>
      <c r="M46" s="93"/>
    </row>
    <row r="47" spans="2:13" ht="12.75" thickBot="1">
      <c r="B47" s="65"/>
      <c r="C47" s="65"/>
      <c r="D47" s="69" t="s">
        <v>112</v>
      </c>
      <c r="E47" s="70">
        <v>0</v>
      </c>
      <c r="F47" s="70">
        <v>0</v>
      </c>
      <c r="G47" s="70">
        <v>2</v>
      </c>
      <c r="H47" s="70">
        <v>7</v>
      </c>
      <c r="I47" s="70">
        <v>10</v>
      </c>
      <c r="J47" s="93"/>
      <c r="K47" s="93"/>
      <c r="L47" s="93"/>
      <c r="M47" s="93"/>
    </row>
    <row r="48" spans="2:13" ht="13.5" thickTop="1" thickBot="1">
      <c r="B48" s="65"/>
      <c r="C48" s="65"/>
      <c r="D48" s="73" t="s">
        <v>113</v>
      </c>
      <c r="E48" s="74">
        <v>0</v>
      </c>
      <c r="F48" s="74">
        <v>0</v>
      </c>
      <c r="G48" s="74">
        <v>2</v>
      </c>
      <c r="H48" s="74">
        <v>7</v>
      </c>
      <c r="I48" s="75">
        <v>10</v>
      </c>
      <c r="J48" s="93"/>
      <c r="K48" s="93"/>
      <c r="L48" s="93"/>
      <c r="M48" s="93"/>
    </row>
    <row r="49" spans="2:13" ht="12.75" thickTop="1">
      <c r="B49" s="65"/>
      <c r="C49" s="65"/>
      <c r="D49" s="71" t="s">
        <v>114</v>
      </c>
      <c r="E49" s="72">
        <v>0</v>
      </c>
      <c r="F49" s="72">
        <v>0</v>
      </c>
      <c r="G49" s="72">
        <v>1</v>
      </c>
      <c r="H49" s="72">
        <v>7</v>
      </c>
      <c r="I49" s="72">
        <v>10</v>
      </c>
      <c r="J49" s="93"/>
      <c r="K49" s="93"/>
      <c r="L49" s="93"/>
      <c r="M49" s="93"/>
    </row>
    <row r="50" spans="2:13">
      <c r="B50" s="65"/>
      <c r="C50" s="65"/>
      <c r="D50" s="66" t="s">
        <v>115</v>
      </c>
      <c r="E50" s="67">
        <v>0</v>
      </c>
      <c r="F50" s="67">
        <v>0</v>
      </c>
      <c r="G50" s="67">
        <v>1</v>
      </c>
      <c r="H50" s="67">
        <v>7</v>
      </c>
      <c r="I50" s="67">
        <v>10</v>
      </c>
      <c r="J50" s="93"/>
      <c r="K50" s="93"/>
      <c r="L50" s="93"/>
      <c r="M50" s="93"/>
    </row>
    <row r="51" spans="2:13">
      <c r="B51" s="65"/>
      <c r="C51" s="65"/>
      <c r="D51" s="65"/>
      <c r="E51" s="65"/>
      <c r="F51" s="65"/>
      <c r="G51" s="65"/>
      <c r="H51" s="65"/>
      <c r="I51" s="65"/>
      <c r="J51" s="93"/>
      <c r="K51" s="93"/>
      <c r="L51" s="93"/>
      <c r="M51" s="93"/>
    </row>
    <row r="52" spans="2:13">
      <c r="B52" s="65"/>
      <c r="C52" s="65"/>
      <c r="D52" s="65"/>
      <c r="E52" s="65"/>
      <c r="F52" s="65"/>
      <c r="G52" s="65"/>
      <c r="H52" s="65"/>
      <c r="I52" s="65"/>
      <c r="J52" s="93"/>
      <c r="K52" s="93"/>
      <c r="L52" s="93"/>
      <c r="M52" s="93"/>
    </row>
  </sheetData>
  <mergeCells count="10">
    <mergeCell ref="D37:D38"/>
    <mergeCell ref="G37:I37"/>
    <mergeCell ref="E14:I14"/>
    <mergeCell ref="B1:M1"/>
    <mergeCell ref="D14:D16"/>
    <mergeCell ref="E15:E16"/>
    <mergeCell ref="F15:G15"/>
    <mergeCell ref="H15:H16"/>
    <mergeCell ref="I15:I16"/>
    <mergeCell ref="D12:I12"/>
  </mergeCells>
  <pageMargins left="0.25" right="0.25" top="0.75" bottom="0.75" header="0.3" footer="0.3"/>
  <pageSetup paperSize="9" scale="1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90"/>
  <sheetViews>
    <sheetView zoomScale="63" zoomScaleNormal="63" workbookViewId="0">
      <pane ySplit="4" topLeftCell="A14" activePane="bottomLeft" state="frozen"/>
      <selection pane="bottomLeft" activeCell="H23" sqref="H23"/>
    </sheetView>
  </sheetViews>
  <sheetFormatPr defaultColWidth="9.140625" defaultRowHeight="15"/>
  <cols>
    <col min="1" max="1" width="17.7109375" style="165" customWidth="1"/>
    <col min="2" max="2" width="15.42578125" style="164" customWidth="1"/>
    <col min="3" max="3" width="14.5703125" style="164" customWidth="1"/>
    <col min="4" max="4" width="19" style="164" customWidth="1"/>
    <col min="5" max="5" width="19.28515625" style="164" customWidth="1"/>
    <col min="6" max="6" width="15.85546875" style="164" customWidth="1"/>
    <col min="7" max="7" width="19.7109375" style="164" customWidth="1"/>
    <col min="8" max="8" width="19.28515625" style="164" customWidth="1"/>
    <col min="9" max="9" width="16.28515625" style="164" customWidth="1"/>
    <col min="10" max="11" width="19.42578125" style="164" customWidth="1"/>
    <col min="12" max="12" width="12.5703125" style="164" customWidth="1"/>
    <col min="13" max="13" width="12.42578125" style="164" customWidth="1"/>
    <col min="14" max="14" width="18.85546875" style="166" customWidth="1"/>
    <col min="15" max="15" width="19.28515625" style="166" customWidth="1"/>
    <col min="16" max="16" width="20.7109375" style="164" customWidth="1"/>
    <col min="17" max="16384" width="9.140625" style="164"/>
  </cols>
  <sheetData>
    <row r="1" spans="1:16" s="152" customFormat="1" ht="51.75" customHeight="1">
      <c r="A1" s="687" t="s">
        <v>393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  <c r="N1" s="688"/>
      <c r="O1" s="688"/>
      <c r="P1" s="689"/>
    </row>
    <row r="2" spans="1:16" s="156" customFormat="1" ht="46.5" customHeight="1">
      <c r="A2" s="690" t="s">
        <v>394</v>
      </c>
      <c r="B2" s="691" t="s">
        <v>395</v>
      </c>
      <c r="C2" s="691"/>
      <c r="D2" s="692" t="s">
        <v>396</v>
      </c>
      <c r="E2" s="692"/>
      <c r="F2" s="153" t="s">
        <v>70</v>
      </c>
      <c r="G2" s="693" t="s">
        <v>397</v>
      </c>
      <c r="H2" s="693"/>
      <c r="I2" s="154" t="s">
        <v>71</v>
      </c>
      <c r="J2" s="694" t="s">
        <v>398</v>
      </c>
      <c r="K2" s="694"/>
      <c r="L2" s="695" t="s">
        <v>72</v>
      </c>
      <c r="M2" s="696"/>
      <c r="N2" s="697" t="s">
        <v>399</v>
      </c>
      <c r="O2" s="697"/>
      <c r="P2" s="155"/>
    </row>
    <row r="3" spans="1:16" s="156" customFormat="1" ht="48" customHeight="1">
      <c r="A3" s="690"/>
      <c r="B3" s="698" t="s">
        <v>400</v>
      </c>
      <c r="C3" s="698" t="s">
        <v>401</v>
      </c>
      <c r="D3" s="682" t="s">
        <v>402</v>
      </c>
      <c r="E3" s="682"/>
      <c r="F3" s="680" t="s">
        <v>403</v>
      </c>
      <c r="G3" s="682" t="s">
        <v>404</v>
      </c>
      <c r="H3" s="682"/>
      <c r="I3" s="680" t="s">
        <v>405</v>
      </c>
      <c r="J3" s="682" t="s">
        <v>406</v>
      </c>
      <c r="K3" s="682"/>
      <c r="L3" s="683" t="s">
        <v>407</v>
      </c>
      <c r="M3" s="684"/>
      <c r="N3" s="682" t="s">
        <v>408</v>
      </c>
      <c r="O3" s="682"/>
      <c r="P3" s="155"/>
    </row>
    <row r="4" spans="1:16" s="152" customFormat="1" ht="49.5" customHeight="1">
      <c r="A4" s="690"/>
      <c r="B4" s="699"/>
      <c r="C4" s="699"/>
      <c r="D4" s="157" t="s">
        <v>409</v>
      </c>
      <c r="E4" s="157" t="s">
        <v>410</v>
      </c>
      <c r="F4" s="681"/>
      <c r="G4" s="157" t="s">
        <v>409</v>
      </c>
      <c r="H4" s="157" t="s">
        <v>410</v>
      </c>
      <c r="I4" s="681"/>
      <c r="J4" s="220" t="s">
        <v>648</v>
      </c>
      <c r="K4" s="220" t="s">
        <v>649</v>
      </c>
      <c r="L4" s="685"/>
      <c r="M4" s="686"/>
      <c r="N4" s="157" t="s">
        <v>409</v>
      </c>
      <c r="O4" s="157" t="s">
        <v>410</v>
      </c>
      <c r="P4" s="158"/>
    </row>
    <row r="5" spans="1:16" s="152" customFormat="1" ht="30" customHeight="1">
      <c r="A5" s="159">
        <v>2540</v>
      </c>
      <c r="B5" s="158"/>
      <c r="C5" s="158"/>
      <c r="D5" s="160">
        <v>2541</v>
      </c>
      <c r="E5" s="160">
        <v>2541</v>
      </c>
      <c r="F5" s="160">
        <v>2542</v>
      </c>
      <c r="G5" s="160">
        <v>2543</v>
      </c>
      <c r="H5" s="160">
        <v>2543</v>
      </c>
      <c r="I5" s="160">
        <v>2544</v>
      </c>
      <c r="J5" s="160">
        <v>2545</v>
      </c>
      <c r="K5" s="160">
        <v>2545</v>
      </c>
      <c r="L5" s="160">
        <v>2546</v>
      </c>
      <c r="M5" s="160">
        <v>2549</v>
      </c>
      <c r="N5" s="160">
        <v>2550</v>
      </c>
      <c r="O5" s="160">
        <v>2550</v>
      </c>
      <c r="P5" s="158"/>
    </row>
    <row r="6" spans="1:16" s="152" customFormat="1" ht="30" customHeight="1">
      <c r="A6" s="159">
        <v>2541</v>
      </c>
      <c r="B6" s="158"/>
      <c r="C6" s="158"/>
      <c r="D6" s="160">
        <v>2542</v>
      </c>
      <c r="E6" s="160">
        <v>2542</v>
      </c>
      <c r="F6" s="160">
        <v>2543</v>
      </c>
      <c r="G6" s="160">
        <v>2544</v>
      </c>
      <c r="H6" s="160">
        <v>2544</v>
      </c>
      <c r="I6" s="160">
        <v>2545</v>
      </c>
      <c r="J6" s="160">
        <v>2546</v>
      </c>
      <c r="K6" s="160">
        <v>2546</v>
      </c>
      <c r="L6" s="160">
        <v>2547</v>
      </c>
      <c r="M6" s="160">
        <v>2550</v>
      </c>
      <c r="N6" s="160">
        <v>2551</v>
      </c>
      <c r="O6" s="160">
        <v>2551</v>
      </c>
      <c r="P6" s="158"/>
    </row>
    <row r="7" spans="1:16" s="152" customFormat="1" ht="30" customHeight="1">
      <c r="A7" s="159">
        <v>2542</v>
      </c>
      <c r="B7" s="158"/>
      <c r="C7" s="158"/>
      <c r="D7" s="160">
        <v>2543</v>
      </c>
      <c r="E7" s="160">
        <v>2543</v>
      </c>
      <c r="F7" s="160">
        <v>2544</v>
      </c>
      <c r="G7" s="160">
        <v>2545</v>
      </c>
      <c r="H7" s="160">
        <v>2545</v>
      </c>
      <c r="I7" s="160">
        <v>2546</v>
      </c>
      <c r="J7" s="160">
        <v>2547</v>
      </c>
      <c r="K7" s="160">
        <v>2547</v>
      </c>
      <c r="L7" s="160">
        <v>2548</v>
      </c>
      <c r="M7" s="160">
        <v>2551</v>
      </c>
      <c r="N7" s="160">
        <v>2552</v>
      </c>
      <c r="O7" s="160">
        <v>2552</v>
      </c>
      <c r="P7" s="158"/>
    </row>
    <row r="8" spans="1:16" s="152" customFormat="1" ht="30" customHeight="1">
      <c r="A8" s="159">
        <v>2543</v>
      </c>
      <c r="B8" s="158"/>
      <c r="C8" s="158"/>
      <c r="D8" s="160">
        <v>2544</v>
      </c>
      <c r="E8" s="160">
        <v>2544</v>
      </c>
      <c r="F8" s="160">
        <v>2545</v>
      </c>
      <c r="G8" s="160">
        <v>2546</v>
      </c>
      <c r="H8" s="160">
        <v>2546</v>
      </c>
      <c r="I8" s="160">
        <v>2547</v>
      </c>
      <c r="J8" s="160">
        <v>2548</v>
      </c>
      <c r="K8" s="160">
        <v>2548</v>
      </c>
      <c r="L8" s="160">
        <v>2549</v>
      </c>
      <c r="M8" s="160">
        <v>2552</v>
      </c>
      <c r="N8" s="160">
        <v>2553</v>
      </c>
      <c r="O8" s="160">
        <v>2553</v>
      </c>
      <c r="P8" s="158"/>
    </row>
    <row r="9" spans="1:16" s="152" customFormat="1" ht="30" customHeight="1">
      <c r="A9" s="159">
        <v>2544</v>
      </c>
      <c r="B9" s="158"/>
      <c r="C9" s="158"/>
      <c r="D9" s="160">
        <v>2545</v>
      </c>
      <c r="E9" s="160">
        <v>2545</v>
      </c>
      <c r="F9" s="160">
        <v>2546</v>
      </c>
      <c r="G9" s="160">
        <v>2547</v>
      </c>
      <c r="H9" s="160">
        <v>2547</v>
      </c>
      <c r="I9" s="160">
        <v>2548</v>
      </c>
      <c r="J9" s="160">
        <v>2549</v>
      </c>
      <c r="K9" s="160">
        <v>2549</v>
      </c>
      <c r="L9" s="160">
        <v>2550</v>
      </c>
      <c r="M9" s="160">
        <v>2553</v>
      </c>
      <c r="N9" s="160">
        <v>2554</v>
      </c>
      <c r="O9" s="160">
        <v>2554</v>
      </c>
      <c r="P9" s="158"/>
    </row>
    <row r="10" spans="1:16" s="152" customFormat="1" ht="30" customHeight="1">
      <c r="A10" s="159">
        <v>2545</v>
      </c>
      <c r="B10" s="158"/>
      <c r="C10" s="158"/>
      <c r="D10" s="160">
        <v>2546</v>
      </c>
      <c r="E10" s="160">
        <v>2546</v>
      </c>
      <c r="F10" s="160">
        <v>2547</v>
      </c>
      <c r="G10" s="160">
        <v>2548</v>
      </c>
      <c r="H10" s="160">
        <v>2548</v>
      </c>
      <c r="I10" s="160">
        <v>2549</v>
      </c>
      <c r="J10" s="160">
        <v>2550</v>
      </c>
      <c r="K10" s="160">
        <v>2550</v>
      </c>
      <c r="L10" s="160">
        <v>2551</v>
      </c>
      <c r="M10" s="160">
        <v>2554</v>
      </c>
      <c r="N10" s="160">
        <v>2555</v>
      </c>
      <c r="O10" s="160">
        <v>2555</v>
      </c>
      <c r="P10" s="158"/>
    </row>
    <row r="11" spans="1:16" s="152" customFormat="1" ht="30" customHeight="1">
      <c r="A11" s="159">
        <v>2546</v>
      </c>
      <c r="B11" s="158"/>
      <c r="C11" s="158"/>
      <c r="D11" s="160">
        <v>2547</v>
      </c>
      <c r="E11" s="160">
        <v>2547</v>
      </c>
      <c r="F11" s="160">
        <v>2548</v>
      </c>
      <c r="G11" s="160">
        <v>2549</v>
      </c>
      <c r="H11" s="160">
        <v>2549</v>
      </c>
      <c r="I11" s="160">
        <v>2550</v>
      </c>
      <c r="J11" s="160">
        <v>2551</v>
      </c>
      <c r="K11" s="160">
        <v>2551</v>
      </c>
      <c r="L11" s="160">
        <v>2552</v>
      </c>
      <c r="M11" s="160">
        <v>2555</v>
      </c>
      <c r="N11" s="160">
        <v>2556</v>
      </c>
      <c r="O11" s="160">
        <v>2556</v>
      </c>
      <c r="P11" s="158"/>
    </row>
    <row r="12" spans="1:16" s="152" customFormat="1" ht="30" customHeight="1">
      <c r="A12" s="159">
        <v>2547</v>
      </c>
      <c r="B12" s="158"/>
      <c r="C12" s="158"/>
      <c r="D12" s="160">
        <v>2548</v>
      </c>
      <c r="E12" s="160">
        <v>2548</v>
      </c>
      <c r="F12" s="160">
        <v>2549</v>
      </c>
      <c r="G12" s="160">
        <v>2550</v>
      </c>
      <c r="H12" s="160">
        <v>2550</v>
      </c>
      <c r="I12" s="160">
        <v>2551</v>
      </c>
      <c r="J12" s="160">
        <v>2552</v>
      </c>
      <c r="K12" s="160">
        <v>2552</v>
      </c>
      <c r="L12" s="160">
        <v>2553</v>
      </c>
      <c r="M12" s="160">
        <v>2556</v>
      </c>
      <c r="N12" s="160">
        <v>2557</v>
      </c>
      <c r="O12" s="160">
        <v>2557</v>
      </c>
      <c r="P12" s="158"/>
    </row>
    <row r="13" spans="1:16" s="152" customFormat="1" ht="30" customHeight="1">
      <c r="A13" s="159">
        <v>2548</v>
      </c>
      <c r="B13" s="158"/>
      <c r="C13" s="158"/>
      <c r="D13" s="160">
        <v>2549</v>
      </c>
      <c r="E13" s="160">
        <v>2549</v>
      </c>
      <c r="F13" s="160">
        <v>2550</v>
      </c>
      <c r="G13" s="160">
        <v>2551</v>
      </c>
      <c r="H13" s="160">
        <v>2551</v>
      </c>
      <c r="I13" s="160">
        <v>2552</v>
      </c>
      <c r="J13" s="160">
        <v>2553</v>
      </c>
      <c r="K13" s="160">
        <v>2553</v>
      </c>
      <c r="L13" s="160">
        <v>2554</v>
      </c>
      <c r="M13" s="160">
        <v>2557</v>
      </c>
      <c r="N13" s="160">
        <v>2558</v>
      </c>
      <c r="O13" s="160">
        <v>2558</v>
      </c>
      <c r="P13" s="158"/>
    </row>
    <row r="14" spans="1:16" s="152" customFormat="1" ht="30" customHeight="1">
      <c r="A14" s="159">
        <v>2549</v>
      </c>
      <c r="B14" s="158"/>
      <c r="C14" s="158"/>
      <c r="D14" s="160">
        <v>2550</v>
      </c>
      <c r="E14" s="160">
        <v>2550</v>
      </c>
      <c r="F14" s="160">
        <v>2551</v>
      </c>
      <c r="G14" s="160">
        <v>2552</v>
      </c>
      <c r="H14" s="160">
        <v>2552</v>
      </c>
      <c r="I14" s="160">
        <v>2553</v>
      </c>
      <c r="J14" s="160">
        <v>2554</v>
      </c>
      <c r="K14" s="160">
        <v>2554</v>
      </c>
      <c r="L14" s="160">
        <v>2555</v>
      </c>
      <c r="M14" s="160">
        <v>2558</v>
      </c>
      <c r="N14" s="160">
        <v>2559</v>
      </c>
      <c r="O14" s="160">
        <v>2559</v>
      </c>
      <c r="P14" s="158"/>
    </row>
    <row r="15" spans="1:16" s="152" customFormat="1" ht="30" customHeight="1">
      <c r="A15" s="159">
        <v>2550</v>
      </c>
      <c r="B15" s="158"/>
      <c r="C15" s="158"/>
      <c r="D15" s="160">
        <v>2551</v>
      </c>
      <c r="E15" s="160">
        <v>2551</v>
      </c>
      <c r="F15" s="160">
        <v>2552</v>
      </c>
      <c r="G15" s="160">
        <v>2553</v>
      </c>
      <c r="H15" s="160">
        <v>2553</v>
      </c>
      <c r="I15" s="160">
        <v>2554</v>
      </c>
      <c r="J15" s="160">
        <v>2555</v>
      </c>
      <c r="K15" s="160">
        <v>2555</v>
      </c>
      <c r="L15" s="160">
        <v>2556</v>
      </c>
      <c r="M15" s="160">
        <v>2559</v>
      </c>
      <c r="N15" s="167">
        <v>2560</v>
      </c>
      <c r="O15" s="160">
        <v>2560</v>
      </c>
      <c r="P15" s="158"/>
    </row>
    <row r="16" spans="1:16" s="152" customFormat="1" ht="30" customHeight="1">
      <c r="A16" s="159">
        <v>2551</v>
      </c>
      <c r="B16" s="158"/>
      <c r="C16" s="158"/>
      <c r="D16" s="160">
        <v>2552</v>
      </c>
      <c r="E16" s="160">
        <v>2552</v>
      </c>
      <c r="F16" s="160">
        <v>2553</v>
      </c>
      <c r="G16" s="160">
        <v>2554</v>
      </c>
      <c r="H16" s="160">
        <v>2554</v>
      </c>
      <c r="I16" s="160">
        <v>2555</v>
      </c>
      <c r="J16" s="160">
        <v>2556</v>
      </c>
      <c r="K16" s="160">
        <v>2556</v>
      </c>
      <c r="L16" s="160">
        <v>2557</v>
      </c>
      <c r="M16" s="160">
        <v>2560</v>
      </c>
      <c r="N16" s="160">
        <v>2561</v>
      </c>
      <c r="O16" s="160">
        <v>2561</v>
      </c>
      <c r="P16" s="158"/>
    </row>
    <row r="17" spans="1:16" s="152" customFormat="1" ht="30" customHeight="1">
      <c r="A17" s="159">
        <v>2552</v>
      </c>
      <c r="B17" s="158"/>
      <c r="C17" s="158"/>
      <c r="D17" s="160">
        <v>2553</v>
      </c>
      <c r="E17" s="160">
        <v>2553</v>
      </c>
      <c r="F17" s="160">
        <v>2554</v>
      </c>
      <c r="G17" s="160">
        <v>2555</v>
      </c>
      <c r="H17" s="160">
        <v>2555</v>
      </c>
      <c r="I17" s="160">
        <v>2556</v>
      </c>
      <c r="J17" s="160">
        <v>2557</v>
      </c>
      <c r="K17" s="160">
        <v>2557</v>
      </c>
      <c r="L17" s="160">
        <v>2558</v>
      </c>
      <c r="M17" s="160">
        <v>2561</v>
      </c>
      <c r="N17" s="160">
        <v>2562</v>
      </c>
      <c r="O17" s="160">
        <v>2562</v>
      </c>
      <c r="P17" s="158"/>
    </row>
    <row r="18" spans="1:16" s="152" customFormat="1" ht="30" customHeight="1">
      <c r="A18" s="159">
        <v>2553</v>
      </c>
      <c r="B18" s="158"/>
      <c r="C18" s="158"/>
      <c r="D18" s="160">
        <v>2554</v>
      </c>
      <c r="E18" s="160">
        <v>2554</v>
      </c>
      <c r="F18" s="160">
        <v>2555</v>
      </c>
      <c r="G18" s="160">
        <v>2556</v>
      </c>
      <c r="H18" s="160">
        <v>2556</v>
      </c>
      <c r="I18" s="160">
        <v>2557</v>
      </c>
      <c r="J18" s="160">
        <v>2558</v>
      </c>
      <c r="K18" s="160">
        <v>2558</v>
      </c>
      <c r="L18" s="160">
        <v>2559</v>
      </c>
      <c r="M18" s="160">
        <v>2562</v>
      </c>
      <c r="N18" s="160">
        <v>2563</v>
      </c>
      <c r="O18" s="160">
        <v>2563</v>
      </c>
      <c r="P18" s="158"/>
    </row>
    <row r="19" spans="1:16" s="152" customFormat="1" ht="30" customHeight="1">
      <c r="A19" s="159">
        <v>2554</v>
      </c>
      <c r="B19" s="158"/>
      <c r="C19" s="158"/>
      <c r="D19" s="160">
        <v>2555</v>
      </c>
      <c r="E19" s="160">
        <v>2555</v>
      </c>
      <c r="F19" s="160">
        <v>2556</v>
      </c>
      <c r="G19" s="160">
        <v>2557</v>
      </c>
      <c r="H19" s="160">
        <v>2557</v>
      </c>
      <c r="I19" s="160">
        <v>2558</v>
      </c>
      <c r="J19" s="160">
        <v>2559</v>
      </c>
      <c r="K19" s="160">
        <v>2559</v>
      </c>
      <c r="L19" s="167">
        <v>2560</v>
      </c>
      <c r="M19" s="160">
        <v>2563</v>
      </c>
      <c r="N19" s="160">
        <v>2564</v>
      </c>
      <c r="O19" s="160">
        <v>2564</v>
      </c>
      <c r="P19" s="158"/>
    </row>
    <row r="20" spans="1:16" s="152" customFormat="1" ht="30" customHeight="1">
      <c r="A20" s="159">
        <v>2555</v>
      </c>
      <c r="B20" s="158"/>
      <c r="C20" s="158"/>
      <c r="D20" s="160">
        <v>2556</v>
      </c>
      <c r="E20" s="160">
        <v>2556</v>
      </c>
      <c r="F20" s="160">
        <v>2557</v>
      </c>
      <c r="G20" s="160">
        <v>2558</v>
      </c>
      <c r="H20" s="160">
        <v>2558</v>
      </c>
      <c r="I20" s="160">
        <v>2559</v>
      </c>
      <c r="J20" s="167">
        <v>2560</v>
      </c>
      <c r="K20" s="167">
        <v>2560</v>
      </c>
      <c r="L20" s="160">
        <v>2561</v>
      </c>
      <c r="M20" s="160">
        <v>2564</v>
      </c>
      <c r="N20" s="160">
        <v>2565</v>
      </c>
      <c r="O20" s="160">
        <v>2565</v>
      </c>
      <c r="P20" s="158"/>
    </row>
    <row r="21" spans="1:16" s="152" customFormat="1" ht="30" customHeight="1">
      <c r="A21" s="159">
        <v>2556</v>
      </c>
      <c r="B21" s="158"/>
      <c r="C21" s="158"/>
      <c r="D21" s="160">
        <v>2557</v>
      </c>
      <c r="E21" s="160">
        <v>2557</v>
      </c>
      <c r="F21" s="160">
        <v>2558</v>
      </c>
      <c r="G21" s="160">
        <v>2559</v>
      </c>
      <c r="H21" s="160">
        <v>2559</v>
      </c>
      <c r="I21" s="167">
        <v>2560</v>
      </c>
      <c r="J21" s="160">
        <v>2561</v>
      </c>
      <c r="K21" s="160">
        <v>2561</v>
      </c>
      <c r="L21" s="160">
        <v>2562</v>
      </c>
      <c r="M21" s="160">
        <v>2565</v>
      </c>
      <c r="N21" s="160">
        <v>2566</v>
      </c>
      <c r="O21" s="160">
        <v>2566</v>
      </c>
      <c r="P21" s="158"/>
    </row>
    <row r="22" spans="1:16" s="152" customFormat="1" ht="30" customHeight="1">
      <c r="A22" s="159">
        <v>2557</v>
      </c>
      <c r="B22" s="158"/>
      <c r="C22" s="158"/>
      <c r="D22" s="160">
        <v>2558</v>
      </c>
      <c r="E22" s="160">
        <v>2558</v>
      </c>
      <c r="F22" s="160">
        <v>2559</v>
      </c>
      <c r="G22" s="167">
        <v>2560</v>
      </c>
      <c r="H22" s="167">
        <v>2560</v>
      </c>
      <c r="I22" s="160">
        <v>2561</v>
      </c>
      <c r="J22" s="160">
        <v>2562</v>
      </c>
      <c r="K22" s="160">
        <v>2562</v>
      </c>
      <c r="L22" s="160">
        <v>2563</v>
      </c>
      <c r="M22" s="160">
        <v>2566</v>
      </c>
      <c r="N22" s="160">
        <v>2567</v>
      </c>
      <c r="O22" s="160">
        <v>2567</v>
      </c>
      <c r="P22" s="158"/>
    </row>
    <row r="23" spans="1:16" s="152" customFormat="1" ht="30" customHeight="1">
      <c r="A23" s="159">
        <v>2558</v>
      </c>
      <c r="B23" s="158"/>
      <c r="C23" s="158"/>
      <c r="D23" s="160">
        <v>2559</v>
      </c>
      <c r="E23" s="160">
        <v>2559</v>
      </c>
      <c r="F23" s="167">
        <v>2560</v>
      </c>
      <c r="G23" s="160">
        <v>2561</v>
      </c>
      <c r="H23" s="160">
        <v>2561</v>
      </c>
      <c r="I23" s="160">
        <v>2562</v>
      </c>
      <c r="J23" s="160">
        <v>2563</v>
      </c>
      <c r="K23" s="160">
        <v>2563</v>
      </c>
      <c r="L23" s="160">
        <v>2564</v>
      </c>
      <c r="M23" s="160">
        <v>2567</v>
      </c>
      <c r="N23" s="160">
        <v>2568</v>
      </c>
      <c r="O23" s="160">
        <v>2568</v>
      </c>
      <c r="P23" s="158"/>
    </row>
    <row r="24" spans="1:16" s="152" customFormat="1" ht="30" customHeight="1">
      <c r="A24" s="159">
        <v>2559</v>
      </c>
      <c r="B24" s="158"/>
      <c r="C24" s="158"/>
      <c r="D24" s="167">
        <v>2560</v>
      </c>
      <c r="E24" s="167">
        <v>2560</v>
      </c>
      <c r="F24" s="160">
        <v>2561</v>
      </c>
      <c r="G24" s="160">
        <v>2562</v>
      </c>
      <c r="H24" s="160">
        <v>2562</v>
      </c>
      <c r="I24" s="160">
        <v>2563</v>
      </c>
      <c r="J24" s="160">
        <v>2564</v>
      </c>
      <c r="K24" s="160">
        <v>2564</v>
      </c>
      <c r="L24" s="160">
        <v>2565</v>
      </c>
      <c r="M24" s="160">
        <v>2568</v>
      </c>
      <c r="N24" s="160">
        <v>2569</v>
      </c>
      <c r="O24" s="160">
        <v>2569</v>
      </c>
      <c r="P24" s="158"/>
    </row>
    <row r="25" spans="1:16" s="152" customFormat="1" ht="30" customHeight="1">
      <c r="A25" s="159">
        <v>2560</v>
      </c>
      <c r="B25" s="158"/>
      <c r="C25" s="158"/>
      <c r="D25" s="160">
        <v>2561</v>
      </c>
      <c r="E25" s="160">
        <v>2561</v>
      </c>
      <c r="F25" s="160">
        <v>2562</v>
      </c>
      <c r="G25" s="160">
        <v>2563</v>
      </c>
      <c r="H25" s="160">
        <v>2563</v>
      </c>
      <c r="I25" s="160">
        <v>2564</v>
      </c>
      <c r="J25" s="160">
        <v>2565</v>
      </c>
      <c r="K25" s="160">
        <v>2565</v>
      </c>
      <c r="L25" s="160">
        <v>2566</v>
      </c>
      <c r="M25" s="160">
        <v>2569</v>
      </c>
      <c r="N25" s="160">
        <v>2570</v>
      </c>
      <c r="O25" s="160">
        <v>2570</v>
      </c>
      <c r="P25" s="158"/>
    </row>
    <row r="26" spans="1:16" s="152" customFormat="1" ht="30" customHeight="1">
      <c r="A26" s="159">
        <v>2561</v>
      </c>
      <c r="B26" s="158"/>
      <c r="C26" s="158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58"/>
    </row>
    <row r="27" spans="1:16" s="152" customFormat="1" ht="30" customHeight="1">
      <c r="A27" s="159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60"/>
      <c r="O27" s="160"/>
      <c r="P27" s="158"/>
    </row>
    <row r="28" spans="1:16" s="152" customFormat="1" ht="30" customHeight="1">
      <c r="A28" s="159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60"/>
      <c r="O28" s="160"/>
      <c r="P28" s="158"/>
    </row>
    <row r="29" spans="1:16" s="152" customFormat="1" ht="30" customHeight="1">
      <c r="A29" s="159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60"/>
      <c r="O29" s="160"/>
      <c r="P29" s="158"/>
    </row>
    <row r="30" spans="1:16" s="152" customFormat="1" ht="30" customHeight="1">
      <c r="A30" s="159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60"/>
      <c r="O30" s="160"/>
      <c r="P30" s="158"/>
    </row>
    <row r="31" spans="1:16" s="152" customFormat="1" ht="30" customHeight="1">
      <c r="A31" s="159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60"/>
      <c r="O31" s="160"/>
      <c r="P31" s="158"/>
    </row>
    <row r="32" spans="1:16" s="152" customFormat="1" ht="30" customHeight="1">
      <c r="A32" s="159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60"/>
      <c r="O32" s="160"/>
      <c r="P32" s="158"/>
    </row>
    <row r="33" spans="1:16" s="152" customFormat="1" ht="30" customHeight="1">
      <c r="A33" s="159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60"/>
      <c r="O33" s="160"/>
      <c r="P33" s="158"/>
    </row>
    <row r="34" spans="1:16" s="152" customFormat="1" ht="30" customHeight="1">
      <c r="A34" s="159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60"/>
      <c r="O34" s="160"/>
      <c r="P34" s="158"/>
    </row>
    <row r="35" spans="1:16" s="152" customFormat="1" ht="30" customHeight="1">
      <c r="A35" s="159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60"/>
      <c r="O35" s="160"/>
      <c r="P35" s="158"/>
    </row>
    <row r="36" spans="1:16" s="152" customFormat="1" ht="30" customHeight="1">
      <c r="A36" s="159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60"/>
      <c r="O36" s="160"/>
      <c r="P36" s="158"/>
    </row>
    <row r="37" spans="1:16" s="152" customFormat="1" ht="30" customHeight="1">
      <c r="A37" s="159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60"/>
      <c r="O37" s="160"/>
      <c r="P37" s="158"/>
    </row>
    <row r="38" spans="1:16" s="152" customFormat="1" ht="30" customHeight="1">
      <c r="A38" s="159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60"/>
      <c r="O38" s="160"/>
      <c r="P38" s="158"/>
    </row>
    <row r="39" spans="1:16" s="152" customFormat="1" ht="30" customHeight="1">
      <c r="A39" s="159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60"/>
      <c r="O39" s="160"/>
      <c r="P39" s="158"/>
    </row>
    <row r="40" spans="1:16" s="152" customFormat="1" ht="30" customHeight="1">
      <c r="A40" s="159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60"/>
      <c r="O40" s="160"/>
      <c r="P40" s="158"/>
    </row>
    <row r="41" spans="1:16" s="152" customFormat="1" ht="30" customHeight="1">
      <c r="A41" s="159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60"/>
      <c r="O41" s="160"/>
      <c r="P41" s="158"/>
    </row>
    <row r="42" spans="1:16" s="152" customFormat="1" ht="30" customHeight="1">
      <c r="A42" s="159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60"/>
      <c r="O42" s="160"/>
      <c r="P42" s="158"/>
    </row>
    <row r="43" spans="1:16" s="152" customFormat="1" ht="30" customHeight="1">
      <c r="A43" s="159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60"/>
      <c r="O43" s="160"/>
      <c r="P43" s="158"/>
    </row>
    <row r="44" spans="1:16" s="152" customFormat="1" ht="30" customHeight="1">
      <c r="A44" s="159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60"/>
      <c r="O44" s="160"/>
      <c r="P44" s="158"/>
    </row>
    <row r="45" spans="1:16" s="152" customFormat="1" ht="30" customHeight="1">
      <c r="A45" s="159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60"/>
      <c r="O45" s="160"/>
      <c r="P45" s="158"/>
    </row>
    <row r="46" spans="1:16" s="152" customFormat="1" ht="30" customHeight="1">
      <c r="A46" s="159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60"/>
      <c r="O46" s="160"/>
      <c r="P46" s="158"/>
    </row>
    <row r="47" spans="1:16" s="152" customFormat="1" ht="30" customHeight="1">
      <c r="A47" s="159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60"/>
      <c r="O47" s="160"/>
      <c r="P47" s="158"/>
    </row>
    <row r="48" spans="1:16" s="152" customFormat="1" ht="30" customHeight="1">
      <c r="A48" s="159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60"/>
      <c r="O48" s="160"/>
      <c r="P48" s="158"/>
    </row>
    <row r="49" spans="1:16" s="152" customFormat="1" ht="30" customHeight="1">
      <c r="A49" s="159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60"/>
      <c r="O49" s="160"/>
      <c r="P49" s="158"/>
    </row>
    <row r="50" spans="1:16" s="152" customFormat="1" ht="30" customHeight="1">
      <c r="A50" s="159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60"/>
      <c r="O50" s="160"/>
      <c r="P50" s="158"/>
    </row>
    <row r="51" spans="1:16" s="152" customFormat="1" ht="30" customHeight="1">
      <c r="A51" s="159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60"/>
      <c r="O51" s="160"/>
      <c r="P51" s="158"/>
    </row>
    <row r="52" spans="1:16" s="152" customFormat="1" ht="30" customHeight="1">
      <c r="A52" s="159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60"/>
      <c r="O52" s="160"/>
      <c r="P52" s="158"/>
    </row>
    <row r="53" spans="1:16" s="152" customFormat="1" ht="30" customHeight="1">
      <c r="A53" s="159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60"/>
      <c r="O53" s="160"/>
      <c r="P53" s="158"/>
    </row>
    <row r="54" spans="1:16" s="152" customFormat="1" ht="30" customHeight="1">
      <c r="A54" s="159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60"/>
      <c r="O54" s="160"/>
      <c r="P54" s="158"/>
    </row>
    <row r="55" spans="1:16" s="152" customFormat="1" ht="30" customHeight="1">
      <c r="A55" s="159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60"/>
      <c r="O55" s="160"/>
      <c r="P55" s="158"/>
    </row>
    <row r="56" spans="1:16" s="152" customFormat="1" ht="30" customHeight="1">
      <c r="A56" s="159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60"/>
      <c r="O56" s="160"/>
      <c r="P56" s="158"/>
    </row>
    <row r="57" spans="1:16" s="152" customFormat="1" ht="30" customHeight="1">
      <c r="A57" s="159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60"/>
      <c r="O57" s="160"/>
      <c r="P57" s="158"/>
    </row>
    <row r="58" spans="1:16" s="152" customFormat="1" ht="30" customHeight="1">
      <c r="A58" s="159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60"/>
      <c r="O58" s="160"/>
      <c r="P58" s="158"/>
    </row>
    <row r="59" spans="1:16" s="152" customFormat="1" ht="30" customHeight="1">
      <c r="A59" s="159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60"/>
      <c r="O59" s="160"/>
      <c r="P59" s="158"/>
    </row>
    <row r="60" spans="1:16" s="152" customFormat="1" ht="30" customHeight="1">
      <c r="A60" s="159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60"/>
      <c r="O60" s="160"/>
      <c r="P60" s="158"/>
    </row>
    <row r="61" spans="1:16" s="152" customFormat="1" ht="30" customHeight="1">
      <c r="A61" s="159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60"/>
      <c r="O61" s="160"/>
      <c r="P61" s="158"/>
    </row>
    <row r="62" spans="1:16" s="152" customFormat="1" ht="30" customHeight="1">
      <c r="A62" s="159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60"/>
      <c r="O62" s="160"/>
      <c r="P62" s="158"/>
    </row>
    <row r="63" spans="1:16" s="152" customFormat="1" ht="30" customHeight="1">
      <c r="A63" s="159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60"/>
      <c r="O63" s="160"/>
      <c r="P63" s="158"/>
    </row>
    <row r="64" spans="1:16" s="152" customFormat="1" ht="30" customHeight="1">
      <c r="A64" s="159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60"/>
      <c r="O64" s="160"/>
      <c r="P64" s="158"/>
    </row>
    <row r="65" spans="1:16" s="152" customFormat="1" ht="30" customHeight="1">
      <c r="A65" s="159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60"/>
      <c r="O65" s="160"/>
      <c r="P65" s="158"/>
    </row>
    <row r="66" spans="1:16" s="152" customFormat="1" ht="30" customHeight="1">
      <c r="A66" s="159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60"/>
      <c r="O66" s="160"/>
      <c r="P66" s="158"/>
    </row>
    <row r="67" spans="1:16" s="152" customFormat="1" ht="30" customHeight="1">
      <c r="A67" s="159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60"/>
      <c r="O67" s="160"/>
      <c r="P67" s="158"/>
    </row>
    <row r="68" spans="1:16" s="152" customFormat="1" ht="30" customHeight="1">
      <c r="A68" s="159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60"/>
      <c r="O68" s="160"/>
      <c r="P68" s="158"/>
    </row>
    <row r="69" spans="1:16" s="152" customFormat="1" ht="30" customHeight="1">
      <c r="A69" s="159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60"/>
      <c r="O69" s="160"/>
      <c r="P69" s="158"/>
    </row>
    <row r="70" spans="1:16" s="152" customFormat="1" ht="30" customHeight="1">
      <c r="A70" s="159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60"/>
      <c r="O70" s="160"/>
      <c r="P70" s="158"/>
    </row>
    <row r="71" spans="1:16" s="152" customFormat="1" ht="30" customHeight="1">
      <c r="A71" s="159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0"/>
      <c r="O71" s="160"/>
      <c r="P71" s="158"/>
    </row>
    <row r="72" spans="1:16" s="152" customFormat="1" ht="30" customHeight="1">
      <c r="A72" s="159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60"/>
      <c r="O72" s="160"/>
      <c r="P72" s="158"/>
    </row>
    <row r="73" spans="1:16" s="152" customFormat="1" ht="30" customHeight="1">
      <c r="A73" s="159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0"/>
      <c r="O73" s="160"/>
      <c r="P73" s="158"/>
    </row>
    <row r="74" spans="1:16" s="152" customFormat="1" ht="30" customHeight="1">
      <c r="A74" s="159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60"/>
      <c r="O74" s="160"/>
      <c r="P74" s="158"/>
    </row>
    <row r="75" spans="1:16" s="152" customFormat="1" ht="30" customHeight="1">
      <c r="A75" s="159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60"/>
      <c r="O75" s="160"/>
      <c r="P75" s="158"/>
    </row>
    <row r="76" spans="1:16" s="152" customFormat="1" ht="30" customHeight="1">
      <c r="A76" s="159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60"/>
      <c r="O76" s="160"/>
      <c r="P76" s="158"/>
    </row>
    <row r="77" spans="1:16" s="152" customFormat="1" ht="30" customHeight="1">
      <c r="A77" s="159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60"/>
      <c r="O77" s="160"/>
      <c r="P77" s="158"/>
    </row>
    <row r="78" spans="1:16" s="152" customFormat="1" ht="30" customHeight="1">
      <c r="A78" s="159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60"/>
      <c r="O78" s="160"/>
      <c r="P78" s="158"/>
    </row>
    <row r="79" spans="1:16" s="152" customFormat="1" ht="30" customHeight="1">
      <c r="A79" s="159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60"/>
      <c r="O79" s="160"/>
      <c r="P79" s="158"/>
    </row>
    <row r="80" spans="1:16" s="152" customFormat="1" ht="30" customHeight="1">
      <c r="A80" s="159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60"/>
      <c r="O80" s="160"/>
      <c r="P80" s="158"/>
    </row>
    <row r="81" spans="1:16" s="152" customFormat="1" ht="30" customHeight="1">
      <c r="A81" s="159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60"/>
      <c r="O81" s="160"/>
      <c r="P81" s="158"/>
    </row>
    <row r="82" spans="1:16" s="152" customFormat="1" ht="30" customHeight="1">
      <c r="A82" s="159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60"/>
      <c r="O82" s="160"/>
      <c r="P82" s="158"/>
    </row>
    <row r="83" spans="1:16" ht="30" customHeight="1">
      <c r="A83" s="161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3"/>
      <c r="O83" s="163"/>
      <c r="P83" s="162"/>
    </row>
    <row r="84" spans="1:16" ht="30" customHeight="1">
      <c r="A84" s="161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3"/>
      <c r="O84" s="163"/>
      <c r="P84" s="162"/>
    </row>
    <row r="85" spans="1:16" ht="30" customHeight="1">
      <c r="A85" s="161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3"/>
      <c r="O85" s="163"/>
      <c r="P85" s="162"/>
    </row>
    <row r="86" spans="1:16" ht="30" customHeight="1">
      <c r="A86" s="161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3"/>
      <c r="O86" s="163"/>
      <c r="P86" s="162"/>
    </row>
    <row r="87" spans="1:16" ht="30" customHeight="1">
      <c r="A87" s="161"/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3"/>
      <c r="O87" s="163"/>
      <c r="P87" s="162"/>
    </row>
    <row r="88" spans="1:16" ht="30" customHeight="1">
      <c r="A88" s="161"/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3"/>
      <c r="O88" s="163"/>
      <c r="P88" s="162"/>
    </row>
    <row r="89" spans="1:16" ht="30" customHeight="1">
      <c r="A89" s="161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3"/>
      <c r="O89" s="163"/>
      <c r="P89" s="162"/>
    </row>
    <row r="90" spans="1:16" ht="30" customHeight="1">
      <c r="A90" s="161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3"/>
      <c r="O90" s="163"/>
      <c r="P90" s="162"/>
    </row>
  </sheetData>
  <mergeCells count="17">
    <mergeCell ref="A1:P1"/>
    <mergeCell ref="A2:A4"/>
    <mergeCell ref="B2:C2"/>
    <mergeCell ref="D2:E2"/>
    <mergeCell ref="G2:H2"/>
    <mergeCell ref="J2:K2"/>
    <mergeCell ref="L2:M2"/>
    <mergeCell ref="N2:O2"/>
    <mergeCell ref="B3:B4"/>
    <mergeCell ref="C3:C4"/>
    <mergeCell ref="N3:O3"/>
    <mergeCell ref="D3:E3"/>
    <mergeCell ref="F3:F4"/>
    <mergeCell ref="G3:H3"/>
    <mergeCell ref="I3:I4"/>
    <mergeCell ref="J3:K3"/>
    <mergeCell ref="L3:M4"/>
  </mergeCells>
  <pageMargins left="0.25" right="0.25" top="0.75" bottom="0.75" header="0.3" footer="0.3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ครบ 5_10_15ปี(2559)</vt:lpstr>
      <vt:lpstr>ครบ 5_10_15ปี (2560)</vt:lpstr>
      <vt:lpstr>ครบ 5_10_15ปี (2562)</vt:lpstr>
      <vt:lpstr>Warehouse (PK)</vt:lpstr>
      <vt:lpstr>Warehouse2018 (Sup_Tem)</vt:lpstr>
      <vt:lpstr>Warehouse2018 (PK) (ทำข้อมูล)</vt:lpstr>
      <vt:lpstr>ตัวอย่างสิทธิ์การลาพักร้อน</vt:lpstr>
      <vt:lpstr>ประกาศสิทธิ์การลาพักร้อน</vt:lpstr>
      <vt:lpstr>ตารางพักร้อน</vt:lpstr>
      <vt:lpstr>Warehouse (PK) ออก</vt:lpstr>
      <vt:lpstr>'Warehouse (PK)'!Print_Area</vt:lpstr>
      <vt:lpstr>'Warehouse2018 (PK) (ทำข้อมูล)'!Print_Area</vt:lpstr>
      <vt:lpstr>'Warehouse2018 (Sup_Tem)'!Print_Area</vt:lpstr>
      <vt:lpstr>ตัวอย่างสิทธิ์การลาพักร้อน!Print_Area</vt:lpstr>
      <vt:lpstr>ตารางพักร้อน!Print_Area</vt:lpstr>
      <vt:lpstr>ประกาศสิทธิ์การลาพักร้อน!Print_Area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 PK002</cp:lastModifiedBy>
  <cp:lastPrinted>2019-12-04T07:10:41Z</cp:lastPrinted>
  <dcterms:created xsi:type="dcterms:W3CDTF">2010-01-12T02:52:39Z</dcterms:created>
  <dcterms:modified xsi:type="dcterms:W3CDTF">2020-01-24T04:22:55Z</dcterms:modified>
</cp:coreProperties>
</file>