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53"/>
  <workbookPr filterPrivacy="1" codeName="ThisWorkbook"/>
  <xr:revisionPtr revIDLastSave="0" documentId="13_ncr:1_{DDA2BF58-8923-4602-B468-2DE083D0CA0B}" xr6:coauthVersionLast="36" xr6:coauthVersionMax="43" xr10:uidLastSave="{00000000-0000-0000-0000-000000000000}"/>
  <bookViews>
    <workbookView xWindow="-120" yWindow="-120" windowWidth="29040" windowHeight="15990" tabRatio="415" xr2:uid="{00000000-000D-0000-FFFF-FFFF00000000}"/>
  </bookViews>
  <sheets>
    <sheet name="Gantt" sheetId="11" r:id="rId1"/>
    <sheet name="About" sheetId="12" r:id="rId2"/>
  </sheets>
  <definedNames>
    <definedName name="_xlnm.Print_Titles" localSheetId="0">Gantt!$4:$7</definedName>
    <definedName name="Project_Start">Gantt!$F$3</definedName>
    <definedName name="Scrolling_Increment">Gantt!$F$4</definedName>
    <definedName name="Today" localSheetId="0">TODAY()</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14" i="11" l="1"/>
  <c r="H35" i="11" l="1"/>
  <c r="H17" i="11"/>
  <c r="K9" i="11" l="1"/>
  <c r="F11" i="11"/>
  <c r="H39" i="11" l="1"/>
  <c r="F8" i="11"/>
  <c r="F10" i="11"/>
  <c r="F13" i="11"/>
  <c r="H13" i="11"/>
  <c r="G10" i="11"/>
  <c r="H33" i="11" l="1"/>
  <c r="H31" i="11"/>
  <c r="H37" i="11" l="1"/>
  <c r="H10" i="11"/>
  <c r="J9" i="11"/>
  <c r="H9" i="11"/>
  <c r="H8" i="11" s="1"/>
  <c r="K12" i="11" l="1"/>
  <c r="K11" i="11" l="1"/>
  <c r="J11" i="11" l="1"/>
  <c r="J12" i="11" l="1"/>
  <c r="G14" i="11" l="1"/>
  <c r="F15" i="11" s="1"/>
  <c r="K14" i="11" l="1"/>
  <c r="J14" i="11"/>
  <c r="G15" i="11" l="1"/>
  <c r="K15" i="11"/>
  <c r="F16" i="11" l="1"/>
  <c r="G16" i="11" s="1"/>
  <c r="F19" i="11" s="1"/>
  <c r="K16" i="11"/>
  <c r="J15" i="11"/>
  <c r="F17" i="11" l="1"/>
  <c r="G19" i="11"/>
  <c r="F20" i="11" s="1"/>
  <c r="K19" i="11"/>
  <c r="G13" i="11"/>
  <c r="J16" i="11"/>
  <c r="J19" i="11" l="1"/>
  <c r="G20" i="11"/>
  <c r="K20" i="11"/>
  <c r="J20" i="11" l="1"/>
  <c r="F21" i="11"/>
  <c r="G21" i="11" s="1"/>
  <c r="F22" i="11" s="1"/>
  <c r="K21" i="11"/>
  <c r="K22" i="11" l="1"/>
  <c r="J21" i="11"/>
  <c r="G8" i="11" l="1"/>
  <c r="L5" i="11" l="1"/>
  <c r="L4" i="11" l="1"/>
  <c r="L10" i="11"/>
  <c r="M5" i="11"/>
  <c r="L17" i="11"/>
  <c r="L7" i="11"/>
  <c r="L8" i="11"/>
  <c r="L11" i="11"/>
  <c r="L12" i="11"/>
  <c r="L9" i="11"/>
  <c r="M8" i="11" l="1"/>
  <c r="M7" i="11"/>
  <c r="M11" i="11"/>
  <c r="M9" i="11"/>
  <c r="M12" i="11"/>
  <c r="M10" i="11"/>
  <c r="M17" i="11"/>
  <c r="N5" i="11"/>
  <c r="N7" i="11" l="1"/>
  <c r="N10" i="11"/>
  <c r="N11" i="11"/>
  <c r="N17" i="11"/>
  <c r="O5" i="11"/>
  <c r="N12" i="11"/>
  <c r="N9" i="11"/>
  <c r="N8" i="11"/>
  <c r="O7" i="11" l="1"/>
  <c r="O10" i="11"/>
  <c r="O8" i="11"/>
  <c r="O12" i="11"/>
  <c r="O17" i="11"/>
  <c r="O11" i="11"/>
  <c r="P5" i="11"/>
  <c r="O9" i="11"/>
  <c r="P9" i="11" l="1"/>
  <c r="P7" i="11"/>
  <c r="P12" i="11"/>
  <c r="Q5" i="11"/>
  <c r="P11" i="11"/>
  <c r="P10" i="11"/>
  <c r="P17" i="11"/>
  <c r="P8" i="11"/>
  <c r="Q11" i="11" l="1"/>
  <c r="R5" i="11"/>
  <c r="Q8" i="11"/>
  <c r="Q10" i="11"/>
  <c r="Q9" i="11"/>
  <c r="Q7" i="11"/>
  <c r="Q17" i="11"/>
  <c r="Q12" i="11"/>
  <c r="R8" i="11" l="1"/>
  <c r="S5" i="11"/>
  <c r="R7" i="11"/>
  <c r="R9" i="11"/>
  <c r="R12" i="11"/>
  <c r="R11" i="11"/>
  <c r="R10" i="11"/>
  <c r="R17" i="11"/>
  <c r="T5" i="11" l="1"/>
  <c r="S7" i="11"/>
  <c r="S12" i="11"/>
  <c r="S9" i="11"/>
  <c r="S8" i="11"/>
  <c r="S17" i="11"/>
  <c r="S4" i="11"/>
  <c r="S10" i="11"/>
  <c r="S11" i="11"/>
  <c r="T12" i="11" l="1"/>
  <c r="T9" i="11"/>
  <c r="T10" i="11"/>
  <c r="U5" i="11"/>
  <c r="T8" i="11"/>
  <c r="T7" i="11"/>
  <c r="T11" i="11"/>
  <c r="T17" i="11"/>
  <c r="U10" i="11" l="1"/>
  <c r="U8" i="11"/>
  <c r="U9" i="11"/>
  <c r="U12" i="11"/>
  <c r="V5" i="11"/>
  <c r="U11" i="11"/>
  <c r="U7" i="11"/>
  <c r="U17" i="11"/>
  <c r="V8" i="11" l="1"/>
  <c r="V12" i="11"/>
  <c r="V7" i="11"/>
  <c r="V17" i="11"/>
  <c r="V9" i="11"/>
  <c r="W5" i="11"/>
  <c r="V10" i="11"/>
  <c r="V11" i="11"/>
  <c r="W12" i="11" l="1"/>
  <c r="X5" i="11"/>
  <c r="W11" i="11"/>
  <c r="W7" i="11"/>
  <c r="W10" i="11"/>
  <c r="W8" i="11"/>
  <c r="W17" i="11"/>
  <c r="W9" i="11"/>
  <c r="X17" i="11" l="1"/>
  <c r="X8" i="11"/>
  <c r="X12" i="11"/>
  <c r="Y5" i="11"/>
  <c r="X7" i="11"/>
  <c r="X10" i="11"/>
  <c r="X11" i="11"/>
  <c r="X9" i="11"/>
  <c r="Y12" i="11" l="1"/>
  <c r="Y9" i="11"/>
  <c r="Y11" i="11"/>
  <c r="Z5" i="11"/>
  <c r="Y7" i="11"/>
  <c r="Y10" i="11"/>
  <c r="Y17" i="11"/>
  <c r="Y8" i="11"/>
  <c r="Z4" i="11" l="1"/>
  <c r="Z8" i="11"/>
  <c r="Z7" i="11"/>
  <c r="Z12" i="11"/>
  <c r="Z17" i="11"/>
  <c r="Z9" i="11"/>
  <c r="AA5" i="11"/>
  <c r="Z10" i="11"/>
  <c r="Z11" i="11"/>
  <c r="AB5" i="11" l="1"/>
  <c r="AA8" i="11"/>
  <c r="AA10" i="11"/>
  <c r="AA7" i="11"/>
  <c r="AA17" i="11"/>
  <c r="AA11" i="11"/>
  <c r="AA9" i="11"/>
  <c r="AA12" i="11"/>
  <c r="AB12" i="11" l="1"/>
  <c r="AB7" i="11"/>
  <c r="AC5" i="11"/>
  <c r="AB10" i="11"/>
  <c r="AB9" i="11"/>
  <c r="AB8" i="11"/>
  <c r="AB11" i="11"/>
  <c r="AB17" i="11"/>
  <c r="AC17" i="11" l="1"/>
  <c r="AC7" i="11"/>
  <c r="AC10" i="11"/>
  <c r="AD5" i="11"/>
  <c r="AC12" i="11"/>
  <c r="AC9" i="11"/>
  <c r="AC8" i="11"/>
  <c r="AC11" i="11"/>
  <c r="AD10" i="11" l="1"/>
  <c r="AD17" i="11"/>
  <c r="AD12" i="11"/>
  <c r="AD9" i="11"/>
  <c r="AD11" i="11"/>
  <c r="AD7" i="11"/>
  <c r="AE5" i="11"/>
  <c r="AD8" i="11"/>
  <c r="AE11" i="11" l="1"/>
  <c r="AE12" i="11"/>
  <c r="AE9" i="11"/>
  <c r="AE7" i="11"/>
  <c r="AE10" i="11"/>
  <c r="AE8" i="11"/>
  <c r="AE17" i="11"/>
  <c r="AF5" i="11"/>
  <c r="AF10" i="11" l="1"/>
  <c r="AF12" i="11"/>
  <c r="AF8" i="11"/>
  <c r="AF11" i="11"/>
  <c r="AF7" i="11"/>
  <c r="AF9" i="11"/>
  <c r="AF17" i="11"/>
  <c r="AG5" i="11"/>
  <c r="AG9" i="11" l="1"/>
  <c r="AG11" i="11"/>
  <c r="AG17" i="11"/>
  <c r="AG8" i="11"/>
  <c r="AG7" i="11"/>
  <c r="AH5" i="11"/>
  <c r="AG12" i="11"/>
  <c r="AG10" i="11"/>
  <c r="AG4" i="11"/>
  <c r="AH12" i="11" l="1"/>
  <c r="AH9" i="11"/>
  <c r="AH17" i="11"/>
  <c r="AI5" i="11"/>
  <c r="AH7" i="11"/>
  <c r="AH11" i="11"/>
  <c r="AH10" i="11"/>
  <c r="AH8" i="11"/>
  <c r="AI11" i="11" l="1"/>
  <c r="AI7" i="11"/>
  <c r="AI8" i="11"/>
  <c r="AI17" i="11"/>
  <c r="AI9" i="11"/>
  <c r="AJ5" i="11"/>
  <c r="AI10" i="11"/>
  <c r="AI12" i="11"/>
  <c r="AJ11" i="11" l="1"/>
  <c r="AJ17" i="11"/>
  <c r="AK5" i="11"/>
  <c r="AJ7" i="11"/>
  <c r="AJ10" i="11"/>
  <c r="AJ12" i="11"/>
  <c r="AJ8" i="11"/>
  <c r="AJ9" i="11"/>
  <c r="AK12" i="11" l="1"/>
  <c r="AK17" i="11"/>
  <c r="AK10" i="11"/>
  <c r="AK8" i="11"/>
  <c r="AL5" i="11"/>
  <c r="AK7" i="11"/>
  <c r="AK11" i="11"/>
  <c r="AK9" i="11"/>
  <c r="AL8" i="11" l="1"/>
  <c r="AL9" i="11"/>
  <c r="AL17" i="11"/>
  <c r="AM5" i="11"/>
  <c r="AL10" i="11"/>
  <c r="AL11" i="11"/>
  <c r="AL7" i="11"/>
  <c r="AL12" i="11"/>
  <c r="AM11" i="11" l="1"/>
  <c r="AM9" i="11"/>
  <c r="AM17" i="11"/>
  <c r="AM7" i="11"/>
  <c r="AN5" i="11"/>
  <c r="AM12" i="11"/>
  <c r="AM8" i="11"/>
  <c r="AM10" i="11"/>
  <c r="AN17" i="11" l="1"/>
  <c r="AN12" i="11"/>
  <c r="AN9" i="11"/>
  <c r="AN11" i="11"/>
  <c r="AN7" i="11"/>
  <c r="AN10" i="11"/>
  <c r="AN8" i="11"/>
  <c r="AO5" i="11"/>
  <c r="AN4" i="11"/>
  <c r="AO17" i="11" l="1"/>
  <c r="AO12" i="11"/>
  <c r="AO10" i="11"/>
  <c r="AO11" i="11"/>
  <c r="AO8" i="11"/>
  <c r="AP5" i="11"/>
  <c r="AO7" i="11"/>
  <c r="AO9" i="11"/>
  <c r="AQ5" i="11" l="1"/>
  <c r="AP8" i="11"/>
  <c r="AP10" i="11"/>
  <c r="AP9" i="11"/>
  <c r="AP11" i="11"/>
  <c r="AP17" i="11"/>
  <c r="AP12" i="11"/>
  <c r="AP7" i="11"/>
  <c r="AQ8" i="11" l="1"/>
  <c r="AQ11" i="11"/>
  <c r="AQ12" i="11"/>
  <c r="AQ9" i="11"/>
  <c r="AQ7" i="11"/>
  <c r="AQ17" i="11"/>
  <c r="AQ10" i="11"/>
  <c r="AR5" i="11"/>
  <c r="AR10" i="11" l="1"/>
  <c r="AR7" i="11"/>
  <c r="AR12" i="11"/>
  <c r="AR17" i="11"/>
  <c r="AR9" i="11"/>
  <c r="AR11" i="11"/>
  <c r="AR8" i="11"/>
  <c r="AS5" i="11"/>
  <c r="AS9" i="11" l="1"/>
  <c r="AS7" i="11"/>
  <c r="AT5" i="11"/>
  <c r="AS8" i="11"/>
  <c r="AS11" i="11"/>
  <c r="AS12" i="11"/>
  <c r="AS17" i="11"/>
  <c r="AS10" i="11"/>
  <c r="AT9" i="11" l="1"/>
  <c r="AT17" i="11"/>
  <c r="AT7" i="11"/>
  <c r="AU5" i="11"/>
  <c r="AT12" i="11"/>
  <c r="AT8" i="11"/>
  <c r="AT11" i="11"/>
  <c r="AT10" i="11"/>
  <c r="AU7" i="11" l="1"/>
  <c r="AU12" i="11"/>
  <c r="AU9" i="11"/>
  <c r="AU8" i="11"/>
  <c r="AU11" i="11"/>
  <c r="AU17" i="11"/>
  <c r="AU4" i="11"/>
  <c r="AU10" i="11"/>
  <c r="AV5" i="11"/>
  <c r="AW5" i="11" l="1"/>
  <c r="AV17" i="11"/>
  <c r="AV8" i="11"/>
  <c r="AV11" i="11"/>
  <c r="AV10" i="11"/>
  <c r="AV12" i="11"/>
  <c r="AV7" i="11"/>
  <c r="AV9" i="11"/>
  <c r="AW8" i="11" l="1"/>
  <c r="AW9" i="11"/>
  <c r="AW11" i="11"/>
  <c r="AW10" i="11"/>
  <c r="AW17" i="11"/>
  <c r="AW12" i="11"/>
  <c r="AW7" i="11"/>
  <c r="AX5" i="11"/>
  <c r="AY5" i="11" l="1"/>
  <c r="AX10" i="11"/>
  <c r="AX9" i="11"/>
  <c r="AX12" i="11"/>
  <c r="AX17" i="11"/>
  <c r="AX11" i="11"/>
  <c r="AX7" i="11"/>
  <c r="AX8" i="11"/>
  <c r="AY9" i="11" l="1"/>
  <c r="AZ5" i="11"/>
  <c r="AY7" i="11"/>
  <c r="AY17" i="11"/>
  <c r="AY12" i="11"/>
  <c r="AY10" i="11"/>
  <c r="AY11" i="11"/>
  <c r="AY8" i="11"/>
  <c r="BA5" i="11" l="1"/>
  <c r="AZ17" i="11"/>
  <c r="AZ9" i="11"/>
  <c r="AZ12" i="11"/>
  <c r="AZ8" i="11"/>
  <c r="AZ11" i="11"/>
  <c r="AZ10" i="11"/>
  <c r="AZ7" i="11"/>
  <c r="BA17" i="11" l="1"/>
  <c r="BA12" i="11"/>
  <c r="BB5" i="11"/>
  <c r="BA9" i="11"/>
  <c r="BA11" i="11"/>
  <c r="BA7" i="11"/>
  <c r="BA8" i="11"/>
  <c r="BA10" i="11"/>
  <c r="BB9" i="11" l="1"/>
  <c r="BB10" i="11"/>
  <c r="BB11" i="11"/>
  <c r="BB8" i="11"/>
  <c r="BB17" i="11"/>
  <c r="BC5" i="11"/>
  <c r="BB4" i="11"/>
  <c r="BB12" i="11"/>
  <c r="BB7" i="11"/>
  <c r="BC10" i="11" l="1"/>
  <c r="BC8" i="11"/>
  <c r="BD5" i="11"/>
  <c r="BC7" i="11"/>
  <c r="BC17" i="11"/>
  <c r="BC11" i="11"/>
  <c r="BC9" i="11"/>
  <c r="BC12" i="11"/>
  <c r="BD11" i="11" l="1"/>
  <c r="BD17" i="11"/>
  <c r="BD10" i="11"/>
  <c r="BD9" i="11"/>
  <c r="BD7" i="11"/>
  <c r="BD8" i="11"/>
  <c r="BE5" i="11"/>
  <c r="BD12" i="11"/>
  <c r="BE11" i="11" l="1"/>
  <c r="BE10" i="11"/>
  <c r="BE12" i="11"/>
  <c r="BE9" i="11"/>
  <c r="BE17" i="11"/>
  <c r="BE7" i="11"/>
  <c r="BF5" i="11"/>
  <c r="BE8" i="11"/>
  <c r="BF17" i="11" l="1"/>
  <c r="BF10" i="11"/>
  <c r="BG5" i="11"/>
  <c r="BF7" i="11"/>
  <c r="BF8" i="11"/>
  <c r="BF12" i="11"/>
  <c r="BF9" i="11"/>
  <c r="BF11" i="11"/>
  <c r="BG9" i="11" l="1"/>
  <c r="BG17" i="11"/>
  <c r="BG7" i="11"/>
  <c r="BG8" i="11"/>
  <c r="BG11" i="11"/>
  <c r="BG12" i="11"/>
  <c r="BG10" i="11"/>
  <c r="BH5" i="11"/>
  <c r="BH9" i="11" l="1"/>
  <c r="BH11" i="11"/>
  <c r="BH12" i="11"/>
  <c r="BI5" i="11"/>
  <c r="BH8" i="11"/>
  <c r="BH7" i="11"/>
  <c r="BH17" i="11"/>
  <c r="BH10" i="11"/>
  <c r="BI11" i="11" l="1"/>
  <c r="BI17" i="11"/>
  <c r="BJ5" i="11"/>
  <c r="BI10" i="11"/>
  <c r="BI8" i="11"/>
  <c r="BI9" i="11"/>
  <c r="BI7" i="11"/>
  <c r="BI12" i="11"/>
  <c r="BI4" i="11"/>
  <c r="BJ12" i="11" l="1"/>
  <c r="BJ17" i="11"/>
  <c r="BJ9" i="11"/>
  <c r="BJ11" i="11"/>
  <c r="BJ10" i="11"/>
  <c r="BK5" i="11"/>
  <c r="BJ8" i="11"/>
  <c r="BJ7" i="11"/>
  <c r="BK10" i="11" l="1"/>
  <c r="BK8" i="11"/>
  <c r="BK12" i="11"/>
  <c r="BK17" i="11"/>
  <c r="BK9" i="11"/>
  <c r="BK11" i="11"/>
  <c r="BL5" i="11"/>
  <c r="BK7" i="11"/>
  <c r="BL9" i="11" l="1"/>
  <c r="BL11" i="11"/>
  <c r="BL12" i="11"/>
  <c r="BL8" i="11"/>
  <c r="BM5" i="11"/>
  <c r="BL7" i="11"/>
  <c r="BL10" i="11"/>
  <c r="BL17" i="11"/>
  <c r="BM8" i="11" l="1"/>
  <c r="BM7" i="11"/>
  <c r="BN5" i="11"/>
  <c r="BM11" i="11"/>
  <c r="BM9" i="11"/>
  <c r="BM17" i="11"/>
  <c r="BM12" i="11"/>
  <c r="BM10" i="11"/>
  <c r="BN17" i="11" l="1"/>
  <c r="BN11" i="11"/>
  <c r="BN7" i="11"/>
  <c r="BN8" i="11"/>
  <c r="BO5" i="11"/>
  <c r="BN9" i="11"/>
  <c r="BN10" i="11"/>
  <c r="BN12" i="11"/>
  <c r="BO8" i="11" l="1"/>
  <c r="BO11" i="11"/>
  <c r="BO12" i="11"/>
  <c r="BO10" i="11"/>
  <c r="BO9" i="11"/>
  <c r="BO17" i="11"/>
  <c r="BO7" i="11"/>
  <c r="G22" i="11"/>
  <c r="J22" i="11" s="1"/>
  <c r="F23" i="11" l="1"/>
  <c r="G23" i="11" l="1"/>
  <c r="K23" i="11"/>
  <c r="J23" i="11" l="1"/>
  <c r="F24" i="11"/>
  <c r="K24" i="11" l="1"/>
  <c r="G24" i="11"/>
  <c r="F25" i="11" s="1"/>
  <c r="K25" i="11" l="1"/>
  <c r="G25" i="11"/>
  <c r="J24" i="11"/>
  <c r="F27" i="11" l="1"/>
  <c r="J25" i="11"/>
  <c r="G27" i="11"/>
  <c r="K27" i="11"/>
  <c r="F28" i="11" l="1"/>
  <c r="J27" i="11"/>
  <c r="G28" i="11" l="1"/>
  <c r="K28" i="11"/>
  <c r="J28" i="11" l="1"/>
  <c r="F29" i="11"/>
  <c r="G29" i="11" l="1"/>
  <c r="K29" i="11"/>
  <c r="G17" i="11" l="1"/>
  <c r="J29" i="11"/>
  <c r="F30" i="11"/>
  <c r="K30" i="11" l="1"/>
  <c r="G30" i="11"/>
  <c r="J30" i="11" l="1"/>
  <c r="F31" i="11"/>
  <c r="F32" i="11" l="1"/>
  <c r="G31" i="11"/>
  <c r="K32" i="11" l="1"/>
  <c r="G32" i="11"/>
  <c r="J32" i="11" l="1"/>
  <c r="F33" i="11"/>
  <c r="G33" i="11" l="1"/>
  <c r="F34" i="11"/>
  <c r="K34" i="11" l="1"/>
  <c r="G34" i="11"/>
  <c r="F35" i="11" l="1"/>
  <c r="J34" i="11"/>
  <c r="F36" i="11" l="1"/>
  <c r="G35" i="11"/>
  <c r="K36" i="11" l="1"/>
  <c r="G36" i="11"/>
  <c r="J36" i="11" l="1"/>
  <c r="F37" i="11"/>
  <c r="G37" i="11" l="1"/>
  <c r="F38" i="11"/>
  <c r="G38" i="11" l="1"/>
  <c r="K38" i="11"/>
  <c r="F39" i="11" l="1"/>
  <c r="J38" i="11"/>
  <c r="G39" i="11" l="1"/>
  <c r="F40" i="11"/>
  <c r="G40" i="11" l="1"/>
  <c r="K40" i="11"/>
  <c r="J40" i="11" l="1"/>
  <c r="F41" i="11"/>
  <c r="K41" i="11" l="1"/>
  <c r="G41" i="11"/>
  <c r="J41" i="11" s="1"/>
</calcChain>
</file>

<file path=xl/sharedStrings.xml><?xml version="1.0" encoding="utf-8"?>
<sst xmlns="http://schemas.openxmlformats.org/spreadsheetml/2006/main" count="105" uniqueCount="71">
  <si>
    <t>About This Template</t>
  </si>
  <si>
    <t>Guide for Screen Readers</t>
  </si>
  <si>
    <t>Assigned To</t>
  </si>
  <si>
    <t>Scrolling Increment:</t>
  </si>
  <si>
    <t>Med Risk</t>
  </si>
  <si>
    <t>Low Risk</t>
  </si>
  <si>
    <t>High Risk</t>
  </si>
  <si>
    <t>On Track</t>
  </si>
  <si>
    <t>Project Start Date:</t>
  </si>
  <si>
    <t>Unassigned</t>
  </si>
  <si>
    <t>Enter Company Name in cell B2.
A legend is in cells I2 through AC2.</t>
  </si>
  <si>
    <t>A Scrolling Increment is in cell F4. 
Months for the dates in row 5 are displayed starting in cells I4 through cell BL4.
Do not modify these cells. They are auto updated based on the project start date in cell F3.</t>
  </si>
  <si>
    <t>Cells I5 through BL5 contain the day number of the month for the Month represented in the cell block above each date cell and are auto calculated.
Do not modify these cells.
Today's date is outlined in Red (hex #AD3815) from today's date in row 5 through the entire date column to the end of the project schedule.</t>
  </si>
  <si>
    <t>A scrollbar is in cells I6 through BL6. The increment for paging through the data is defined as 2 pages at a time and can be configured in the settings for the control bar. 
To jump forward or backward in the timeline, enter a value of 0 or higher in cell F4.
A value of 0 takes you to the beginning of the chart.</t>
  </si>
  <si>
    <t>This row contains headers for the project schedule that follows below them. 
Navigate from B7 through BL7 to hear the content. The first letter of each day of the week for the date above that heading, starts in cell I7 and continues through cell BL7.
All project timeline charting is auto generated based on the category, start date and number of days entered in the Milestones table.</t>
  </si>
  <si>
    <t xml:space="preserve">This template provides a simple way to create a Gantt chart to help visualize and track your project. Simply enter your tasks description, select a category of Goal, Milestone, On Track, Low Risk, Med Risk, High Risk, Progress as a percent of task completion, a Start Date and Number of days to complete the task. The Gantt chart fills in and is color coded to help distinguish the various categories. A scroll bar allows you to scroll through the timeline. Insert new tasks by inserting new rows.
</t>
  </si>
  <si>
    <t>This is the last instruction in this worksheet.</t>
  </si>
  <si>
    <t>Create a Gantt Chart in this worksheet.
Enter title of this project in cell B1. 
Legend title is in cell I1.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</si>
  <si>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F3 or allow the sample formula to find the smallest date value from the Gantt Data table.  
Project Start Date: label is in cell D3.</t>
  </si>
  <si>
    <t>There are 2 worksheets in this workbook. 
Gantt Chart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</si>
  <si>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ILS Co., Ltd.</t>
  </si>
  <si>
    <t>Durations</t>
  </si>
  <si>
    <t>Start Date</t>
  </si>
  <si>
    <t>End Date</t>
  </si>
  <si>
    <t>Task Name</t>
  </si>
  <si>
    <t>Priority</t>
  </si>
  <si>
    <t>Priority:</t>
  </si>
  <si>
    <t>%Progress</t>
  </si>
  <si>
    <t>Complete Date</t>
  </si>
  <si>
    <t>Delay</t>
  </si>
  <si>
    <t>1. Get Requirement</t>
  </si>
  <si>
    <t>2. Analysis</t>
  </si>
  <si>
    <t>Status</t>
  </si>
  <si>
    <t>Develop frame work: Angular, Spring-boot</t>
  </si>
  <si>
    <t>6. UAT</t>
  </si>
  <si>
    <t>7. Training</t>
  </si>
  <si>
    <t>8. Golive</t>
  </si>
  <si>
    <t>3. System Design</t>
  </si>
  <si>
    <t>4. Development</t>
  </si>
  <si>
    <t>9.Manaul</t>
  </si>
  <si>
    <t>Diki Kawasaki</t>
  </si>
  <si>
    <t>2.1 วิเคราะห์ระบบจาก Requirement เพื่อสร้าง FlowChart</t>
  </si>
  <si>
    <t>2.2 วิเคราะห์ระบบจาก Requirement เพื่อสร้าง Entity</t>
  </si>
  <si>
    <t>3.2 Design Class Diagram</t>
  </si>
  <si>
    <t>3.3 Design User Interface</t>
  </si>
  <si>
    <t>7.1 สอนการใช้งาน</t>
  </si>
  <si>
    <t>8.1 การติดตั้ง</t>
  </si>
  <si>
    <t>HR-Admin</t>
  </si>
  <si>
    <t>1.1 ขอ Requirement เรื่อง HR กับพี่หรั่ง</t>
  </si>
  <si>
    <t>6.1 ให้พนักงานทดลองใช้ระบบ HR-Admin</t>
  </si>
  <si>
    <t xml:space="preserve"> </t>
  </si>
  <si>
    <t>3.1 Design Flow Chart , Activity diagram</t>
  </si>
  <si>
    <t>5.1  unit test</t>
  </si>
  <si>
    <t>5. Unit Test</t>
  </si>
  <si>
    <t>DIKI</t>
  </si>
  <si>
    <t>9.2 Manaul</t>
  </si>
  <si>
    <t>9.1 User</t>
  </si>
  <si>
    <t>4.1 Employee master</t>
  </si>
  <si>
    <t>4.1.1 Login</t>
  </si>
  <si>
    <t>4.1.2 Employee master</t>
  </si>
  <si>
    <t>4.1.3 New employee</t>
  </si>
  <si>
    <t>4.1.4 Edit employee</t>
  </si>
  <si>
    <t>4.1.5 Delect employee</t>
  </si>
  <si>
    <t>4.2 Attendance</t>
  </si>
  <si>
    <t>4.2.1 Attendance</t>
  </si>
  <si>
    <t>4.2.3 Approve by supervisor</t>
  </si>
  <si>
    <t>4.2.4 Approve by manager</t>
  </si>
  <si>
    <t>4.2.2 Date attendance</t>
  </si>
  <si>
    <t>4.1.6 Edit personal information</t>
  </si>
  <si>
    <t>4.1.7 Backup employee master</t>
  </si>
  <si>
    <t>เหลือ import export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</si>
</sst>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_(* #,##0.00_);_(* \(#,##0.00\);_(* &quot;-&quot;??_);_(@_)"/>
    <numFmt numFmtId="165" formatCode="d"/>
    <numFmt numFmtId="166" formatCode="[$-409]d\-mmm\-yy;@"/>
  </numFmts>
  <fonts count="23"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b/>
      <sz val="11"/>
      <color theme="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sz val="10"/>
      <color theme="1" tint="0.499984740745262"/>
      <name val="Arial"/>
      <family val="2"/>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sz val="14"/>
      <color rgb="FFC0C0C0"/>
      <name val="Calibri"/>
      <family val="2"/>
      <scheme val="minor"/>
    </font>
    <font>
      <sz val="10"/>
      <color theme="1"/>
      <name val="Calibri"/>
      <family val="2"/>
      <scheme val="minor"/>
    </font>
    <font>
      <b/>
      <sz val="10"/>
      <color theme="1"/>
      <name val="Calibri"/>
      <family val="2"/>
      <scheme val="minor"/>
    </font>
    <font>
      <b/>
      <sz val="10"/>
      <name val="Calibri"/>
      <family val="2"/>
      <scheme val="minor"/>
    </font>
    <font>
      <sz val="10"/>
      <color theme="1"/>
      <name val="Calibri"/>
      <scheme val="minor"/>
    </font>
  </fonts>
  <fills count="12">
    <fill>
      <patternFill patternType="none"/>
    </fill>
    <fill>
      <patternFill patternType="gray125"/>
    </fill>
    <fill>
      <patternFill patternType="solid">
        <fgColor theme="1" tint="0.34998626667073579"/>
        <bgColor indexed="64"/>
      </patternFill>
    </fill>
    <fill>
      <patternFill patternType="solid">
        <fgColor theme="1" tint="0.34998626667073579"/>
        <bgColor theme="4"/>
      </patternFill>
    </fill>
    <fill>
      <patternFill patternType="solid">
        <fgColor theme="6"/>
      </patternFill>
    </fill>
    <fill>
      <patternFill patternType="solid">
        <fgColor theme="2" tint="-9.9978637043366805E-2"/>
        <bgColor indexed="64"/>
      </patternFill>
    </fill>
    <fill>
      <patternFill patternType="solid">
        <fgColor theme="4"/>
        <bgColor indexed="64"/>
      </patternFill>
    </fill>
    <fill>
      <patternFill patternType="solid">
        <fgColor theme="6"/>
        <bgColor indexed="64"/>
      </patternFill>
    </fill>
    <fill>
      <patternFill patternType="solid">
        <fgColor theme="7" tint="-0.249977111117893"/>
        <bgColor indexed="64"/>
      </patternFill>
    </fill>
    <fill>
      <patternFill patternType="solid">
        <fgColor theme="9" tint="-0.249977111117893"/>
        <bgColor indexed="64"/>
      </patternFill>
    </fill>
    <fill>
      <patternFill patternType="solid">
        <fgColor theme="8" tint="0.59999389629810485"/>
        <bgColor indexed="64"/>
      </patternFill>
    </fill>
    <fill>
      <patternFill patternType="solid">
        <fgColor theme="8" tint="0.79998168889431442"/>
        <bgColor indexed="64"/>
      </patternFill>
    </fill>
  </fills>
  <borders count="42">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right/>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6" tint="0.39997558519241921"/>
      </right>
      <top style="thin">
        <color theme="6" tint="0.39997558519241921"/>
      </top>
      <bottom style="thin">
        <color theme="6" tint="0.39997558519241921"/>
      </bottom>
      <diagonal/>
    </border>
    <border>
      <left style="thin">
        <color theme="6" tint="0.39997558519241921"/>
      </left>
      <right/>
      <top style="thin">
        <color theme="6" tint="0.39997558519241921"/>
      </top>
      <bottom style="thin">
        <color theme="6" tint="0.39997558519241921"/>
      </bottom>
      <diagonal/>
    </border>
    <border>
      <left style="thin">
        <color theme="6" tint="0.39997558519241921"/>
      </left>
      <right/>
      <top/>
      <bottom/>
      <diagonal/>
    </border>
    <border>
      <left/>
      <right style="thin">
        <color theme="6" tint="-0.249977111117893"/>
      </right>
      <top/>
      <bottom/>
      <diagonal/>
    </border>
    <border>
      <left style="thin">
        <color theme="6" tint="-0.249977111117893"/>
      </left>
      <right style="thin">
        <color theme="6" tint="0.39997558519241921"/>
      </right>
      <top style="thin">
        <color theme="6" tint="-0.249977111117893"/>
      </top>
      <bottom style="thin">
        <color theme="6" tint="-0.249977111117893"/>
      </bottom>
      <diagonal/>
    </border>
    <border>
      <left style="thin">
        <color theme="6" tint="-0.249977111117893"/>
      </left>
      <right style="thin">
        <color theme="6" tint="-0.249977111117893"/>
      </right>
      <top style="thin">
        <color theme="6" tint="-0.249977111117893"/>
      </top>
      <bottom style="thin">
        <color theme="6" tint="-0.249977111117893"/>
      </bottom>
      <diagonal/>
    </border>
    <border>
      <left/>
      <right style="thin">
        <color theme="6" tint="-0.249977111117893"/>
      </right>
      <top/>
      <bottom style="thin">
        <color theme="6" tint="-0.249977111117893"/>
      </bottom>
      <diagonal/>
    </border>
    <border>
      <left style="thin">
        <color theme="6" tint="0.39997558519241921"/>
      </left>
      <right style="thin">
        <color theme="6" tint="-0.249977111117893"/>
      </right>
      <top style="thin">
        <color theme="6" tint="-0.249977111117893"/>
      </top>
      <bottom style="thin">
        <color theme="6" tint="-0.249977111117893"/>
      </bottom>
      <diagonal/>
    </border>
    <border>
      <left style="thin">
        <color theme="6" tint="0.39997558519241921"/>
      </left>
      <right/>
      <top/>
      <bottom style="thin">
        <color theme="6" tint="-0.249977111117893"/>
      </bottom>
      <diagonal/>
    </border>
    <border>
      <left style="thin">
        <color theme="6" tint="0.39997558519241921"/>
      </left>
      <right style="thin">
        <color theme="6" tint="0.39997558519241921"/>
      </right>
      <top style="thin">
        <color theme="6" tint="-0.249977111117893"/>
      </top>
      <bottom style="thin">
        <color theme="6" tint="-0.249977111117893"/>
      </bottom>
      <diagonal/>
    </border>
    <border>
      <left/>
      <right style="thin">
        <color theme="6" tint="-0.249977111117893"/>
      </right>
      <top style="thin">
        <color theme="6" tint="-0.249977111117893"/>
      </top>
      <bottom style="thin">
        <color theme="6" tint="-0.249977111117893"/>
      </bottom>
      <diagonal/>
    </border>
    <border>
      <left style="thin">
        <color theme="6" tint="0.39997558519241921"/>
      </left>
      <right/>
      <top style="thin">
        <color theme="6" tint="0.39997558519241921"/>
      </top>
      <bottom style="thin">
        <color theme="6" tint="-0.249977111117893"/>
      </bottom>
      <diagonal/>
    </border>
    <border>
      <left style="thin">
        <color theme="6" tint="-0.249977111117893"/>
      </left>
      <right/>
      <top style="thin">
        <color theme="6" tint="-0.249977111117893"/>
      </top>
      <bottom style="thin">
        <color theme="6" tint="-0.249977111117893"/>
      </bottom>
      <diagonal/>
    </border>
    <border>
      <left style="thin">
        <color theme="6" tint="0.39997558519241921"/>
      </left>
      <right/>
      <top style="thin">
        <color theme="6" tint="-0.249977111117893"/>
      </top>
      <bottom style="thin">
        <color theme="6" tint="-0.249977111117893"/>
      </bottom>
      <diagonal/>
    </border>
    <border>
      <left/>
      <right style="thin">
        <color theme="6" tint="0.39997558519241921"/>
      </right>
      <top style="thin">
        <color theme="6" tint="-0.249977111117893"/>
      </top>
      <bottom style="thin">
        <color theme="6" tint="-0.249977111117893"/>
      </bottom>
      <diagonal/>
    </border>
    <border>
      <left style="thin">
        <color theme="6" tint="0.39997558519241921"/>
      </left>
      <right/>
      <top/>
      <bottom style="thin">
        <color theme="6" tint="0.39997558519241921"/>
      </bottom>
      <diagonal/>
    </border>
    <border>
      <left style="thin">
        <color theme="6" tint="-0.249977111117893"/>
      </left>
      <right style="thin">
        <color theme="6" tint="-0.249977111117893"/>
      </right>
      <top/>
      <bottom style="thin">
        <color theme="6" tint="-0.249977111117893"/>
      </bottom>
      <diagonal/>
    </border>
    <border>
      <left style="thin">
        <color theme="6" tint="-0.249977111117893"/>
      </left>
      <right style="thin">
        <color theme="6" tint="-0.249977111117893"/>
      </right>
      <top/>
      <bottom/>
      <diagonal/>
    </border>
    <border>
      <left/>
      <right/>
      <top style="thin">
        <color theme="6" tint="-0.249977111117893"/>
      </top>
      <bottom style="thin">
        <color theme="6" tint="-0.249977111117893"/>
      </bottom>
      <diagonal/>
    </border>
    <border>
      <left/>
      <right/>
      <top/>
      <bottom style="thin">
        <color theme="6" tint="-0.249977111117893"/>
      </bottom>
      <diagonal/>
    </border>
    <border>
      <left style="thin">
        <color theme="6" tint="-0.249977111117893"/>
      </left>
      <right style="thin">
        <color theme="6" tint="-0.249977111117893"/>
      </right>
      <top style="thin">
        <color theme="6" tint="-0.249977111117893"/>
      </top>
      <bottom/>
      <diagonal/>
    </border>
    <border>
      <left/>
      <right style="thin">
        <color theme="6" tint="-0.249977111117893"/>
      </right>
      <top style="thin">
        <color theme="6" tint="-0.249977111117893"/>
      </top>
      <bottom/>
      <diagonal/>
    </border>
    <border>
      <left style="thin">
        <color theme="6" tint="-0.249977111117893"/>
      </left>
      <right/>
      <top/>
      <bottom style="thin">
        <color theme="6" tint="-0.249977111117893"/>
      </bottom>
      <diagonal/>
    </border>
    <border>
      <left style="thin">
        <color theme="6" tint="-0.249977111117893"/>
      </left>
      <right style="thin">
        <color theme="6" tint="0.39997558519241921"/>
      </right>
      <top style="thin">
        <color theme="6" tint="0.39997558519241921"/>
      </top>
      <bottom style="thin">
        <color theme="6" tint="0.39997558519241921"/>
      </bottom>
      <diagonal/>
    </border>
    <border>
      <left style="thin">
        <color theme="6" tint="-0.249977111117893"/>
      </left>
      <right/>
      <top/>
      <bottom/>
      <diagonal/>
    </border>
    <border>
      <left style="thin">
        <color theme="6" tint="0.39997558519241921"/>
      </left>
      <right/>
      <top style="thin">
        <color theme="6" tint="-0.249977111117893"/>
      </top>
      <bottom/>
      <diagonal/>
    </border>
    <border>
      <left style="thin">
        <color theme="6" tint="-0.249977111117893"/>
      </left>
      <right style="thin">
        <color theme="6" tint="0.39997558519241921"/>
      </right>
      <top style="thin">
        <color theme="6" tint="-0.249977111117893"/>
      </top>
      <bottom/>
      <diagonal/>
    </border>
    <border>
      <left style="thin">
        <color theme="6" tint="-0.249977111117893"/>
      </left>
      <right style="thin">
        <color theme="6" tint="0.39997558519241921"/>
      </right>
      <top/>
      <bottom/>
      <diagonal/>
    </border>
    <border>
      <left/>
      <right style="thin">
        <color theme="0" tint="-0.34998626667073579"/>
      </right>
      <top/>
      <bottom style="thin">
        <color theme="6" tint="-0.249977111117893"/>
      </bottom>
      <diagonal/>
    </border>
    <border>
      <left/>
      <right style="thin">
        <color theme="6" tint="0.39997558519241921"/>
      </right>
      <top style="thin">
        <color theme="6" tint="-0.249977111117893"/>
      </top>
      <bottom style="thin">
        <color theme="6" tint="0.39997558519241921"/>
      </bottom>
      <diagonal/>
    </border>
    <border>
      <left style="thin">
        <color theme="6" tint="0.39997558519241921"/>
      </left>
      <right/>
      <top style="thin">
        <color theme="6" tint="0.39997558519241921"/>
      </top>
      <bottom/>
      <diagonal/>
    </border>
  </borders>
  <cellStyleXfs count="12">
    <xf numFmtId="0" fontId="0" fillId="0" borderId="0"/>
    <xf numFmtId="0" fontId="3" fillId="0" borderId="0" applyNumberFormat="0" applyFill="0" applyBorder="0" applyAlignment="0" applyProtection="0">
      <alignment vertical="top"/>
      <protection locked="0"/>
    </xf>
    <xf numFmtId="9" fontId="5" fillId="0" borderId="0" applyFont="0" applyFill="0" applyBorder="0" applyProtection="0">
      <alignment horizontal="center" vertical="center"/>
    </xf>
    <xf numFmtId="0" fontId="12" fillId="0" borderId="0"/>
    <xf numFmtId="164" fontId="5" fillId="0" borderId="1" applyFont="0" applyFill="0" applyAlignment="0" applyProtection="0"/>
    <xf numFmtId="0" fontId="7" fillId="0" borderId="0" applyNumberFormat="0" applyFill="0" applyBorder="0" applyAlignment="0" applyProtection="0"/>
    <xf numFmtId="0" fontId="6" fillId="0" borderId="0" applyNumberFormat="0" applyFill="0" applyAlignment="0" applyProtection="0"/>
    <xf numFmtId="0" fontId="6" fillId="0" borderId="0" applyNumberFormat="0" applyFill="0" applyProtection="0">
      <alignment vertical="top"/>
    </xf>
    <xf numFmtId="0" fontId="5" fillId="0" borderId="0" applyNumberFormat="0" applyFill="0" applyProtection="0">
      <alignment horizontal="right" vertical="center" indent="1"/>
    </xf>
    <xf numFmtId="14" fontId="5" fillId="0" borderId="0" applyFont="0" applyFill="0" applyBorder="0">
      <alignment horizontal="center" vertical="center"/>
    </xf>
    <xf numFmtId="37" fontId="5" fillId="0" borderId="0" applyFont="0" applyFill="0" applyBorder="0" applyProtection="0">
      <alignment horizontal="center" vertical="center"/>
    </xf>
    <xf numFmtId="0" fontId="12" fillId="4" borderId="0" applyNumberFormat="0" applyBorder="0" applyAlignment="0" applyProtection="0"/>
  </cellStyleXfs>
  <cellXfs count="161">
    <xf numFmtId="0" fontId="0" fillId="0" borderId="0" xfId="0"/>
    <xf numFmtId="0" fontId="0" fillId="0" borderId="0" xfId="0" applyAlignment="1">
      <alignment vertical="center"/>
    </xf>
    <xf numFmtId="0" fontId="2" fillId="0" borderId="0" xfId="0" applyFont="1" applyAlignment="1">
      <alignment horizontal="center" vertical="center"/>
    </xf>
    <xf numFmtId="0" fontId="2" fillId="0" borderId="0" xfId="0" applyFont="1"/>
    <xf numFmtId="0" fontId="9" fillId="0" borderId="0" xfId="0" applyFont="1"/>
    <xf numFmtId="0" fontId="2" fillId="0" borderId="0" xfId="0" applyFont="1" applyAlignment="1">
      <alignment vertical="top"/>
    </xf>
    <xf numFmtId="0" fontId="11" fillId="0" borderId="0" xfId="0" applyFont="1" applyAlignment="1">
      <alignment vertical="center"/>
    </xf>
    <xf numFmtId="0" fontId="10" fillId="0" borderId="0" xfId="0" applyFont="1" applyAlignment="1">
      <alignment horizontal="left" vertical="top" wrapText="1" indent="1"/>
    </xf>
    <xf numFmtId="0" fontId="0" fillId="0" borderId="0" xfId="0" applyAlignment="1">
      <alignment vertical="top" wrapText="1"/>
    </xf>
    <xf numFmtId="0" fontId="14" fillId="2" borderId="4" xfId="0" applyFont="1" applyFill="1" applyBorder="1" applyAlignment="1">
      <alignment horizontal="center" vertical="center" shrinkToFit="1"/>
    </xf>
    <xf numFmtId="0" fontId="0" fillId="0" borderId="8" xfId="0" applyBorder="1" applyAlignment="1">
      <alignment horizontal="center" vertical="center"/>
    </xf>
    <xf numFmtId="0" fontId="0" fillId="0" borderId="9" xfId="0" applyNumberFormat="1" applyBorder="1" applyAlignment="1">
      <alignment horizontal="center" vertical="center"/>
    </xf>
    <xf numFmtId="165" fontId="2" fillId="2" borderId="2" xfId="0" applyNumberFormat="1" applyFont="1" applyFill="1" applyBorder="1" applyAlignment="1">
      <alignment horizontal="center" vertical="center"/>
    </xf>
    <xf numFmtId="165" fontId="2" fillId="2" borderId="0" xfId="0" applyNumberFormat="1" applyFont="1" applyFill="1" applyBorder="1" applyAlignment="1">
      <alignment horizontal="center" vertical="center"/>
    </xf>
    <xf numFmtId="165" fontId="2" fillId="2" borderId="3" xfId="0" applyNumberFormat="1" applyFont="1" applyFill="1" applyBorder="1" applyAlignment="1">
      <alignment horizontal="center" vertical="center"/>
    </xf>
    <xf numFmtId="165" fontId="14" fillId="2" borderId="2" xfId="0" applyNumberFormat="1" applyFont="1" applyFill="1" applyBorder="1" applyAlignment="1">
      <alignment horizontal="center" vertical="center"/>
    </xf>
    <xf numFmtId="165" fontId="14" fillId="2" borderId="0" xfId="0" applyNumberFormat="1" applyFont="1" applyFill="1" applyBorder="1" applyAlignment="1">
      <alignment horizontal="center" vertical="center"/>
    </xf>
    <xf numFmtId="165" fontId="14" fillId="2" borderId="3" xfId="0" applyNumberFormat="1" applyFont="1" applyFill="1" applyBorder="1" applyAlignment="1">
      <alignment horizontal="center" vertical="center"/>
    </xf>
    <xf numFmtId="0" fontId="12" fillId="0" borderId="0" xfId="3" applyAlignment="1">
      <alignment vertical="center" wrapText="1"/>
    </xf>
    <xf numFmtId="0" fontId="7" fillId="0" borderId="0" xfId="5" applyAlignment="1">
      <alignment horizontal="left" vertical="center"/>
    </xf>
    <xf numFmtId="0" fontId="1" fillId="0" borderId="0" xfId="0" applyFont="1" applyAlignment="1">
      <alignment horizontal="left" vertical="center"/>
    </xf>
    <xf numFmtId="0" fontId="6" fillId="0" borderId="0" xfId="7" applyAlignment="1">
      <alignment vertical="center"/>
    </xf>
    <xf numFmtId="0" fontId="2" fillId="0" borderId="0" xfId="0" applyFont="1" applyAlignment="1">
      <alignment vertical="center"/>
    </xf>
    <xf numFmtId="0" fontId="6" fillId="0" borderId="0" xfId="6" applyAlignment="1">
      <alignment vertical="center"/>
    </xf>
    <xf numFmtId="0" fontId="0" fillId="0" borderId="5" xfId="0" applyBorder="1" applyAlignment="1">
      <alignment horizontal="center" vertical="center"/>
    </xf>
    <xf numFmtId="0" fontId="0" fillId="0" borderId="5" xfId="0" applyBorder="1" applyAlignment="1">
      <alignment vertical="center"/>
    </xf>
    <xf numFmtId="0" fontId="17" fillId="0" borderId="0" xfId="0" applyFont="1" applyAlignment="1">
      <alignment vertical="center"/>
    </xf>
    <xf numFmtId="0" fontId="0" fillId="0" borderId="0" xfId="0" applyBorder="1" applyAlignment="1">
      <alignment vertical="center"/>
    </xf>
    <xf numFmtId="0" fontId="12" fillId="0" borderId="0" xfId="3" applyAlignment="1">
      <alignment vertical="center"/>
    </xf>
    <xf numFmtId="0" fontId="0" fillId="0" borderId="0" xfId="0" applyAlignment="1">
      <alignment horizontal="center" vertical="center"/>
    </xf>
    <xf numFmtId="0" fontId="8" fillId="0" borderId="0" xfId="1" applyFont="1" applyAlignment="1" applyProtection="1">
      <alignment vertical="center"/>
    </xf>
    <xf numFmtId="0" fontId="0" fillId="0" borderId="0" xfId="0" applyNumberFormat="1" applyBorder="1" applyAlignment="1">
      <alignment horizontal="center" vertical="center"/>
    </xf>
    <xf numFmtId="0" fontId="18" fillId="0" borderId="0" xfId="7" applyFont="1" applyAlignment="1">
      <alignment vertical="center"/>
    </xf>
    <xf numFmtId="0" fontId="0" fillId="0" borderId="0" xfId="0" applyBorder="1" applyAlignment="1">
      <alignment vertical="center"/>
    </xf>
    <xf numFmtId="166" fontId="5" fillId="0" borderId="0" xfId="9" applyNumberFormat="1" applyBorder="1" applyAlignment="1">
      <alignment horizontal="center" vertical="center"/>
    </xf>
    <xf numFmtId="0" fontId="0" fillId="0" borderId="11" xfId="0" applyBorder="1" applyAlignment="1">
      <alignment horizontal="center" vertical="center"/>
    </xf>
    <xf numFmtId="0" fontId="0" fillId="0" borderId="0" xfId="0" applyBorder="1" applyAlignment="1">
      <alignment vertical="center"/>
    </xf>
    <xf numFmtId="166" fontId="2" fillId="0" borderId="0" xfId="0" applyNumberFormat="1" applyFont="1" applyAlignment="1">
      <alignment horizontal="center" vertical="center"/>
    </xf>
    <xf numFmtId="166" fontId="0" fillId="0" borderId="0" xfId="0" applyNumberFormat="1" applyBorder="1" applyAlignment="1">
      <alignment vertical="center"/>
    </xf>
    <xf numFmtId="166" fontId="0" fillId="0" borderId="0" xfId="0" applyNumberFormat="1" applyAlignment="1">
      <alignment vertical="center"/>
    </xf>
    <xf numFmtId="0" fontId="0" fillId="0" borderId="0" xfId="0" applyAlignment="1">
      <alignment vertical="center" wrapText="1"/>
    </xf>
    <xf numFmtId="0" fontId="19" fillId="0" borderId="0" xfId="0" applyFont="1" applyFill="1" applyBorder="1" applyAlignment="1">
      <alignment horizontal="center" vertical="center"/>
    </xf>
    <xf numFmtId="0" fontId="12" fillId="0" borderId="14" xfId="3" applyBorder="1" applyAlignment="1">
      <alignment vertical="center"/>
    </xf>
    <xf numFmtId="0" fontId="19" fillId="0" borderId="15" xfId="0" applyFont="1" applyFill="1" applyBorder="1" applyAlignment="1">
      <alignment horizontal="left" vertical="center" wrapText="1" indent="1"/>
    </xf>
    <xf numFmtId="0" fontId="12" fillId="0" borderId="0" xfId="3" applyBorder="1" applyAlignment="1">
      <alignment vertical="center"/>
    </xf>
    <xf numFmtId="0" fontId="2" fillId="0" borderId="17" xfId="0" applyNumberFormat="1" applyFont="1" applyFill="1" applyBorder="1" applyAlignment="1">
      <alignment horizontal="center" vertical="center"/>
    </xf>
    <xf numFmtId="0" fontId="20" fillId="10" borderId="20" xfId="0" applyFont="1" applyFill="1" applyBorder="1" applyAlignment="1">
      <alignment horizontal="center" vertical="center"/>
    </xf>
    <xf numFmtId="9" fontId="20" fillId="10" borderId="20" xfId="2" applyFont="1" applyFill="1" applyBorder="1" applyAlignment="1">
      <alignment horizontal="center" vertical="center"/>
    </xf>
    <xf numFmtId="166" fontId="20" fillId="10" borderId="20" xfId="9" applyNumberFormat="1" applyFont="1" applyFill="1" applyBorder="1" applyAlignment="1">
      <alignment horizontal="center" vertical="center"/>
    </xf>
    <xf numFmtId="37" fontId="20" fillId="10" borderId="20" xfId="10" applyFont="1" applyFill="1" applyBorder="1" applyAlignment="1">
      <alignment horizontal="center" vertical="center"/>
    </xf>
    <xf numFmtId="166" fontId="20" fillId="10" borderId="20" xfId="10" applyNumberFormat="1" applyFont="1" applyFill="1" applyBorder="1" applyAlignment="1">
      <alignment horizontal="center" vertical="center"/>
    </xf>
    <xf numFmtId="0" fontId="21" fillId="10" borderId="21" xfId="0" applyNumberFormat="1" applyFont="1" applyFill="1" applyBorder="1" applyAlignment="1">
      <alignment horizontal="center" vertical="center"/>
    </xf>
    <xf numFmtId="0" fontId="2" fillId="0" borderId="21" xfId="0" applyNumberFormat="1" applyFont="1" applyFill="1" applyBorder="1" applyAlignment="1">
      <alignment horizontal="center" vertical="center"/>
    </xf>
    <xf numFmtId="0" fontId="19" fillId="0" borderId="23" xfId="0" applyFont="1" applyFill="1" applyBorder="1" applyAlignment="1">
      <alignment horizontal="left" vertical="center" wrapText="1" indent="1"/>
    </xf>
    <xf numFmtId="37" fontId="19" fillId="0" borderId="21" xfId="10" applyFont="1" applyFill="1" applyBorder="1" applyAlignment="1">
      <alignment horizontal="center" vertical="center"/>
    </xf>
    <xf numFmtId="166" fontId="19" fillId="0" borderId="17" xfId="9" applyNumberFormat="1" applyFont="1" applyFill="1" applyBorder="1" applyAlignment="1">
      <alignment horizontal="center" vertical="center"/>
    </xf>
    <xf numFmtId="166" fontId="20" fillId="10" borderId="14" xfId="9" applyNumberFormat="1" applyFont="1" applyFill="1" applyBorder="1" applyAlignment="1">
      <alignment horizontal="center" vertical="center"/>
    </xf>
    <xf numFmtId="166" fontId="19" fillId="0" borderId="21" xfId="9" applyNumberFormat="1" applyFont="1" applyFill="1" applyBorder="1" applyAlignment="1">
      <alignment horizontal="center" vertical="center"/>
    </xf>
    <xf numFmtId="9" fontId="19" fillId="0" borderId="21" xfId="2" applyFont="1" applyFill="1" applyBorder="1" applyAlignment="1">
      <alignment horizontal="center" vertical="center"/>
    </xf>
    <xf numFmtId="9" fontId="19" fillId="0" borderId="17" xfId="2" applyFont="1" applyFill="1" applyBorder="1" applyAlignment="1">
      <alignment horizontal="center" vertical="center"/>
    </xf>
    <xf numFmtId="0" fontId="19" fillId="0" borderId="24" xfId="0" applyFont="1" applyFill="1" applyBorder="1" applyAlignment="1">
      <alignment horizontal="center" vertical="center"/>
    </xf>
    <xf numFmtId="0" fontId="19" fillId="0" borderId="19" xfId="0" applyFont="1" applyFill="1" applyBorder="1" applyAlignment="1">
      <alignment horizontal="center" vertical="center"/>
    </xf>
    <xf numFmtId="0" fontId="20" fillId="10" borderId="26" xfId="0" applyFont="1" applyFill="1" applyBorder="1" applyAlignment="1">
      <alignment horizontal="center" vertical="center"/>
    </xf>
    <xf numFmtId="0" fontId="19" fillId="0" borderId="13" xfId="0" applyFont="1" applyFill="1" applyBorder="1" applyAlignment="1">
      <alignment horizontal="center" vertical="center"/>
    </xf>
    <xf numFmtId="0" fontId="20" fillId="10" borderId="12" xfId="0" applyFont="1" applyFill="1" applyBorder="1" applyAlignment="1">
      <alignment horizontal="center" vertical="center"/>
    </xf>
    <xf numFmtId="0" fontId="19" fillId="0" borderId="16" xfId="0" applyFont="1" applyFill="1" applyBorder="1" applyAlignment="1">
      <alignment horizontal="center" vertical="center"/>
    </xf>
    <xf numFmtId="0" fontId="20" fillId="10" borderId="28" xfId="0" applyFont="1" applyFill="1" applyBorder="1" applyAlignment="1">
      <alignment horizontal="center" vertical="center"/>
    </xf>
    <xf numFmtId="166" fontId="20" fillId="10" borderId="18" xfId="10" applyNumberFormat="1" applyFont="1" applyFill="1" applyBorder="1" applyAlignment="1">
      <alignment horizontal="center" vertical="center"/>
    </xf>
    <xf numFmtId="166" fontId="20" fillId="10" borderId="14" xfId="10" applyNumberFormat="1" applyFont="1" applyFill="1" applyBorder="1" applyAlignment="1">
      <alignment horizontal="center" vertical="center"/>
    </xf>
    <xf numFmtId="0" fontId="21" fillId="10" borderId="16" xfId="0" applyNumberFormat="1" applyFont="1" applyFill="1" applyBorder="1" applyAlignment="1">
      <alignment horizontal="center" vertical="center"/>
    </xf>
    <xf numFmtId="0" fontId="2" fillId="0" borderId="27" xfId="0" applyNumberFormat="1" applyFont="1" applyFill="1" applyBorder="1" applyAlignment="1">
      <alignment horizontal="center" vertical="center"/>
    </xf>
    <xf numFmtId="0" fontId="2" fillId="0" borderId="16" xfId="0" applyNumberFormat="1" applyFont="1" applyFill="1" applyBorder="1" applyAlignment="1">
      <alignment horizontal="center" vertical="center"/>
    </xf>
    <xf numFmtId="166" fontId="19" fillId="0" borderId="27" xfId="9" applyNumberFormat="1" applyFont="1" applyFill="1" applyBorder="1" applyAlignment="1">
      <alignment horizontal="center" vertical="center"/>
    </xf>
    <xf numFmtId="37" fontId="19" fillId="0" borderId="16" xfId="10" applyFont="1" applyFill="1" applyBorder="1" applyAlignment="1">
      <alignment horizontal="center" vertical="center"/>
    </xf>
    <xf numFmtId="37" fontId="20" fillId="10" borderId="25" xfId="10" applyFont="1" applyFill="1" applyBorder="1" applyAlignment="1">
      <alignment horizontal="center" vertical="center"/>
    </xf>
    <xf numFmtId="166" fontId="20" fillId="10" borderId="16" xfId="9" applyNumberFormat="1" applyFont="1" applyFill="1" applyBorder="1" applyAlignment="1">
      <alignment horizontal="center" vertical="center"/>
    </xf>
    <xf numFmtId="0" fontId="19" fillId="0" borderId="31" xfId="0" applyFont="1" applyFill="1" applyBorder="1" applyAlignment="1">
      <alignment horizontal="center" vertical="center"/>
    </xf>
    <xf numFmtId="0" fontId="19" fillId="0" borderId="22" xfId="0" applyFont="1" applyFill="1" applyBorder="1" applyAlignment="1">
      <alignment horizontal="center" vertical="center"/>
    </xf>
    <xf numFmtId="0" fontId="19" fillId="0" borderId="16" xfId="0" applyFont="1" applyFill="1" applyBorder="1" applyAlignment="1">
      <alignment horizontal="left" vertical="center" wrapText="1" indent="1"/>
    </xf>
    <xf numFmtId="37" fontId="19" fillId="0" borderId="27" xfId="10" applyFont="1" applyFill="1" applyBorder="1" applyAlignment="1">
      <alignment horizontal="center" vertical="center"/>
    </xf>
    <xf numFmtId="166" fontId="19" fillId="0" borderId="32" xfId="9" applyNumberFormat="1" applyFont="1" applyFill="1" applyBorder="1" applyAlignment="1">
      <alignment horizontal="center" vertical="center"/>
    </xf>
    <xf numFmtId="9" fontId="19" fillId="0" borderId="32" xfId="2" applyFont="1" applyFill="1" applyBorder="1" applyAlignment="1">
      <alignment horizontal="center" vertical="center"/>
    </xf>
    <xf numFmtId="37" fontId="19" fillId="0" borderId="31" xfId="10" applyFont="1" applyFill="1" applyBorder="1" applyAlignment="1">
      <alignment horizontal="center" vertical="center"/>
    </xf>
    <xf numFmtId="9" fontId="19" fillId="0" borderId="16" xfId="2" applyFont="1" applyFill="1" applyBorder="1" applyAlignment="1">
      <alignment horizontal="center" vertical="center"/>
    </xf>
    <xf numFmtId="166" fontId="19" fillId="0" borderId="16" xfId="9" applyNumberFormat="1" applyFont="1" applyFill="1" applyBorder="1" applyAlignment="1">
      <alignment horizontal="center" vertical="center"/>
    </xf>
    <xf numFmtId="166" fontId="20" fillId="10" borderId="21" xfId="10" applyNumberFormat="1" applyFont="1" applyFill="1" applyBorder="1" applyAlignment="1">
      <alignment horizontal="center" vertical="center"/>
    </xf>
    <xf numFmtId="37" fontId="20" fillId="10" borderId="21" xfId="10" applyFont="1" applyFill="1" applyBorder="1" applyAlignment="1">
      <alignment horizontal="center" vertical="center"/>
    </xf>
    <xf numFmtId="37" fontId="19" fillId="0" borderId="17" xfId="10" applyFont="1" applyFill="1" applyBorder="1" applyAlignment="1">
      <alignment horizontal="center" vertical="center"/>
    </xf>
    <xf numFmtId="0" fontId="19" fillId="0" borderId="33" xfId="0" applyFont="1" applyFill="1" applyBorder="1" applyAlignment="1">
      <alignment horizontal="left" vertical="center" wrapText="1" indent="1"/>
    </xf>
    <xf numFmtId="0" fontId="4" fillId="10" borderId="35" xfId="0" applyFont="1" applyFill="1" applyBorder="1" applyAlignment="1">
      <alignment horizontal="left" vertical="center" wrapText="1"/>
    </xf>
    <xf numFmtId="0" fontId="19" fillId="0" borderId="36" xfId="0" applyFont="1" applyFill="1" applyBorder="1" applyAlignment="1">
      <alignment horizontal="center" vertical="center"/>
    </xf>
    <xf numFmtId="0" fontId="20" fillId="10" borderId="31" xfId="0" applyFont="1" applyFill="1" applyBorder="1" applyAlignment="1">
      <alignment horizontal="center" vertical="center"/>
    </xf>
    <xf numFmtId="0" fontId="20" fillId="10" borderId="13" xfId="0" applyFont="1" applyFill="1" applyBorder="1" applyAlignment="1">
      <alignment horizontal="center" vertical="center"/>
    </xf>
    <xf numFmtId="0" fontId="4" fillId="10" borderId="37" xfId="0" applyFont="1" applyFill="1" applyBorder="1" applyAlignment="1">
      <alignment horizontal="left" vertical="center" wrapText="1"/>
    </xf>
    <xf numFmtId="166" fontId="19" fillId="0" borderId="21" xfId="10" applyNumberFormat="1" applyFont="1" applyFill="1" applyBorder="1" applyAlignment="1">
      <alignment horizontal="center" vertical="center"/>
    </xf>
    <xf numFmtId="0" fontId="4" fillId="10" borderId="38" xfId="0" applyFont="1" applyFill="1" applyBorder="1" applyAlignment="1">
      <alignment horizontal="left" vertical="center" wrapText="1"/>
    </xf>
    <xf numFmtId="9" fontId="20" fillId="10" borderId="14" xfId="2" applyFont="1" applyFill="1" applyBorder="1" applyAlignment="1">
      <alignment horizontal="center" vertical="center"/>
    </xf>
    <xf numFmtId="37" fontId="20" fillId="10" borderId="14" xfId="10" applyFont="1" applyFill="1" applyBorder="1" applyAlignment="1">
      <alignment horizontal="center" vertical="center"/>
    </xf>
    <xf numFmtId="0" fontId="21" fillId="10" borderId="28" xfId="0" applyNumberFormat="1" applyFont="1" applyFill="1" applyBorder="1" applyAlignment="1">
      <alignment horizontal="center" vertical="center"/>
    </xf>
    <xf numFmtId="166" fontId="19" fillId="0" borderId="17" xfId="10" applyNumberFormat="1" applyFont="1" applyFill="1" applyBorder="1" applyAlignment="1">
      <alignment horizontal="center" vertical="center"/>
    </xf>
    <xf numFmtId="0" fontId="20" fillId="10" borderId="24" xfId="0" applyFont="1" applyFill="1" applyBorder="1" applyAlignment="1">
      <alignment horizontal="center" vertical="center"/>
    </xf>
    <xf numFmtId="0" fontId="20" fillId="10" borderId="16" xfId="0" applyFont="1" applyFill="1" applyBorder="1" applyAlignment="1">
      <alignment horizontal="center" vertical="center"/>
    </xf>
    <xf numFmtId="9" fontId="20" fillId="10" borderId="21" xfId="2" applyFont="1" applyFill="1" applyBorder="1" applyAlignment="1">
      <alignment horizontal="center" vertical="center"/>
    </xf>
    <xf numFmtId="166" fontId="20" fillId="10" borderId="21" xfId="9" applyNumberFormat="1" applyFont="1" applyFill="1" applyBorder="1" applyAlignment="1">
      <alignment horizontal="center" vertical="center"/>
    </xf>
    <xf numFmtId="0" fontId="19" fillId="0" borderId="37" xfId="0" applyFont="1" applyFill="1" applyBorder="1" applyAlignment="1">
      <alignment horizontal="left" vertical="center" wrapText="1" indent="1"/>
    </xf>
    <xf numFmtId="166" fontId="19" fillId="0" borderId="32" xfId="10" applyNumberFormat="1" applyFont="1" applyFill="1" applyBorder="1" applyAlignment="1">
      <alignment horizontal="center" vertical="center"/>
    </xf>
    <xf numFmtId="0" fontId="2" fillId="0" borderId="31" xfId="0" applyNumberFormat="1" applyFont="1" applyFill="1" applyBorder="1" applyAlignment="1">
      <alignment horizontal="center" vertical="center"/>
    </xf>
    <xf numFmtId="0" fontId="4" fillId="10" borderId="15" xfId="0" applyFont="1" applyFill="1" applyBorder="1" applyAlignment="1">
      <alignment horizontal="left" vertical="center" wrapText="1"/>
    </xf>
    <xf numFmtId="0" fontId="0" fillId="0" borderId="34" xfId="0" applyBorder="1" applyAlignment="1">
      <alignment horizontal="center" vertical="center"/>
    </xf>
    <xf numFmtId="0" fontId="4" fillId="10" borderId="23" xfId="0" applyFont="1" applyFill="1" applyBorder="1" applyAlignment="1">
      <alignment horizontal="left" vertical="center" wrapText="1"/>
    </xf>
    <xf numFmtId="0" fontId="21" fillId="10" borderId="29" xfId="0" applyNumberFormat="1" applyFont="1" applyFill="1" applyBorder="1" applyAlignment="1">
      <alignment horizontal="center" vertical="center"/>
    </xf>
    <xf numFmtId="0" fontId="19" fillId="0" borderId="31" xfId="0" applyFont="1" applyFill="1" applyBorder="1" applyAlignment="1">
      <alignment horizontal="left" vertical="center" wrapText="1" indent="1"/>
    </xf>
    <xf numFmtId="166" fontId="20" fillId="10" borderId="20" xfId="0" applyNumberFormat="1" applyFont="1" applyFill="1" applyBorder="1" applyAlignment="1">
      <alignment horizontal="center" vertical="center" wrapText="1"/>
    </xf>
    <xf numFmtId="0" fontId="4" fillId="0" borderId="30" xfId="0" applyFont="1" applyFill="1" applyBorder="1" applyAlignment="1">
      <alignment horizontal="center" vertical="center"/>
    </xf>
    <xf numFmtId="0" fontId="4" fillId="0" borderId="30" xfId="0" applyFont="1" applyFill="1" applyBorder="1" applyAlignment="1">
      <alignment horizontal="center" vertical="center" wrapText="1"/>
    </xf>
    <xf numFmtId="166" fontId="4" fillId="0" borderId="30" xfId="0" applyNumberFormat="1" applyFont="1" applyFill="1" applyBorder="1" applyAlignment="1">
      <alignment horizontal="center" vertical="center" wrapText="1"/>
    </xf>
    <xf numFmtId="0" fontId="13" fillId="3" borderId="30" xfId="0" applyFont="1" applyFill="1" applyBorder="1" applyAlignment="1">
      <alignment horizontal="center" vertical="center" wrapText="1"/>
    </xf>
    <xf numFmtId="0" fontId="13" fillId="3" borderId="39" xfId="0" applyFont="1" applyFill="1" applyBorder="1" applyAlignment="1">
      <alignment horizontal="center" vertical="center" wrapText="1"/>
    </xf>
    <xf numFmtId="9" fontId="19" fillId="0" borderId="27" xfId="2" applyFont="1" applyFill="1" applyBorder="1" applyAlignment="1">
      <alignment horizontal="center" vertical="center"/>
    </xf>
    <xf numFmtId="0" fontId="20" fillId="10" borderId="40" xfId="0" applyFont="1" applyFill="1" applyBorder="1" applyAlignment="1">
      <alignment horizontal="center" vertical="center"/>
    </xf>
    <xf numFmtId="166" fontId="19" fillId="10" borderId="16" xfId="9" applyNumberFormat="1" applyFont="1" applyFill="1" applyBorder="1" applyAlignment="1">
      <alignment horizontal="center" vertical="center"/>
    </xf>
    <xf numFmtId="0" fontId="4" fillId="10" borderId="16" xfId="0" applyFont="1" applyFill="1" applyBorder="1" applyAlignment="1">
      <alignment horizontal="left" vertical="center" wrapText="1"/>
    </xf>
    <xf numFmtId="0" fontId="20" fillId="10" borderId="18" xfId="0" applyFont="1" applyFill="1" applyBorder="1" applyAlignment="1">
      <alignment horizontal="center" vertical="center"/>
    </xf>
    <xf numFmtId="9" fontId="20" fillId="10" borderId="16" xfId="2" applyFont="1" applyFill="1" applyBorder="1" applyAlignment="1">
      <alignment horizontal="center" vertical="center"/>
    </xf>
    <xf numFmtId="166" fontId="19" fillId="0" borderId="0" xfId="9" applyNumberFormat="1" applyFont="1" applyFill="1" applyBorder="1" applyAlignment="1">
      <alignment horizontal="center" vertical="center"/>
    </xf>
    <xf numFmtId="0" fontId="19" fillId="0" borderId="28" xfId="0" applyFont="1" applyFill="1" applyBorder="1" applyAlignment="1">
      <alignment horizontal="center" vertical="center"/>
    </xf>
    <xf numFmtId="9" fontId="19" fillId="0" borderId="28" xfId="2" applyFont="1" applyFill="1" applyBorder="1" applyAlignment="1">
      <alignment horizontal="center" vertical="center"/>
    </xf>
    <xf numFmtId="0" fontId="19" fillId="0" borderId="38" xfId="0" applyFont="1" applyFill="1" applyBorder="1" applyAlignment="1">
      <alignment horizontal="left" vertical="center" wrapText="1" indent="2"/>
    </xf>
    <xf numFmtId="166" fontId="19" fillId="0" borderId="16" xfId="0" applyNumberFormat="1" applyFont="1" applyFill="1" applyBorder="1" applyAlignment="1">
      <alignment horizontal="center" vertical="center" wrapText="1"/>
    </xf>
    <xf numFmtId="37" fontId="20" fillId="10" borderId="16" xfId="10" applyFont="1" applyFill="1" applyBorder="1" applyAlignment="1">
      <alignment horizontal="center" vertical="center"/>
    </xf>
    <xf numFmtId="166" fontId="20" fillId="10" borderId="16" xfId="0" applyNumberFormat="1" applyFont="1" applyFill="1" applyBorder="1" applyAlignment="1">
      <alignment horizontal="center" vertical="center" wrapText="1"/>
    </xf>
    <xf numFmtId="0" fontId="19" fillId="0" borderId="41" xfId="0" applyFont="1" applyFill="1" applyBorder="1" applyAlignment="1">
      <alignment horizontal="center" vertical="center"/>
    </xf>
    <xf numFmtId="166" fontId="19" fillId="0" borderId="16" xfId="10" applyNumberFormat="1" applyFont="1" applyFill="1" applyBorder="1" applyAlignment="1">
      <alignment horizontal="center" vertical="center"/>
    </xf>
    <xf numFmtId="0" fontId="21" fillId="0" borderId="16" xfId="0" applyNumberFormat="1" applyFont="1" applyFill="1" applyBorder="1" applyAlignment="1">
      <alignment horizontal="center" vertical="center"/>
    </xf>
    <xf numFmtId="37" fontId="20" fillId="10" borderId="28" xfId="10" applyFont="1" applyFill="1" applyBorder="1" applyAlignment="1">
      <alignment horizontal="center" vertical="center"/>
    </xf>
    <xf numFmtId="0" fontId="20" fillId="11" borderId="35" xfId="0" applyFont="1" applyFill="1" applyBorder="1" applyAlignment="1">
      <alignment horizontal="left" vertical="center" wrapText="1" indent="1"/>
    </xf>
    <xf numFmtId="0" fontId="19" fillId="11" borderId="0" xfId="0" applyFont="1" applyFill="1" applyBorder="1" applyAlignment="1">
      <alignment horizontal="center" vertical="center"/>
    </xf>
    <xf numFmtId="9" fontId="19" fillId="11" borderId="0" xfId="2" applyFont="1" applyFill="1" applyBorder="1" applyAlignment="1">
      <alignment horizontal="center" vertical="center"/>
    </xf>
    <xf numFmtId="166" fontId="19" fillId="11" borderId="0" xfId="9" applyNumberFormat="1" applyFont="1" applyFill="1" applyBorder="1" applyAlignment="1">
      <alignment horizontal="center" vertical="center"/>
    </xf>
    <xf numFmtId="166" fontId="22" fillId="11" borderId="0" xfId="9" applyNumberFormat="1" applyFont="1" applyFill="1" applyBorder="1" applyAlignment="1">
      <alignment horizontal="center" vertical="center"/>
    </xf>
    <xf numFmtId="37" fontId="19" fillId="11" borderId="0" xfId="10" applyFont="1" applyFill="1" applyBorder="1" applyAlignment="1">
      <alignment horizontal="center" vertical="center"/>
    </xf>
    <xf numFmtId="0" fontId="2" fillId="11" borderId="0" xfId="0" applyNumberFormat="1" applyFont="1" applyFill="1" applyBorder="1" applyAlignment="1">
      <alignment horizontal="center" vertical="center"/>
    </xf>
    <xf numFmtId="0" fontId="2" fillId="11" borderId="14" xfId="0" applyNumberFormat="1" applyFont="1" applyFill="1" applyBorder="1" applyAlignment="1">
      <alignment horizontal="center" vertical="center"/>
    </xf>
    <xf numFmtId="0" fontId="20" fillId="11" borderId="0" xfId="0" applyFont="1" applyFill="1" applyBorder="1" applyAlignment="1">
      <alignment horizontal="center" vertical="center"/>
    </xf>
    <xf numFmtId="9" fontId="20" fillId="11" borderId="0" xfId="2" applyFont="1" applyFill="1" applyBorder="1" applyAlignment="1">
      <alignment horizontal="center" vertical="center"/>
    </xf>
    <xf numFmtId="37" fontId="20" fillId="11" borderId="0" xfId="10" applyFont="1" applyFill="1" applyBorder="1" applyAlignment="1">
      <alignment horizontal="center" vertical="center"/>
    </xf>
    <xf numFmtId="166" fontId="20" fillId="11" borderId="0" xfId="10" applyNumberFormat="1" applyFont="1" applyFill="1" applyBorder="1" applyAlignment="1">
      <alignment horizontal="center" vertical="center"/>
    </xf>
    <xf numFmtId="0" fontId="21" fillId="11" borderId="0" xfId="0" applyNumberFormat="1" applyFont="1" applyFill="1" applyBorder="1" applyAlignment="1">
      <alignment horizontal="center" vertical="center"/>
    </xf>
    <xf numFmtId="0" fontId="16" fillId="8" borderId="0" xfId="0" applyFont="1" applyFill="1" applyAlignment="1">
      <alignment horizontal="center" vertical="center"/>
    </xf>
    <xf numFmtId="0" fontId="15" fillId="5" borderId="0" xfId="0" applyFont="1" applyFill="1" applyAlignment="1">
      <alignment horizontal="center" vertical="center"/>
    </xf>
    <xf numFmtId="0" fontId="0" fillId="0" borderId="0" xfId="8" applyFont="1" applyAlignment="1">
      <alignment horizontal="right" vertical="center"/>
    </xf>
    <xf numFmtId="0" fontId="5" fillId="0" borderId="0" xfId="8" applyBorder="1" applyAlignment="1">
      <alignment horizontal="right" vertical="center"/>
    </xf>
    <xf numFmtId="0" fontId="0" fillId="0" borderId="0" xfId="0" applyBorder="1" applyAlignment="1">
      <alignment vertical="center"/>
    </xf>
    <xf numFmtId="166" fontId="5" fillId="0" borderId="6" xfId="9" applyNumberFormat="1" applyBorder="1" applyAlignment="1">
      <alignment horizontal="center" vertical="center"/>
    </xf>
    <xf numFmtId="166" fontId="5" fillId="0" borderId="10" xfId="9" applyNumberFormat="1" applyBorder="1" applyAlignment="1">
      <alignment horizontal="center" vertical="center"/>
    </xf>
    <xf numFmtId="166" fontId="5" fillId="0" borderId="7" xfId="9" applyNumberFormat="1" applyBorder="1" applyAlignment="1">
      <alignment horizontal="center" vertical="center"/>
    </xf>
    <xf numFmtId="0" fontId="16" fillId="6" borderId="0" xfId="11" applyFont="1" applyFill="1" applyAlignment="1">
      <alignment horizontal="center" vertical="center"/>
    </xf>
    <xf numFmtId="0" fontId="15" fillId="7" borderId="0" xfId="0" applyFont="1" applyFill="1" applyAlignment="1">
      <alignment horizontal="center" vertical="center"/>
    </xf>
    <xf numFmtId="0" fontId="16" fillId="9" borderId="0" xfId="0" applyFont="1" applyFill="1" applyAlignment="1">
      <alignment horizontal="center" vertical="center"/>
    </xf>
    <xf numFmtId="9" fontId="19" fillId="0" borderId="31" xfId="2" applyFont="1" applyFill="1" applyBorder="1" applyAlignment="1">
      <alignment horizontal="center" vertical="center"/>
    </xf>
    <xf numFmtId="166" fontId="19" fillId="0" borderId="31" xfId="9" applyNumberFormat="1" applyFont="1" applyFill="1" applyBorder="1" applyAlignment="1">
      <alignment horizontal="center" vertical="center"/>
    </xf>
  </cellXfs>
  <cellStyles count="12">
    <cellStyle name="Accent3" xfId="11" builtinId="37"/>
    <cellStyle name="Comma" xfId="4" builtinId="3" customBuiltin="1"/>
    <cellStyle name="Comma [0]" xfId="10" builtinId="6" customBuiltin="1"/>
    <cellStyle name="Date" xfId="9" xr:uid="{00000000-0005-0000-0000-000003000000}"/>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00000000-0005-0000-0000-00000B000000}"/>
  </cellStyles>
  <dxfs count="72">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6" tint="0.59996337778862885"/>
        </patternFill>
      </fill>
      <border>
        <top style="thin">
          <color theme="0"/>
        </top>
        <bottom style="thin">
          <color theme="0"/>
        </bottom>
        <vertical/>
        <horizontal/>
      </border>
    </dxf>
    <dxf>
      <fill>
        <patternFill>
          <bgColor theme="6" tint="0.39994506668294322"/>
        </patternFill>
      </fill>
      <border>
        <top style="thin">
          <color theme="0"/>
        </top>
        <bottom style="thin">
          <color theme="0"/>
        </bottom>
      </border>
    </dxf>
    <dxf>
      <fill>
        <patternFill>
          <bgColor theme="6" tint="0.79998168889431442"/>
        </patternFill>
      </fill>
      <border>
        <top style="thin">
          <color theme="0"/>
        </top>
        <bottom style="thin">
          <color theme="0"/>
        </bottom>
      </border>
    </dxf>
    <dxf>
      <font>
        <b/>
        <i val="0"/>
        <color theme="0"/>
      </font>
      <border>
        <left style="thin">
          <color rgb="FFC00000"/>
        </left>
        <right style="thin">
          <color rgb="FFC00000"/>
        </right>
        <vertical/>
        <horizontal/>
      </border>
    </dxf>
    <dxf>
      <numFmt numFmtId="0" formatCode="General"/>
      <alignment vertical="center" textRotation="0" indent="0" justifyLastLine="0" readingOrder="0"/>
    </dxf>
    <dxf>
      <numFmt numFmtId="0" formatCode="General"/>
      <alignment vertical="center" textRotation="0" indent="0" justifyLastLine="0" readingOrder="0"/>
      <border diagonalUp="0" diagonalDown="0" outline="0">
        <left style="thin">
          <color theme="6" tint="0.39997558519241921"/>
        </left>
        <right style="thin">
          <color indexed="64"/>
        </right>
        <top style="thin">
          <color indexed="64"/>
        </top>
        <bottom style="thin">
          <color indexed="64"/>
        </bottom>
      </border>
    </dxf>
    <dxf>
      <font>
        <strike val="0"/>
        <outline val="0"/>
        <shadow val="0"/>
        <u val="none"/>
        <vertAlign val="baseline"/>
        <sz val="10"/>
        <color theme="1"/>
        <name val="Calibri"/>
        <family val="2"/>
        <scheme val="minor"/>
      </font>
      <numFmt numFmtId="166" formatCode="[$-409]d\-mmm\-yy;@"/>
      <alignment vertical="center" textRotation="0" indent="0" justifyLastLine="0" readingOrder="0"/>
      <border diagonalUp="0" diagonalDown="0" outline="0">
        <left style="thin">
          <color theme="6" tint="0.39997558519241921"/>
        </left>
        <right style="thin">
          <color theme="6" tint="0.39997558519241921"/>
        </right>
        <top style="thin">
          <color auto="1"/>
        </top>
        <bottom style="thin">
          <color auto="1"/>
        </bottom>
      </border>
    </dxf>
    <dxf>
      <alignment vertical="center" textRotation="0" indent="0" justifyLastLine="0" readingOrder="0"/>
      <border diagonalUp="0" diagonalDown="0" outline="0">
        <left/>
        <right style="thin">
          <color theme="6" tint="0.39997558519241921"/>
        </right>
        <top style="thin">
          <color indexed="64"/>
        </top>
        <bottom style="thin">
          <color indexed="64"/>
        </bottom>
      </border>
    </dxf>
    <dxf>
      <font>
        <b val="0"/>
        <i val="0"/>
        <strike val="0"/>
        <condense val="0"/>
        <extend val="0"/>
        <outline val="0"/>
        <shadow val="0"/>
        <u val="none"/>
        <vertAlign val="baseline"/>
        <sz val="10"/>
        <color theme="1"/>
        <name val="Calibri"/>
        <scheme val="minor"/>
      </font>
      <numFmt numFmtId="166" formatCode="[$-409]d\-mmm\-yy;@"/>
      <fill>
        <patternFill patternType="none">
          <fgColor indexed="64"/>
          <bgColor indexed="65"/>
        </patternFill>
      </fill>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font>
        <b val="0"/>
        <sz val="10"/>
      </font>
      <numFmt numFmtId="166" formatCode="[$-409]d\-mmm\-yy;@"/>
      <fill>
        <patternFill patternType="none">
          <fgColor indexed="64"/>
          <bgColor indexed="65"/>
        </patternFill>
      </fill>
      <alignment horizontal="center" vertical="center" textRotation="0" wrapText="0" indent="0" justifyLastLine="0" shrinkToFit="0" readingOrder="0"/>
      <border diagonalUp="0" diagonalDown="0" outline="0">
        <left style="thin">
          <color theme="6" tint="0.39997558519241921"/>
        </left>
        <right/>
        <top style="thin">
          <color auto="1"/>
        </top>
        <bottom style="thin">
          <color auto="1"/>
        </bottom>
      </border>
    </dxf>
    <dxf>
      <font>
        <sz val="10"/>
      </font>
      <fill>
        <patternFill patternType="none">
          <fgColor indexed="64"/>
          <bgColor indexed="65"/>
        </patternFill>
      </fill>
      <alignment horizontal="center" vertical="center" textRotation="0" wrapText="0" indent="0" justifyLastLine="0" shrinkToFit="0" readingOrder="0"/>
      <border diagonalUp="0" diagonalDown="0" outline="0">
        <left style="thin">
          <color theme="6" tint="0.39997558519241921"/>
        </left>
        <right/>
        <top style="thin">
          <color auto="1"/>
        </top>
        <bottom style="thin">
          <color auto="1"/>
        </bottom>
      </border>
    </dxf>
    <dxf>
      <font>
        <sz val="10"/>
      </font>
      <fill>
        <patternFill patternType="none">
          <fgColor indexed="64"/>
          <bgColor indexed="65"/>
        </patternFill>
      </fill>
      <alignment horizontal="center" vertical="center" textRotation="0" wrapText="0" indent="0" justifyLastLine="0" shrinkToFit="0" readingOrder="0"/>
      <border diagonalUp="0" diagonalDown="0" outline="0">
        <left style="thin">
          <color theme="6" tint="0.39997558519241921"/>
        </left>
        <right style="thin">
          <color theme="6" tint="0.39997558519241921"/>
        </right>
        <top style="thin">
          <color auto="1"/>
        </top>
        <bottom style="thin">
          <color auto="1"/>
        </bottom>
      </border>
    </dxf>
    <dxf>
      <font>
        <b val="0"/>
        <strike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0" indent="0" justifyLastLine="0" shrinkToFit="0" readingOrder="0"/>
      <border diagonalUp="0" diagonalDown="0" outline="0">
        <left style="thin">
          <color theme="6" tint="0.39997558519241921"/>
        </left>
        <right style="thin">
          <color theme="6" tint="0.39997558519241921"/>
        </right>
        <top style="thin">
          <color auto="1"/>
        </top>
        <bottom style="thin">
          <color auto="1"/>
        </bottom>
      </border>
    </dxf>
    <dxf>
      <font>
        <sz val="10"/>
      </font>
      <fill>
        <patternFill patternType="none">
          <fgColor indexed="64"/>
          <bgColor indexed="65"/>
        </patternFill>
      </fill>
      <alignment horizontal="left" vertical="center" textRotation="0" wrapText="1" indent="1" justifyLastLine="0" shrinkToFit="0" readingOrder="0"/>
      <border diagonalUp="0" diagonalDown="0" outline="0">
        <left style="thin">
          <color indexed="64"/>
        </left>
        <right style="thin">
          <color theme="6" tint="0.39997558519241921"/>
        </right>
        <top style="thin">
          <color indexed="64"/>
        </top>
        <bottom style="thin">
          <color indexed="64"/>
        </bottom>
      </border>
    </dxf>
    <dxf>
      <alignment vertical="center" textRotation="0" indent="0" justifyLastLine="0" readingOrder="0"/>
    </dxf>
    <dxf>
      <border>
        <bottom style="thin">
          <color theme="6" tint="-0.249977111117893"/>
        </bottom>
      </border>
    </dxf>
    <dxf>
      <font>
        <b/>
      </font>
      <alignment horizontal="center" vertical="center" textRotation="0" indent="0" justifyLastLine="0" shrinkToFit="0" readingOrder="0"/>
      <border diagonalUp="0" diagonalDown="0">
        <left/>
        <right/>
        <top/>
        <bottom/>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ill>
        <patternFill patternType="none">
          <fgColor indexed="64"/>
          <bgColor auto="1"/>
        </patternFill>
      </fill>
      <border>
        <top style="thin">
          <color theme="6" tint="0.39994506668294322"/>
        </top>
        <bottom style="thin">
          <color theme="6" tint="0.39994506668294322"/>
        </bottom>
      </border>
    </dxf>
    <dxf>
      <font>
        <color theme="0"/>
      </font>
      <fill>
        <patternFill>
          <bgColor theme="1" tint="0.34998626667073579"/>
        </patternFill>
      </fill>
      <border diagonalUp="0" diagonalDown="0">
        <left/>
        <right/>
        <top/>
        <bottom/>
        <vertical/>
        <horizontal/>
      </border>
    </dxf>
    <dxf>
      <font>
        <color theme="3" tint="-0.24994659260841701"/>
      </font>
      <border diagonalUp="0" diagonalDown="0">
        <left/>
        <right style="thin">
          <color theme="6" tint="0.39994506668294322"/>
        </right>
        <top/>
        <bottom/>
        <vertical/>
        <horizontal/>
      </border>
    </dxf>
  </dxfs>
  <tableStyles count="2" defaultTableStyle="Gantt Table Style" defaultPivotStyle="PivotStyleLight16">
    <tableStyle name="Gantt Table Style" pivot="0" count="3" xr9:uid="{00000000-0011-0000-FFFF-FFFF00000000}">
      <tableStyleElement type="wholeTable" dxfId="71"/>
      <tableStyleElement type="headerRow" dxfId="70"/>
      <tableStyleElement type="firstRowStripe" dxfId="69"/>
    </tableStyle>
    <tableStyle name="ToDoList" pivot="0" count="9" xr9:uid="{00000000-0011-0000-FFFF-FFFF01000000}">
      <tableStyleElement type="wholeTable" dxfId="68"/>
      <tableStyleElement type="headerRow" dxfId="67"/>
      <tableStyleElement type="totalRow" dxfId="66"/>
      <tableStyleElement type="firstColumn" dxfId="65"/>
      <tableStyleElement type="lastColumn" dxfId="64"/>
      <tableStyleElement type="firstRowStripe" dxfId="63"/>
      <tableStyleElement type="secondRowStripe" dxfId="62"/>
      <tableStyleElement type="firstColumnStripe" dxfId="61"/>
      <tableStyleElement type="secondColumnStripe" dxfId="6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C0C0C0"/>
      <color rgb="FF215881"/>
      <color rgb="FF42648A"/>
      <color rgb="FF969696"/>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Scroll" dx="39" fmlaLink="$F$4" horiz="1" max="365" page="2"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11</xdr:col>
          <xdr:colOff>28575</xdr:colOff>
          <xdr:row>5</xdr:row>
          <xdr:rowOff>57150</xdr:rowOff>
        </xdr:from>
        <xdr:to>
          <xdr:col>66</xdr:col>
          <xdr:colOff>228600</xdr:colOff>
          <xdr:row>5</xdr:row>
          <xdr:rowOff>238125</xdr:rowOff>
        </xdr:to>
        <xdr:sp macro="" textlink="">
          <xdr:nvSpPr>
            <xdr:cNvPr id="6149" name="Scroll Bar 5" descr="Scroll bar to scroll through the Ghantt project timeline." hidden="1">
              <a:extLst>
                <a:ext uri="{63B3BB69-23CF-44E3-9099-C40C66FF867C}">
                  <a14:compatExt spid="_x0000_s6149"/>
                </a:ext>
                <a:ext uri="{FF2B5EF4-FFF2-40B4-BE49-F238E27FC236}">
                  <a16:creationId xmlns:a16="http://schemas.microsoft.com/office/drawing/2014/main" id="{00000000-0008-0000-0000-000005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Milestones" displayName="Milestones" ref="B7:K41" totalsRowShown="0" headerRowDxfId="59" dataDxfId="57" headerRowBorderDxfId="58">
  <tableColumns count="10">
    <tableColumn id="1" xr3:uid="{00000000-0010-0000-0000-000001000000}" name="Task Name" dataDxfId="56"/>
    <tableColumn id="2" xr3:uid="{00000000-0010-0000-0000-000002000000}" name="Priority" dataDxfId="55"/>
    <tableColumn id="3" xr3:uid="{00000000-0010-0000-0000-000003000000}" name="Assigned To" dataDxfId="54"/>
    <tableColumn id="4" xr3:uid="{00000000-0010-0000-0000-000004000000}" name="%Progress" dataDxfId="53"/>
    <tableColumn id="5" xr3:uid="{00000000-0010-0000-0000-000005000000}" name="Start Date" dataDxfId="52" dataCellStyle="Date"/>
    <tableColumn id="7" xr3:uid="{00000000-0010-0000-0000-000007000000}" name="End Date" dataDxfId="51" dataCellStyle="Date"/>
    <tableColumn id="6" xr3:uid="{00000000-0010-0000-0000-000006000000}" name="Durations" dataDxfId="50"/>
    <tableColumn id="8" xr3:uid="{00000000-0010-0000-0000-000008000000}" name="Complete Date" dataDxfId="49"/>
    <tableColumn id="9" xr3:uid="{00000000-0010-0000-0000-000009000000}" name="Delay" dataDxfId="48">
      <calculatedColumnFormula>IF(Milestones[[#This Row],[Complete Date]]="",TODAY()-Milestones[[#This Row],[End Date]],I8-Milestones[[#This Row],[End Date]])</calculatedColumnFormula>
    </tableColumn>
    <tableColumn id="11" xr3:uid="{95D18194-25A8-4EDA-B381-D3500AC79722}" name="Status" dataDxfId="47">
      <calculatedColumnFormula>IF(Today=Milestones[[#This Row],[Start Date]],"On Process",IF(TODAY()&lt;Milestones[[#This Row],[Start Date]],"Pending",IF(Milestones[[#This Row],[Complete Date]]="","On Process","Complete")))</calculatedColumnFormula>
    </tableColumn>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Attitude">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B66BA3"/>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O43"/>
  <sheetViews>
    <sheetView showGridLines="0" tabSelected="1" showRuler="0" topLeftCell="A13" zoomScaleNormal="100" zoomScalePageLayoutView="70" workbookViewId="0">
      <selection activeCell="H25" sqref="H25"/>
    </sheetView>
  </sheetViews>
  <sheetFormatPr defaultColWidth="8.7109375" defaultRowHeight="30" customHeight="1" x14ac:dyDescent="0.25"/>
  <cols>
    <col min="1" max="1" width="2.7109375" style="28" customWidth="1"/>
    <col min="2" max="2" width="51.28515625" style="1" bestFit="1" customWidth="1"/>
    <col min="3" max="3" width="8.28515625" style="1" hidden="1" customWidth="1"/>
    <col min="4" max="4" width="11.5703125" style="1" bestFit="1" customWidth="1"/>
    <col min="5" max="5" width="10.140625" style="1" bestFit="1" customWidth="1"/>
    <col min="6" max="6" width="10.140625" style="29" bestFit="1" customWidth="1"/>
    <col min="7" max="7" width="9.140625" style="29" bestFit="1" customWidth="1"/>
    <col min="8" max="8" width="9.7109375" style="1" bestFit="1" customWidth="1"/>
    <col min="9" max="9" width="14.42578125" style="39" bestFit="1" customWidth="1"/>
    <col min="10" max="10" width="5.28515625" style="1" bestFit="1" customWidth="1"/>
    <col min="11" max="11" width="9.85546875" style="1" bestFit="1" customWidth="1"/>
    <col min="12" max="67" width="3.5703125" style="1" customWidth="1"/>
    <col min="68" max="71" width="8.7109375" style="1"/>
    <col min="72" max="73" width="10.28515625" style="1"/>
    <col min="74" max="16384" width="8.7109375" style="1"/>
  </cols>
  <sheetData>
    <row r="1" spans="1:67" ht="30" customHeight="1" x14ac:dyDescent="0.25">
      <c r="A1" s="18" t="s">
        <v>17</v>
      </c>
      <c r="B1" s="19" t="s">
        <v>47</v>
      </c>
      <c r="C1" s="19"/>
      <c r="D1" s="20"/>
      <c r="F1" s="1"/>
      <c r="G1" s="1"/>
      <c r="H1" s="2"/>
      <c r="I1" s="37"/>
      <c r="L1" s="21" t="s">
        <v>26</v>
      </c>
      <c r="M1" s="22"/>
    </row>
    <row r="2" spans="1:67" ht="30" customHeight="1" x14ac:dyDescent="0.25">
      <c r="A2" s="18" t="s">
        <v>10</v>
      </c>
      <c r="B2" s="23" t="s">
        <v>20</v>
      </c>
      <c r="C2" s="23"/>
      <c r="F2" s="24"/>
      <c r="G2" s="24"/>
      <c r="H2" s="25"/>
      <c r="I2" s="38"/>
      <c r="L2" s="156" t="s">
        <v>7</v>
      </c>
      <c r="M2" s="156"/>
      <c r="N2" s="156"/>
      <c r="O2" s="156"/>
      <c r="Q2" s="157" t="s">
        <v>5</v>
      </c>
      <c r="R2" s="157"/>
      <c r="S2" s="157"/>
      <c r="T2" s="157"/>
      <c r="V2" s="158" t="s">
        <v>4</v>
      </c>
      <c r="W2" s="158"/>
      <c r="X2" s="158"/>
      <c r="Y2" s="158"/>
      <c r="AA2" s="148" t="s">
        <v>6</v>
      </c>
      <c r="AB2" s="148"/>
      <c r="AC2" s="148"/>
      <c r="AD2" s="148"/>
      <c r="AF2" s="149" t="s">
        <v>9</v>
      </c>
      <c r="AG2" s="149"/>
      <c r="AH2" s="149"/>
      <c r="AI2" s="149"/>
    </row>
    <row r="3" spans="1:67" ht="30" customHeight="1" x14ac:dyDescent="0.25">
      <c r="A3" s="18" t="s">
        <v>18</v>
      </c>
      <c r="B3" s="32" t="s">
        <v>40</v>
      </c>
      <c r="C3" s="21"/>
      <c r="D3" s="150" t="s">
        <v>8</v>
      </c>
      <c r="E3" s="151"/>
      <c r="F3" s="153">
        <v>43789</v>
      </c>
      <c r="G3" s="154"/>
      <c r="H3" s="155"/>
      <c r="I3" s="34"/>
      <c r="J3" s="33"/>
      <c r="K3" s="36"/>
    </row>
    <row r="4" spans="1:67" ht="30" customHeight="1" x14ac:dyDescent="0.25">
      <c r="A4" s="18" t="s">
        <v>11</v>
      </c>
      <c r="B4" s="40" t="s">
        <v>33</v>
      </c>
      <c r="D4" s="150" t="s">
        <v>3</v>
      </c>
      <c r="E4" s="151"/>
      <c r="F4" s="11">
        <v>0</v>
      </c>
      <c r="G4" s="31"/>
      <c r="L4" s="26" t="str">
        <f ca="1">TEXT(L5,"mmmm")</f>
        <v>พฤศจิกายน</v>
      </c>
      <c r="M4" s="26"/>
      <c r="N4" s="26"/>
      <c r="O4" s="26"/>
      <c r="P4" s="26"/>
      <c r="Q4" s="26"/>
      <c r="R4" s="26"/>
      <c r="S4" s="26" t="str">
        <f ca="1">IF(TEXT(S5,"mmmm")=L4,"",TEXT(S5,"mmmm"))</f>
        <v/>
      </c>
      <c r="T4" s="26"/>
      <c r="U4" s="26"/>
      <c r="V4" s="26"/>
      <c r="W4" s="26"/>
      <c r="X4" s="26"/>
      <c r="Y4" s="26"/>
      <c r="Z4" s="26" t="str">
        <f ca="1">IF(OR(TEXT(Z5,"mmmm")=S4,TEXT(Z5,"mmmm")=L4),"",TEXT(Z5,"mmmm"))</f>
        <v>ธันวาคม</v>
      </c>
      <c r="AA4" s="26"/>
      <c r="AB4" s="26"/>
      <c r="AC4" s="26"/>
      <c r="AD4" s="26"/>
      <c r="AE4" s="26"/>
      <c r="AF4" s="26"/>
      <c r="AG4" s="26" t="str">
        <f ca="1">IF(OR(TEXT(AG5,"mmmm")=Z4,TEXT(AG5,"mmmm")=S4,TEXT(AG5,"mmmm")=L4),"",TEXT(AG5,"mmmm"))</f>
        <v/>
      </c>
      <c r="AH4" s="26"/>
      <c r="AI4" s="26"/>
      <c r="AJ4" s="26"/>
      <c r="AK4" s="26"/>
      <c r="AL4" s="26"/>
      <c r="AM4" s="26"/>
      <c r="AN4" s="26" t="str">
        <f ca="1">IF(OR(TEXT(AN5,"mmmm")=AG4,TEXT(AN5,"mmmm")=Z4,TEXT(AN5,"mmmm")=S4,TEXT(AN5,"mmmm")=L4),"",TEXT(AN5,"mmmm"))</f>
        <v/>
      </c>
      <c r="AO4" s="26"/>
      <c r="AP4" s="26"/>
      <c r="AQ4" s="26"/>
      <c r="AR4" s="26"/>
      <c r="AS4" s="26"/>
      <c r="AT4" s="26"/>
      <c r="AU4" s="26" t="str">
        <f ca="1">IF(OR(TEXT(AU5,"mmmm")=AN4,TEXT(AU5,"mmmm")=AG4,TEXT(AU5,"mmmm")=Z4,TEXT(AU5,"mmmm")=S4),"",TEXT(AU5,"mmmm"))</f>
        <v/>
      </c>
      <c r="AV4" s="26"/>
      <c r="AW4" s="26"/>
      <c r="AX4" s="26"/>
      <c r="AY4" s="26"/>
      <c r="AZ4" s="26"/>
      <c r="BA4" s="26"/>
      <c r="BB4" s="26" t="str">
        <f ca="1">IF(OR(TEXT(BB5,"mmmm")=AU4,TEXT(BB5,"mmmm")=AN4,TEXT(BB5,"mmmm")=AG4,TEXT(BB5,"mmmm")=Z4),"",TEXT(BB5,"mmmm"))</f>
        <v>มกราคม</v>
      </c>
      <c r="BC4" s="26"/>
      <c r="BD4" s="26"/>
      <c r="BE4" s="26"/>
      <c r="BF4" s="26"/>
      <c r="BG4" s="26"/>
      <c r="BH4" s="26"/>
      <c r="BI4" s="26" t="str">
        <f ca="1">IF(OR(TEXT(BI5,"mmmm")=BB4,TEXT(BI5,"mmmm")=AU4,TEXT(BI5,"mmmm")=AN4,TEXT(BI5,"mmmm")=AG4),"",TEXT(BI5,"mmmm"))</f>
        <v/>
      </c>
      <c r="BJ4" s="26"/>
      <c r="BK4" s="26"/>
      <c r="BL4" s="26"/>
      <c r="BM4" s="26"/>
      <c r="BN4" s="26"/>
      <c r="BO4" s="26"/>
    </row>
    <row r="5" spans="1:67" ht="15" customHeight="1" x14ac:dyDescent="0.25">
      <c r="A5" s="18" t="s">
        <v>12</v>
      </c>
      <c r="B5" s="152"/>
      <c r="C5" s="152"/>
      <c r="D5" s="152"/>
      <c r="E5" s="152"/>
      <c r="F5" s="152"/>
      <c r="G5" s="152"/>
      <c r="H5" s="152"/>
      <c r="I5" s="152"/>
      <c r="J5" s="152"/>
      <c r="K5" s="36"/>
      <c r="L5" s="15">
        <f ca="1">IFERROR(Project_Start+Scrolling_Increment,TODAY())</f>
        <v>43789</v>
      </c>
      <c r="M5" s="16">
        <f ca="1">L5+1</f>
        <v>43790</v>
      </c>
      <c r="N5" s="16">
        <f t="shared" ref="N5:BA5" ca="1" si="0">M5+1</f>
        <v>43791</v>
      </c>
      <c r="O5" s="16">
        <f t="shared" ca="1" si="0"/>
        <v>43792</v>
      </c>
      <c r="P5" s="16">
        <f t="shared" ca="1" si="0"/>
        <v>43793</v>
      </c>
      <c r="Q5" s="16">
        <f t="shared" ca="1" si="0"/>
        <v>43794</v>
      </c>
      <c r="R5" s="17">
        <f t="shared" ca="1" si="0"/>
        <v>43795</v>
      </c>
      <c r="S5" s="15">
        <f ca="1">R5+1</f>
        <v>43796</v>
      </c>
      <c r="T5" s="16">
        <f ca="1">S5+1</f>
        <v>43797</v>
      </c>
      <c r="U5" s="16">
        <f t="shared" ca="1" si="0"/>
        <v>43798</v>
      </c>
      <c r="V5" s="16">
        <f t="shared" ca="1" si="0"/>
        <v>43799</v>
      </c>
      <c r="W5" s="16">
        <f t="shared" ca="1" si="0"/>
        <v>43800</v>
      </c>
      <c r="X5" s="16">
        <f t="shared" ca="1" si="0"/>
        <v>43801</v>
      </c>
      <c r="Y5" s="17">
        <f t="shared" ca="1" si="0"/>
        <v>43802</v>
      </c>
      <c r="Z5" s="15">
        <f ca="1">Y5+1</f>
        <v>43803</v>
      </c>
      <c r="AA5" s="16">
        <f ca="1">Z5+1</f>
        <v>43804</v>
      </c>
      <c r="AB5" s="16">
        <f t="shared" ca="1" si="0"/>
        <v>43805</v>
      </c>
      <c r="AC5" s="16">
        <f t="shared" ca="1" si="0"/>
        <v>43806</v>
      </c>
      <c r="AD5" s="16">
        <f t="shared" ca="1" si="0"/>
        <v>43807</v>
      </c>
      <c r="AE5" s="16">
        <f t="shared" ca="1" si="0"/>
        <v>43808</v>
      </c>
      <c r="AF5" s="17">
        <f t="shared" ca="1" si="0"/>
        <v>43809</v>
      </c>
      <c r="AG5" s="15">
        <f ca="1">AF5+1</f>
        <v>43810</v>
      </c>
      <c r="AH5" s="16">
        <f ca="1">AG5+1</f>
        <v>43811</v>
      </c>
      <c r="AI5" s="16">
        <f t="shared" ca="1" si="0"/>
        <v>43812</v>
      </c>
      <c r="AJ5" s="16">
        <f t="shared" ca="1" si="0"/>
        <v>43813</v>
      </c>
      <c r="AK5" s="16">
        <f t="shared" ca="1" si="0"/>
        <v>43814</v>
      </c>
      <c r="AL5" s="16">
        <f t="shared" ca="1" si="0"/>
        <v>43815</v>
      </c>
      <c r="AM5" s="17">
        <f t="shared" ca="1" si="0"/>
        <v>43816</v>
      </c>
      <c r="AN5" s="15">
        <f ca="1">AM5+1</f>
        <v>43817</v>
      </c>
      <c r="AO5" s="16">
        <f ca="1">AN5+1</f>
        <v>43818</v>
      </c>
      <c r="AP5" s="16">
        <f t="shared" ca="1" si="0"/>
        <v>43819</v>
      </c>
      <c r="AQ5" s="16">
        <f t="shared" ca="1" si="0"/>
        <v>43820</v>
      </c>
      <c r="AR5" s="16">
        <f t="shared" ca="1" si="0"/>
        <v>43821</v>
      </c>
      <c r="AS5" s="16">
        <f t="shared" ca="1" si="0"/>
        <v>43822</v>
      </c>
      <c r="AT5" s="17">
        <f t="shared" ca="1" si="0"/>
        <v>43823</v>
      </c>
      <c r="AU5" s="15">
        <f ca="1">AT5+1</f>
        <v>43824</v>
      </c>
      <c r="AV5" s="16">
        <f ca="1">AU5+1</f>
        <v>43825</v>
      </c>
      <c r="AW5" s="16">
        <f t="shared" ca="1" si="0"/>
        <v>43826</v>
      </c>
      <c r="AX5" s="16">
        <f t="shared" ca="1" si="0"/>
        <v>43827</v>
      </c>
      <c r="AY5" s="16">
        <f t="shared" ca="1" si="0"/>
        <v>43828</v>
      </c>
      <c r="AZ5" s="16">
        <f t="shared" ca="1" si="0"/>
        <v>43829</v>
      </c>
      <c r="BA5" s="17">
        <f t="shared" ca="1" si="0"/>
        <v>43830</v>
      </c>
      <c r="BB5" s="15">
        <f ca="1">BA5+1</f>
        <v>43831</v>
      </c>
      <c r="BC5" s="16">
        <f ca="1">BB5+1</f>
        <v>43832</v>
      </c>
      <c r="BD5" s="16">
        <f t="shared" ref="BD5:BH5" ca="1" si="1">BC5+1</f>
        <v>43833</v>
      </c>
      <c r="BE5" s="16">
        <f t="shared" ca="1" si="1"/>
        <v>43834</v>
      </c>
      <c r="BF5" s="16">
        <f t="shared" ca="1" si="1"/>
        <v>43835</v>
      </c>
      <c r="BG5" s="16">
        <f t="shared" ca="1" si="1"/>
        <v>43836</v>
      </c>
      <c r="BH5" s="17">
        <f t="shared" ca="1" si="1"/>
        <v>43837</v>
      </c>
      <c r="BI5" s="15">
        <f ca="1">BH5+1</f>
        <v>43838</v>
      </c>
      <c r="BJ5" s="16">
        <f ca="1">BI5+1</f>
        <v>43839</v>
      </c>
      <c r="BK5" s="16">
        <f t="shared" ref="BK5:BO5" ca="1" si="2">BJ5+1</f>
        <v>43840</v>
      </c>
      <c r="BL5" s="16">
        <f t="shared" ca="1" si="2"/>
        <v>43841</v>
      </c>
      <c r="BM5" s="16">
        <f t="shared" ca="1" si="2"/>
        <v>43842</v>
      </c>
      <c r="BN5" s="16">
        <f t="shared" ca="1" si="2"/>
        <v>43843</v>
      </c>
      <c r="BO5" s="17">
        <f t="shared" ca="1" si="2"/>
        <v>43844</v>
      </c>
    </row>
    <row r="6" spans="1:67" ht="25.15" customHeight="1" x14ac:dyDescent="0.25">
      <c r="A6" s="18" t="s">
        <v>13</v>
      </c>
      <c r="B6" s="27"/>
      <c r="C6" s="27"/>
      <c r="D6" s="27"/>
      <c r="E6" s="27"/>
      <c r="F6" s="27"/>
      <c r="G6" s="27"/>
      <c r="H6" s="27"/>
      <c r="I6" s="38"/>
      <c r="J6" s="27"/>
      <c r="K6" s="36"/>
      <c r="L6" s="12"/>
      <c r="M6" s="13"/>
      <c r="N6" s="13"/>
      <c r="O6" s="13"/>
      <c r="P6" s="13"/>
      <c r="Q6" s="13"/>
      <c r="R6" s="14"/>
      <c r="S6" s="12"/>
      <c r="T6" s="13"/>
      <c r="U6" s="13"/>
      <c r="V6" s="13"/>
      <c r="W6" s="13"/>
      <c r="X6" s="13"/>
      <c r="Y6" s="14"/>
      <c r="Z6" s="12"/>
      <c r="AA6" s="13"/>
      <c r="AB6" s="13"/>
      <c r="AC6" s="13"/>
      <c r="AD6" s="13"/>
      <c r="AE6" s="13"/>
      <c r="AF6" s="14"/>
      <c r="AG6" s="12"/>
      <c r="AH6" s="13"/>
      <c r="AI6" s="13"/>
      <c r="AJ6" s="13"/>
      <c r="AK6" s="13"/>
      <c r="AL6" s="13"/>
      <c r="AM6" s="14"/>
      <c r="AN6" s="12"/>
      <c r="AO6" s="13"/>
      <c r="AP6" s="13"/>
      <c r="AQ6" s="13"/>
      <c r="AR6" s="13"/>
      <c r="AS6" s="13"/>
      <c r="AT6" s="14"/>
      <c r="AU6" s="12"/>
      <c r="AV6" s="13"/>
      <c r="AW6" s="13"/>
      <c r="AX6" s="13"/>
      <c r="AY6" s="13"/>
      <c r="AZ6" s="13"/>
      <c r="BA6" s="14"/>
      <c r="BB6" s="12"/>
      <c r="BC6" s="13"/>
      <c r="BD6" s="13"/>
      <c r="BE6" s="13"/>
      <c r="BF6" s="13"/>
      <c r="BG6" s="13"/>
      <c r="BH6" s="14"/>
      <c r="BI6" s="12"/>
      <c r="BJ6" s="13"/>
      <c r="BK6" s="13"/>
      <c r="BL6" s="13"/>
      <c r="BM6" s="13"/>
      <c r="BN6" s="13"/>
      <c r="BO6" s="14"/>
    </row>
    <row r="7" spans="1:67" ht="27" customHeight="1" thickBot="1" x14ac:dyDescent="0.3">
      <c r="A7" s="18" t="s">
        <v>14</v>
      </c>
      <c r="B7" s="113" t="s">
        <v>24</v>
      </c>
      <c r="C7" s="114" t="s">
        <v>25</v>
      </c>
      <c r="D7" s="114" t="s">
        <v>2</v>
      </c>
      <c r="E7" s="114" t="s">
        <v>27</v>
      </c>
      <c r="F7" s="114" t="s">
        <v>22</v>
      </c>
      <c r="G7" s="114" t="s">
        <v>23</v>
      </c>
      <c r="H7" s="114" t="s">
        <v>21</v>
      </c>
      <c r="I7" s="115" t="s">
        <v>28</v>
      </c>
      <c r="J7" s="116" t="s">
        <v>29</v>
      </c>
      <c r="K7" s="117" t="s">
        <v>32</v>
      </c>
      <c r="L7" s="9" t="str">
        <f t="shared" ref="L7" ca="1" si="3">LEFT(TEXT(L5,"ddd"),1)</f>
        <v>พ</v>
      </c>
      <c r="M7" s="9" t="str">
        <f t="shared" ref="M7:AU7" ca="1" si="4">LEFT(TEXT(M5,"ddd"),1)</f>
        <v>พ</v>
      </c>
      <c r="N7" s="9" t="str">
        <f t="shared" ca="1" si="4"/>
        <v>ศ</v>
      </c>
      <c r="O7" s="9" t="str">
        <f t="shared" ca="1" si="4"/>
        <v>ส</v>
      </c>
      <c r="P7" s="9" t="str">
        <f t="shared" ca="1" si="4"/>
        <v>อ</v>
      </c>
      <c r="Q7" s="9" t="str">
        <f t="shared" ca="1" si="4"/>
        <v>จ</v>
      </c>
      <c r="R7" s="9" t="str">
        <f t="shared" ca="1" si="4"/>
        <v>อ</v>
      </c>
      <c r="S7" s="9" t="str">
        <f t="shared" ca="1" si="4"/>
        <v>พ</v>
      </c>
      <c r="T7" s="9" t="str">
        <f t="shared" ca="1" si="4"/>
        <v>พ</v>
      </c>
      <c r="U7" s="9" t="str">
        <f t="shared" ca="1" si="4"/>
        <v>ศ</v>
      </c>
      <c r="V7" s="9" t="str">
        <f t="shared" ca="1" si="4"/>
        <v>ส</v>
      </c>
      <c r="W7" s="9" t="str">
        <f t="shared" ca="1" si="4"/>
        <v>อ</v>
      </c>
      <c r="X7" s="9" t="str">
        <f t="shared" ca="1" si="4"/>
        <v>จ</v>
      </c>
      <c r="Y7" s="9" t="str">
        <f t="shared" ca="1" si="4"/>
        <v>อ</v>
      </c>
      <c r="Z7" s="9" t="str">
        <f t="shared" ca="1" si="4"/>
        <v>พ</v>
      </c>
      <c r="AA7" s="9" t="str">
        <f t="shared" ca="1" si="4"/>
        <v>พ</v>
      </c>
      <c r="AB7" s="9" t="str">
        <f t="shared" ca="1" si="4"/>
        <v>ศ</v>
      </c>
      <c r="AC7" s="9" t="str">
        <f t="shared" ca="1" si="4"/>
        <v>ส</v>
      </c>
      <c r="AD7" s="9" t="str">
        <f t="shared" ca="1" si="4"/>
        <v>อ</v>
      </c>
      <c r="AE7" s="9" t="str">
        <f t="shared" ca="1" si="4"/>
        <v>จ</v>
      </c>
      <c r="AF7" s="9" t="str">
        <f t="shared" ca="1" si="4"/>
        <v>อ</v>
      </c>
      <c r="AG7" s="9" t="str">
        <f t="shared" ca="1" si="4"/>
        <v>พ</v>
      </c>
      <c r="AH7" s="9" t="str">
        <f t="shared" ca="1" si="4"/>
        <v>พ</v>
      </c>
      <c r="AI7" s="9" t="str">
        <f t="shared" ca="1" si="4"/>
        <v>ศ</v>
      </c>
      <c r="AJ7" s="9" t="str">
        <f t="shared" ca="1" si="4"/>
        <v>ส</v>
      </c>
      <c r="AK7" s="9" t="str">
        <f t="shared" ca="1" si="4"/>
        <v>อ</v>
      </c>
      <c r="AL7" s="9" t="str">
        <f t="shared" ca="1" si="4"/>
        <v>จ</v>
      </c>
      <c r="AM7" s="9" t="str">
        <f t="shared" ca="1" si="4"/>
        <v>อ</v>
      </c>
      <c r="AN7" s="9" t="str">
        <f t="shared" ca="1" si="4"/>
        <v>พ</v>
      </c>
      <c r="AO7" s="9" t="str">
        <f t="shared" ca="1" si="4"/>
        <v>พ</v>
      </c>
      <c r="AP7" s="9" t="str">
        <f t="shared" ca="1" si="4"/>
        <v>ศ</v>
      </c>
      <c r="AQ7" s="9" t="str">
        <f t="shared" ca="1" si="4"/>
        <v>ส</v>
      </c>
      <c r="AR7" s="9" t="str">
        <f t="shared" ca="1" si="4"/>
        <v>อ</v>
      </c>
      <c r="AS7" s="9" t="str">
        <f t="shared" ca="1" si="4"/>
        <v>จ</v>
      </c>
      <c r="AT7" s="9" t="str">
        <f t="shared" ca="1" si="4"/>
        <v>อ</v>
      </c>
      <c r="AU7" s="9" t="str">
        <f t="shared" ca="1" si="4"/>
        <v>พ</v>
      </c>
      <c r="AV7" s="9" t="str">
        <f t="shared" ref="AV7:BO7" ca="1" si="5">LEFT(TEXT(AV5,"ddd"),1)</f>
        <v>พ</v>
      </c>
      <c r="AW7" s="9" t="str">
        <f t="shared" ca="1" si="5"/>
        <v>ศ</v>
      </c>
      <c r="AX7" s="9" t="str">
        <f t="shared" ca="1" si="5"/>
        <v>ส</v>
      </c>
      <c r="AY7" s="9" t="str">
        <f t="shared" ca="1" si="5"/>
        <v>อ</v>
      </c>
      <c r="AZ7" s="9" t="str">
        <f t="shared" ca="1" si="5"/>
        <v>จ</v>
      </c>
      <c r="BA7" s="9" t="str">
        <f t="shared" ca="1" si="5"/>
        <v>อ</v>
      </c>
      <c r="BB7" s="9" t="str">
        <f t="shared" ca="1" si="5"/>
        <v>พ</v>
      </c>
      <c r="BC7" s="9" t="str">
        <f t="shared" ca="1" si="5"/>
        <v>พ</v>
      </c>
      <c r="BD7" s="9" t="str">
        <f t="shared" ca="1" si="5"/>
        <v>ศ</v>
      </c>
      <c r="BE7" s="9" t="str">
        <f t="shared" ca="1" si="5"/>
        <v>ส</v>
      </c>
      <c r="BF7" s="9" t="str">
        <f t="shared" ca="1" si="5"/>
        <v>อ</v>
      </c>
      <c r="BG7" s="9" t="str">
        <f t="shared" ca="1" si="5"/>
        <v>จ</v>
      </c>
      <c r="BH7" s="9" t="str">
        <f t="shared" ca="1" si="5"/>
        <v>อ</v>
      </c>
      <c r="BI7" s="9" t="str">
        <f t="shared" ca="1" si="5"/>
        <v>พ</v>
      </c>
      <c r="BJ7" s="9" t="str">
        <f t="shared" ca="1" si="5"/>
        <v>พ</v>
      </c>
      <c r="BK7" s="9" t="str">
        <f t="shared" ca="1" si="5"/>
        <v>ศ</v>
      </c>
      <c r="BL7" s="9" t="str">
        <f t="shared" ca="1" si="5"/>
        <v>ส</v>
      </c>
      <c r="BM7" s="9" t="str">
        <f t="shared" ca="1" si="5"/>
        <v>อ</v>
      </c>
      <c r="BN7" s="9" t="str">
        <f t="shared" ca="1" si="5"/>
        <v>จ</v>
      </c>
      <c r="BO7" s="9" t="str">
        <f t="shared" ca="1" si="5"/>
        <v>อ</v>
      </c>
    </row>
    <row r="8" spans="1:67" ht="15" x14ac:dyDescent="0.25">
      <c r="A8" s="18"/>
      <c r="B8" s="107" t="s">
        <v>30</v>
      </c>
      <c r="C8" s="46"/>
      <c r="D8" s="46"/>
      <c r="E8" s="47"/>
      <c r="F8" s="48">
        <f>F9</f>
        <v>43789</v>
      </c>
      <c r="G8" s="48">
        <f>Milestones[[#This Row],[Start Date]]+Milestones[[#This Row],[Durations]]</f>
        <v>43790</v>
      </c>
      <c r="H8" s="49">
        <f>H9</f>
        <v>1</v>
      </c>
      <c r="I8" s="112"/>
      <c r="J8" s="110"/>
      <c r="K8" s="51"/>
      <c r="L8" s="35" t="str">
        <f t="shared" ref="L8:U12" ca="1" si="6">IF(AND($C8="Goal",L$5&gt;=$F8,L$5&lt;=$F8+$H8-1),2,IF(AND($C8="Milestone",L$5&gt;=$F8,L$5&lt;=$F8+$H8-1),1,""))</f>
        <v/>
      </c>
      <c r="M8" s="10" t="str">
        <f t="shared" ca="1" si="6"/>
        <v/>
      </c>
      <c r="N8" s="10" t="str">
        <f t="shared" ca="1" si="6"/>
        <v/>
      </c>
      <c r="O8" s="10" t="str">
        <f t="shared" ca="1" si="6"/>
        <v/>
      </c>
      <c r="P8" s="10" t="str">
        <f t="shared" ca="1" si="6"/>
        <v/>
      </c>
      <c r="Q8" s="10" t="str">
        <f t="shared" ca="1" si="6"/>
        <v/>
      </c>
      <c r="R8" s="10" t="str">
        <f t="shared" ca="1" si="6"/>
        <v/>
      </c>
      <c r="S8" s="10" t="str">
        <f t="shared" ca="1" si="6"/>
        <v/>
      </c>
      <c r="T8" s="10" t="str">
        <f t="shared" ca="1" si="6"/>
        <v/>
      </c>
      <c r="U8" s="10" t="str">
        <f t="shared" ca="1" si="6"/>
        <v/>
      </c>
      <c r="V8" s="10" t="str">
        <f t="shared" ref="V8:AE12" ca="1" si="7">IF(AND($C8="Goal",V$5&gt;=$F8,V$5&lt;=$F8+$H8-1),2,IF(AND($C8="Milestone",V$5&gt;=$F8,V$5&lt;=$F8+$H8-1),1,""))</f>
        <v/>
      </c>
      <c r="W8" s="10" t="str">
        <f t="shared" ca="1" si="7"/>
        <v/>
      </c>
      <c r="X8" s="10" t="str">
        <f t="shared" ca="1" si="7"/>
        <v/>
      </c>
      <c r="Y8" s="10" t="str">
        <f t="shared" ca="1" si="7"/>
        <v/>
      </c>
      <c r="Z8" s="10" t="str">
        <f t="shared" ca="1" si="7"/>
        <v/>
      </c>
      <c r="AA8" s="10" t="str">
        <f t="shared" ca="1" si="7"/>
        <v/>
      </c>
      <c r="AB8" s="10" t="str">
        <f t="shared" ca="1" si="7"/>
        <v/>
      </c>
      <c r="AC8" s="10" t="str">
        <f t="shared" ca="1" si="7"/>
        <v/>
      </c>
      <c r="AD8" s="10" t="str">
        <f t="shared" ca="1" si="7"/>
        <v/>
      </c>
      <c r="AE8" s="10" t="str">
        <f t="shared" ca="1" si="7"/>
        <v/>
      </c>
      <c r="AF8" s="10" t="str">
        <f t="shared" ref="AF8:AO12" ca="1" si="8">IF(AND($C8="Goal",AF$5&gt;=$F8,AF$5&lt;=$F8+$H8-1),2,IF(AND($C8="Milestone",AF$5&gt;=$F8,AF$5&lt;=$F8+$H8-1),1,""))</f>
        <v/>
      </c>
      <c r="AG8" s="10" t="str">
        <f t="shared" ca="1" si="8"/>
        <v/>
      </c>
      <c r="AH8" s="10" t="str">
        <f t="shared" ca="1" si="8"/>
        <v/>
      </c>
      <c r="AI8" s="10" t="str">
        <f t="shared" ca="1" si="8"/>
        <v/>
      </c>
      <c r="AJ8" s="10" t="str">
        <f t="shared" ca="1" si="8"/>
        <v/>
      </c>
      <c r="AK8" s="10" t="str">
        <f t="shared" ca="1" si="8"/>
        <v/>
      </c>
      <c r="AL8" s="10" t="str">
        <f t="shared" ca="1" si="8"/>
        <v/>
      </c>
      <c r="AM8" s="10" t="str">
        <f t="shared" ca="1" si="8"/>
        <v/>
      </c>
      <c r="AN8" s="10" t="str">
        <f t="shared" ca="1" si="8"/>
        <v/>
      </c>
      <c r="AO8" s="10" t="str">
        <f t="shared" ca="1" si="8"/>
        <v/>
      </c>
      <c r="AP8" s="10" t="str">
        <f t="shared" ref="AP8:AY12" ca="1" si="9">IF(AND($C8="Goal",AP$5&gt;=$F8,AP$5&lt;=$F8+$H8-1),2,IF(AND($C8="Milestone",AP$5&gt;=$F8,AP$5&lt;=$F8+$H8-1),1,""))</f>
        <v/>
      </c>
      <c r="AQ8" s="10" t="str">
        <f t="shared" ca="1" si="9"/>
        <v/>
      </c>
      <c r="AR8" s="10" t="str">
        <f t="shared" ca="1" si="9"/>
        <v/>
      </c>
      <c r="AS8" s="10" t="str">
        <f t="shared" ca="1" si="9"/>
        <v/>
      </c>
      <c r="AT8" s="10" t="str">
        <f t="shared" ca="1" si="9"/>
        <v/>
      </c>
      <c r="AU8" s="10" t="str">
        <f t="shared" ca="1" si="9"/>
        <v/>
      </c>
      <c r="AV8" s="10" t="str">
        <f t="shared" ca="1" si="9"/>
        <v/>
      </c>
      <c r="AW8" s="10" t="str">
        <f t="shared" ca="1" si="9"/>
        <v/>
      </c>
      <c r="AX8" s="10" t="str">
        <f t="shared" ca="1" si="9"/>
        <v/>
      </c>
      <c r="AY8" s="10" t="str">
        <f t="shared" ca="1" si="9"/>
        <v/>
      </c>
      <c r="AZ8" s="10" t="str">
        <f t="shared" ref="AZ8:BI12" ca="1" si="10">IF(AND($C8="Goal",AZ$5&gt;=$F8,AZ$5&lt;=$F8+$H8-1),2,IF(AND($C8="Milestone",AZ$5&gt;=$F8,AZ$5&lt;=$F8+$H8-1),1,""))</f>
        <v/>
      </c>
      <c r="BA8" s="10" t="str">
        <f t="shared" ca="1" si="10"/>
        <v/>
      </c>
      <c r="BB8" s="10" t="str">
        <f t="shared" ca="1" si="10"/>
        <v/>
      </c>
      <c r="BC8" s="10" t="str">
        <f t="shared" ca="1" si="10"/>
        <v/>
      </c>
      <c r="BD8" s="10" t="str">
        <f t="shared" ca="1" si="10"/>
        <v/>
      </c>
      <c r="BE8" s="10" t="str">
        <f t="shared" ca="1" si="10"/>
        <v/>
      </c>
      <c r="BF8" s="10" t="str">
        <f t="shared" ca="1" si="10"/>
        <v/>
      </c>
      <c r="BG8" s="10" t="str">
        <f t="shared" ca="1" si="10"/>
        <v/>
      </c>
      <c r="BH8" s="10" t="str">
        <f t="shared" ca="1" si="10"/>
        <v/>
      </c>
      <c r="BI8" s="10" t="str">
        <f t="shared" ca="1" si="10"/>
        <v/>
      </c>
      <c r="BJ8" s="10" t="str">
        <f t="shared" ref="BJ8:BO12" ca="1" si="11">IF(AND($C8="Goal",BJ$5&gt;=$F8,BJ$5&lt;=$F8+$H8-1),2,IF(AND($C8="Milestone",BJ$5&gt;=$F8,BJ$5&lt;=$F8+$H8-1),1,""))</f>
        <v/>
      </c>
      <c r="BK8" s="10" t="str">
        <f t="shared" ca="1" si="11"/>
        <v/>
      </c>
      <c r="BL8" s="10" t="str">
        <f t="shared" ca="1" si="11"/>
        <v/>
      </c>
      <c r="BM8" s="10" t="str">
        <f t="shared" ca="1" si="11"/>
        <v/>
      </c>
      <c r="BN8" s="10" t="str">
        <f t="shared" ca="1" si="11"/>
        <v/>
      </c>
      <c r="BO8" s="10" t="str">
        <f t="shared" ca="1" si="11"/>
        <v/>
      </c>
    </row>
    <row r="9" spans="1:67" ht="15" x14ac:dyDescent="0.25">
      <c r="A9" s="44"/>
      <c r="B9" s="127" t="s">
        <v>48</v>
      </c>
      <c r="C9" s="63" t="s">
        <v>6</v>
      </c>
      <c r="D9" s="125" t="s">
        <v>54</v>
      </c>
      <c r="E9" s="126">
        <v>1</v>
      </c>
      <c r="F9" s="124">
        <v>43789</v>
      </c>
      <c r="G9" s="84">
        <v>43790</v>
      </c>
      <c r="H9" s="73">
        <f>Milestones[[#This Row],[End Date]]-Milestones[[#This Row],[Start Date]]</f>
        <v>1</v>
      </c>
      <c r="I9" s="128">
        <v>43789</v>
      </c>
      <c r="J9" s="71">
        <f ca="1">IF(Milestones[[#This Row],[Complete Date]]="",TODAY()-Milestones[[#This Row],[End Date]],I9-Milestones[[#This Row],[End Date]])</f>
        <v>-1</v>
      </c>
      <c r="K9" s="52" t="str">
        <f ca="1">IF(Milestones[[#This Row],[Complete Date]]="",IF(TODAY()&lt;Milestones[[#This Row],[Start Date]],"Pending",IF(Milestones[[#This Row],[Complete Date]]="","On Process",IF(I9-G9&gt;0,"Delay","Complete"))),"Complete")</f>
        <v>Complete</v>
      </c>
      <c r="L9" s="35" t="str">
        <f t="shared" ca="1" si="6"/>
        <v/>
      </c>
      <c r="M9" s="10" t="str">
        <f t="shared" ca="1" si="6"/>
        <v/>
      </c>
      <c r="N9" s="10" t="str">
        <f t="shared" ca="1" si="6"/>
        <v/>
      </c>
      <c r="O9" s="10" t="str">
        <f t="shared" ca="1" si="6"/>
        <v/>
      </c>
      <c r="P9" s="10" t="str">
        <f t="shared" ca="1" si="6"/>
        <v/>
      </c>
      <c r="Q9" s="10" t="str">
        <f t="shared" ca="1" si="6"/>
        <v/>
      </c>
      <c r="R9" s="10" t="str">
        <f t="shared" ca="1" si="6"/>
        <v/>
      </c>
      <c r="S9" s="10" t="str">
        <f t="shared" ca="1" si="6"/>
        <v/>
      </c>
      <c r="T9" s="10" t="str">
        <f t="shared" ca="1" si="6"/>
        <v/>
      </c>
      <c r="U9" s="10" t="str">
        <f t="shared" ca="1" si="6"/>
        <v/>
      </c>
      <c r="V9" s="10" t="str">
        <f t="shared" ca="1" si="7"/>
        <v/>
      </c>
      <c r="W9" s="10" t="str">
        <f t="shared" ca="1" si="7"/>
        <v/>
      </c>
      <c r="X9" s="10" t="str">
        <f t="shared" ca="1" si="7"/>
        <v/>
      </c>
      <c r="Y9" s="10" t="str">
        <f t="shared" ca="1" si="7"/>
        <v/>
      </c>
      <c r="Z9" s="10" t="str">
        <f t="shared" ca="1" si="7"/>
        <v/>
      </c>
      <c r="AA9" s="10" t="str">
        <f t="shared" ca="1" si="7"/>
        <v/>
      </c>
      <c r="AB9" s="10" t="str">
        <f t="shared" ca="1" si="7"/>
        <v/>
      </c>
      <c r="AC9" s="10" t="str">
        <f t="shared" ca="1" si="7"/>
        <v/>
      </c>
      <c r="AD9" s="10" t="str">
        <f t="shared" ca="1" si="7"/>
        <v/>
      </c>
      <c r="AE9" s="10" t="str">
        <f t="shared" ca="1" si="7"/>
        <v/>
      </c>
      <c r="AF9" s="10" t="str">
        <f t="shared" ca="1" si="8"/>
        <v/>
      </c>
      <c r="AG9" s="10" t="str">
        <f t="shared" ca="1" si="8"/>
        <v/>
      </c>
      <c r="AH9" s="10" t="str">
        <f t="shared" ca="1" si="8"/>
        <v/>
      </c>
      <c r="AI9" s="10" t="str">
        <f t="shared" ca="1" si="8"/>
        <v/>
      </c>
      <c r="AJ9" s="10" t="str">
        <f t="shared" ca="1" si="8"/>
        <v/>
      </c>
      <c r="AK9" s="10" t="str">
        <f t="shared" ca="1" si="8"/>
        <v/>
      </c>
      <c r="AL9" s="10" t="str">
        <f t="shared" ca="1" si="8"/>
        <v/>
      </c>
      <c r="AM9" s="10" t="str">
        <f t="shared" ca="1" si="8"/>
        <v/>
      </c>
      <c r="AN9" s="10" t="str">
        <f t="shared" ca="1" si="8"/>
        <v/>
      </c>
      <c r="AO9" s="10" t="str">
        <f t="shared" ca="1" si="8"/>
        <v/>
      </c>
      <c r="AP9" s="10" t="str">
        <f t="shared" ca="1" si="9"/>
        <v/>
      </c>
      <c r="AQ9" s="10" t="str">
        <f t="shared" ca="1" si="9"/>
        <v/>
      </c>
      <c r="AR9" s="10" t="str">
        <f t="shared" ca="1" si="9"/>
        <v/>
      </c>
      <c r="AS9" s="10" t="str">
        <f t="shared" ca="1" si="9"/>
        <v/>
      </c>
      <c r="AT9" s="10" t="str">
        <f t="shared" ca="1" si="9"/>
        <v/>
      </c>
      <c r="AU9" s="10" t="str">
        <f t="shared" ca="1" si="9"/>
        <v/>
      </c>
      <c r="AV9" s="10" t="str">
        <f t="shared" ca="1" si="9"/>
        <v/>
      </c>
      <c r="AW9" s="10" t="str">
        <f t="shared" ca="1" si="9"/>
        <v/>
      </c>
      <c r="AX9" s="10" t="str">
        <f t="shared" ca="1" si="9"/>
        <v/>
      </c>
      <c r="AY9" s="10" t="str">
        <f t="shared" ca="1" si="9"/>
        <v/>
      </c>
      <c r="AZ9" s="10" t="str">
        <f t="shared" ca="1" si="10"/>
        <v/>
      </c>
      <c r="BA9" s="10" t="str">
        <f t="shared" ca="1" si="10"/>
        <v/>
      </c>
      <c r="BB9" s="10" t="str">
        <f t="shared" ca="1" si="10"/>
        <v/>
      </c>
      <c r="BC9" s="10" t="str">
        <f t="shared" ca="1" si="10"/>
        <v/>
      </c>
      <c r="BD9" s="10" t="str">
        <f t="shared" ca="1" si="10"/>
        <v/>
      </c>
      <c r="BE9" s="10" t="str">
        <f t="shared" ca="1" si="10"/>
        <v/>
      </c>
      <c r="BF9" s="10" t="str">
        <f t="shared" ca="1" si="10"/>
        <v/>
      </c>
      <c r="BG9" s="10" t="str">
        <f t="shared" ca="1" si="10"/>
        <v/>
      </c>
      <c r="BH9" s="10" t="str">
        <f t="shared" ca="1" si="10"/>
        <v/>
      </c>
      <c r="BI9" s="10" t="str">
        <f t="shared" ca="1" si="10"/>
        <v/>
      </c>
      <c r="BJ9" s="10" t="str">
        <f t="shared" ca="1" si="11"/>
        <v/>
      </c>
      <c r="BK9" s="10" t="str">
        <f t="shared" ca="1" si="11"/>
        <v/>
      </c>
      <c r="BL9" s="10" t="str">
        <f t="shared" ca="1" si="11"/>
        <v/>
      </c>
      <c r="BM9" s="10" t="str">
        <f t="shared" ca="1" si="11"/>
        <v/>
      </c>
      <c r="BN9" s="10" t="str">
        <f t="shared" ca="1" si="11"/>
        <v/>
      </c>
      <c r="BO9" s="10" t="str">
        <f t="shared" ca="1" si="11"/>
        <v/>
      </c>
    </row>
    <row r="10" spans="1:67" ht="15" x14ac:dyDescent="0.25">
      <c r="B10" s="93" t="s">
        <v>31</v>
      </c>
      <c r="C10" s="64"/>
      <c r="D10" s="91"/>
      <c r="E10" s="123"/>
      <c r="F10" s="75">
        <f>F11</f>
        <v>43790</v>
      </c>
      <c r="G10" s="75">
        <f>G12</f>
        <v>43791</v>
      </c>
      <c r="H10" s="129">
        <f>H11+H12</f>
        <v>2</v>
      </c>
      <c r="I10" s="130"/>
      <c r="J10" s="69"/>
      <c r="K10" s="51"/>
      <c r="L10" s="35" t="str">
        <f t="shared" ca="1" si="6"/>
        <v/>
      </c>
      <c r="M10" s="10" t="str">
        <f t="shared" ca="1" si="6"/>
        <v/>
      </c>
      <c r="N10" s="10" t="str">
        <f t="shared" ca="1" si="6"/>
        <v/>
      </c>
      <c r="O10" s="10" t="str">
        <f t="shared" ca="1" si="6"/>
        <v/>
      </c>
      <c r="P10" s="10" t="str">
        <f t="shared" ca="1" si="6"/>
        <v/>
      </c>
      <c r="Q10" s="10" t="str">
        <f t="shared" ca="1" si="6"/>
        <v/>
      </c>
      <c r="R10" s="10" t="str">
        <f t="shared" ca="1" si="6"/>
        <v/>
      </c>
      <c r="S10" s="10" t="str">
        <f t="shared" ca="1" si="6"/>
        <v/>
      </c>
      <c r="T10" s="10" t="str">
        <f t="shared" ca="1" si="6"/>
        <v/>
      </c>
      <c r="U10" s="10" t="str">
        <f t="shared" ca="1" si="6"/>
        <v/>
      </c>
      <c r="V10" s="10" t="str">
        <f t="shared" ca="1" si="7"/>
        <v/>
      </c>
      <c r="W10" s="10" t="str">
        <f t="shared" ca="1" si="7"/>
        <v/>
      </c>
      <c r="X10" s="10" t="str">
        <f t="shared" ca="1" si="7"/>
        <v/>
      </c>
      <c r="Y10" s="10" t="str">
        <f t="shared" ca="1" si="7"/>
        <v/>
      </c>
      <c r="Z10" s="10" t="str">
        <f t="shared" ca="1" si="7"/>
        <v/>
      </c>
      <c r="AA10" s="10" t="str">
        <f t="shared" ca="1" si="7"/>
        <v/>
      </c>
      <c r="AB10" s="10" t="str">
        <f t="shared" ca="1" si="7"/>
        <v/>
      </c>
      <c r="AC10" s="10" t="str">
        <f t="shared" ca="1" si="7"/>
        <v/>
      </c>
      <c r="AD10" s="10" t="str">
        <f t="shared" ca="1" si="7"/>
        <v/>
      </c>
      <c r="AE10" s="10" t="str">
        <f t="shared" ca="1" si="7"/>
        <v/>
      </c>
      <c r="AF10" s="10" t="str">
        <f t="shared" ca="1" si="8"/>
        <v/>
      </c>
      <c r="AG10" s="10" t="str">
        <f t="shared" ca="1" si="8"/>
        <v/>
      </c>
      <c r="AH10" s="10" t="str">
        <f t="shared" ca="1" si="8"/>
        <v/>
      </c>
      <c r="AI10" s="10" t="str">
        <f t="shared" ca="1" si="8"/>
        <v/>
      </c>
      <c r="AJ10" s="10" t="str">
        <f t="shared" ca="1" si="8"/>
        <v/>
      </c>
      <c r="AK10" s="10" t="str">
        <f t="shared" ca="1" si="8"/>
        <v/>
      </c>
      <c r="AL10" s="10" t="str">
        <f t="shared" ca="1" si="8"/>
        <v/>
      </c>
      <c r="AM10" s="10" t="str">
        <f t="shared" ca="1" si="8"/>
        <v/>
      </c>
      <c r="AN10" s="10" t="str">
        <f t="shared" ca="1" si="8"/>
        <v/>
      </c>
      <c r="AO10" s="10" t="str">
        <f t="shared" ca="1" si="8"/>
        <v/>
      </c>
      <c r="AP10" s="10" t="str">
        <f t="shared" ca="1" si="9"/>
        <v/>
      </c>
      <c r="AQ10" s="10" t="str">
        <f t="shared" ca="1" si="9"/>
        <v/>
      </c>
      <c r="AR10" s="10" t="str">
        <f t="shared" ca="1" si="9"/>
        <v/>
      </c>
      <c r="AS10" s="10" t="str">
        <f t="shared" ca="1" si="9"/>
        <v/>
      </c>
      <c r="AT10" s="10" t="str">
        <f t="shared" ca="1" si="9"/>
        <v/>
      </c>
      <c r="AU10" s="10" t="str">
        <f t="shared" ca="1" si="9"/>
        <v/>
      </c>
      <c r="AV10" s="10" t="str">
        <f t="shared" ca="1" si="9"/>
        <v/>
      </c>
      <c r="AW10" s="10" t="str">
        <f t="shared" ca="1" si="9"/>
        <v/>
      </c>
      <c r="AX10" s="10" t="str">
        <f t="shared" ca="1" si="9"/>
        <v/>
      </c>
      <c r="AY10" s="10" t="str">
        <f t="shared" ca="1" si="9"/>
        <v/>
      </c>
      <c r="AZ10" s="10" t="str">
        <f t="shared" ca="1" si="10"/>
        <v/>
      </c>
      <c r="BA10" s="10" t="str">
        <f t="shared" ca="1" si="10"/>
        <v/>
      </c>
      <c r="BB10" s="10" t="str">
        <f t="shared" ca="1" si="10"/>
        <v/>
      </c>
      <c r="BC10" s="10" t="str">
        <f t="shared" ca="1" si="10"/>
        <v/>
      </c>
      <c r="BD10" s="10" t="str">
        <f t="shared" ca="1" si="10"/>
        <v/>
      </c>
      <c r="BE10" s="10" t="str">
        <f t="shared" ca="1" si="10"/>
        <v/>
      </c>
      <c r="BF10" s="10" t="str">
        <f t="shared" ca="1" si="10"/>
        <v/>
      </c>
      <c r="BG10" s="10" t="str">
        <f t="shared" ca="1" si="10"/>
        <v/>
      </c>
      <c r="BH10" s="10" t="str">
        <f t="shared" ca="1" si="10"/>
        <v/>
      </c>
      <c r="BI10" s="10" t="str">
        <f t="shared" ca="1" si="10"/>
        <v/>
      </c>
      <c r="BJ10" s="10" t="str">
        <f t="shared" ca="1" si="11"/>
        <v/>
      </c>
      <c r="BK10" s="10" t="str">
        <f t="shared" ca="1" si="11"/>
        <v/>
      </c>
      <c r="BL10" s="10" t="str">
        <f t="shared" ca="1" si="11"/>
        <v/>
      </c>
      <c r="BM10" s="10" t="str">
        <f t="shared" ca="1" si="11"/>
        <v/>
      </c>
      <c r="BN10" s="10" t="str">
        <f t="shared" ca="1" si="11"/>
        <v/>
      </c>
      <c r="BO10" s="10" t="str">
        <f t="shared" ca="1" si="11"/>
        <v/>
      </c>
    </row>
    <row r="11" spans="1:67" ht="15" x14ac:dyDescent="0.25">
      <c r="A11" s="44"/>
      <c r="B11" s="43" t="s">
        <v>41</v>
      </c>
      <c r="C11" s="77" t="s">
        <v>5</v>
      </c>
      <c r="D11" s="65" t="s">
        <v>54</v>
      </c>
      <c r="E11" s="118">
        <v>1</v>
      </c>
      <c r="F11" s="84">
        <f>G9</f>
        <v>43790</v>
      </c>
      <c r="G11" s="72">
        <v>43791</v>
      </c>
      <c r="H11" s="79">
        <v>1</v>
      </c>
      <c r="I11" s="72">
        <v>43791</v>
      </c>
      <c r="J11" s="70">
        <f ca="1">IF(Milestones[[#This Row],[Complete Date]]="",TODAY()-Milestones[[#This Row],[End Date]],I11-Milestones[[#This Row],[End Date]])</f>
        <v>0</v>
      </c>
      <c r="K11" s="45" t="str">
        <f ca="1">IF(Milestones[[#This Row],[Complete Date]]="",IF(TODAY()&lt;Milestones[[#This Row],[Start Date]],"Pending",IF(Milestones[[#This Row],[Complete Date]]="","On Process",IF(I11-G11&gt;0,"Delay","Complete"))),"Complete")</f>
        <v>Complete</v>
      </c>
      <c r="L11" s="35" t="str">
        <f t="shared" ca="1" si="6"/>
        <v/>
      </c>
      <c r="M11" s="10" t="str">
        <f t="shared" ca="1" si="6"/>
        <v/>
      </c>
      <c r="N11" s="10" t="str">
        <f t="shared" ca="1" si="6"/>
        <v/>
      </c>
      <c r="O11" s="10" t="str">
        <f t="shared" ca="1" si="6"/>
        <v/>
      </c>
      <c r="P11" s="10" t="str">
        <f t="shared" ca="1" si="6"/>
        <v/>
      </c>
      <c r="Q11" s="10" t="str">
        <f t="shared" ca="1" si="6"/>
        <v/>
      </c>
      <c r="R11" s="10" t="str">
        <f t="shared" ca="1" si="6"/>
        <v/>
      </c>
      <c r="S11" s="10" t="str">
        <f t="shared" ca="1" si="6"/>
        <v/>
      </c>
      <c r="T11" s="10" t="str">
        <f t="shared" ca="1" si="6"/>
        <v/>
      </c>
      <c r="U11" s="10" t="str">
        <f t="shared" ca="1" si="6"/>
        <v/>
      </c>
      <c r="V11" s="10" t="str">
        <f t="shared" ca="1" si="7"/>
        <v/>
      </c>
      <c r="W11" s="10" t="str">
        <f t="shared" ca="1" si="7"/>
        <v/>
      </c>
      <c r="X11" s="10" t="str">
        <f t="shared" ca="1" si="7"/>
        <v/>
      </c>
      <c r="Y11" s="10" t="str">
        <f t="shared" ca="1" si="7"/>
        <v/>
      </c>
      <c r="Z11" s="10" t="str">
        <f t="shared" ca="1" si="7"/>
        <v/>
      </c>
      <c r="AA11" s="10" t="str">
        <f t="shared" ca="1" si="7"/>
        <v/>
      </c>
      <c r="AB11" s="10" t="str">
        <f t="shared" ca="1" si="7"/>
        <v/>
      </c>
      <c r="AC11" s="10" t="str">
        <f t="shared" ca="1" si="7"/>
        <v/>
      </c>
      <c r="AD11" s="10" t="str">
        <f t="shared" ca="1" si="7"/>
        <v/>
      </c>
      <c r="AE11" s="10" t="str">
        <f t="shared" ca="1" si="7"/>
        <v/>
      </c>
      <c r="AF11" s="10" t="str">
        <f t="shared" ca="1" si="8"/>
        <v/>
      </c>
      <c r="AG11" s="10" t="str">
        <f t="shared" ca="1" si="8"/>
        <v/>
      </c>
      <c r="AH11" s="10" t="str">
        <f t="shared" ca="1" si="8"/>
        <v/>
      </c>
      <c r="AI11" s="10" t="str">
        <f t="shared" ca="1" si="8"/>
        <v/>
      </c>
      <c r="AJ11" s="10" t="str">
        <f t="shared" ca="1" si="8"/>
        <v/>
      </c>
      <c r="AK11" s="10" t="str">
        <f t="shared" ca="1" si="8"/>
        <v/>
      </c>
      <c r="AL11" s="10" t="str">
        <f t="shared" ca="1" si="8"/>
        <v/>
      </c>
      <c r="AM11" s="10" t="str">
        <f t="shared" ca="1" si="8"/>
        <v/>
      </c>
      <c r="AN11" s="10" t="str">
        <f t="shared" ca="1" si="8"/>
        <v/>
      </c>
      <c r="AO11" s="10" t="str">
        <f t="shared" ca="1" si="8"/>
        <v/>
      </c>
      <c r="AP11" s="10" t="str">
        <f t="shared" ca="1" si="9"/>
        <v/>
      </c>
      <c r="AQ11" s="10" t="str">
        <f t="shared" ca="1" si="9"/>
        <v/>
      </c>
      <c r="AR11" s="10" t="str">
        <f t="shared" ca="1" si="9"/>
        <v/>
      </c>
      <c r="AS11" s="10" t="str">
        <f t="shared" ca="1" si="9"/>
        <v/>
      </c>
      <c r="AT11" s="10" t="str">
        <f t="shared" ca="1" si="9"/>
        <v/>
      </c>
      <c r="AU11" s="10" t="str">
        <f t="shared" ca="1" si="9"/>
        <v/>
      </c>
      <c r="AV11" s="10" t="str">
        <f t="shared" ca="1" si="9"/>
        <v/>
      </c>
      <c r="AW11" s="10" t="str">
        <f t="shared" ca="1" si="9"/>
        <v/>
      </c>
      <c r="AX11" s="10" t="str">
        <f t="shared" ca="1" si="9"/>
        <v/>
      </c>
      <c r="AY11" s="10" t="str">
        <f t="shared" ca="1" si="9"/>
        <v/>
      </c>
      <c r="AZ11" s="10" t="str">
        <f t="shared" ca="1" si="10"/>
        <v/>
      </c>
      <c r="BA11" s="10" t="str">
        <f t="shared" ca="1" si="10"/>
        <v/>
      </c>
      <c r="BB11" s="10" t="str">
        <f t="shared" ca="1" si="10"/>
        <v/>
      </c>
      <c r="BC11" s="10" t="str">
        <f t="shared" ca="1" si="10"/>
        <v/>
      </c>
      <c r="BD11" s="10" t="str">
        <f t="shared" ca="1" si="10"/>
        <v/>
      </c>
      <c r="BE11" s="10" t="str">
        <f t="shared" ca="1" si="10"/>
        <v/>
      </c>
      <c r="BF11" s="10" t="str">
        <f t="shared" ca="1" si="10"/>
        <v/>
      </c>
      <c r="BG11" s="10" t="str">
        <f t="shared" ca="1" si="10"/>
        <v/>
      </c>
      <c r="BH11" s="10" t="str">
        <f t="shared" ca="1" si="10"/>
        <v/>
      </c>
      <c r="BI11" s="10" t="str">
        <f t="shared" ca="1" si="10"/>
        <v/>
      </c>
      <c r="BJ11" s="10" t="str">
        <f t="shared" ca="1" si="11"/>
        <v/>
      </c>
      <c r="BK11" s="10" t="str">
        <f t="shared" ca="1" si="11"/>
        <v/>
      </c>
      <c r="BL11" s="10" t="str">
        <f t="shared" ca="1" si="11"/>
        <v/>
      </c>
      <c r="BM11" s="10" t="str">
        <f t="shared" ca="1" si="11"/>
        <v/>
      </c>
      <c r="BN11" s="10" t="str">
        <f t="shared" ca="1" si="11"/>
        <v/>
      </c>
      <c r="BO11" s="10" t="str">
        <f t="shared" ca="1" si="11"/>
        <v/>
      </c>
    </row>
    <row r="12" spans="1:67" ht="15" x14ac:dyDescent="0.25">
      <c r="A12" s="44"/>
      <c r="B12" s="43" t="s">
        <v>42</v>
      </c>
      <c r="C12" s="60" t="s">
        <v>5</v>
      </c>
      <c r="D12" s="65" t="s">
        <v>54</v>
      </c>
      <c r="E12" s="58">
        <v>1</v>
      </c>
      <c r="F12" s="57">
        <v>43790</v>
      </c>
      <c r="G12" s="57">
        <v>43791</v>
      </c>
      <c r="H12" s="54">
        <v>1</v>
      </c>
      <c r="I12" s="84">
        <v>43791</v>
      </c>
      <c r="J12" s="71">
        <f ca="1">IF(Milestones[[#This Row],[Complete Date]]="",TODAY()-Milestones[[#This Row],[End Date]],I12-Milestones[[#This Row],[End Date]])</f>
        <v>0</v>
      </c>
      <c r="K12" s="52" t="str">
        <f ca="1">IF(Milestones[[#This Row],[Complete Date]]="",IF(TODAY()&lt;Milestones[[#This Row],[Start Date]],"Pending",IF(Milestones[[#This Row],[Complete Date]]="","On Process",IF(I12-G12&gt;0,"Delay","Complete"))),"Complete")</f>
        <v>Complete</v>
      </c>
      <c r="L12" s="35" t="str">
        <f t="shared" ca="1" si="6"/>
        <v/>
      </c>
      <c r="M12" s="10" t="str">
        <f t="shared" ca="1" si="6"/>
        <v/>
      </c>
      <c r="N12" s="10" t="str">
        <f t="shared" ca="1" si="6"/>
        <v/>
      </c>
      <c r="O12" s="10" t="str">
        <f t="shared" ca="1" si="6"/>
        <v/>
      </c>
      <c r="P12" s="10" t="str">
        <f t="shared" ca="1" si="6"/>
        <v/>
      </c>
      <c r="Q12" s="10" t="str">
        <f t="shared" ca="1" si="6"/>
        <v/>
      </c>
      <c r="R12" s="10" t="str">
        <f t="shared" ca="1" si="6"/>
        <v/>
      </c>
      <c r="S12" s="10" t="str">
        <f t="shared" ca="1" si="6"/>
        <v/>
      </c>
      <c r="T12" s="10" t="str">
        <f t="shared" ca="1" si="6"/>
        <v/>
      </c>
      <c r="U12" s="10" t="str">
        <f t="shared" ca="1" si="6"/>
        <v/>
      </c>
      <c r="V12" s="10" t="str">
        <f t="shared" ca="1" si="7"/>
        <v/>
      </c>
      <c r="W12" s="10" t="str">
        <f t="shared" ca="1" si="7"/>
        <v/>
      </c>
      <c r="X12" s="10" t="str">
        <f t="shared" ca="1" si="7"/>
        <v/>
      </c>
      <c r="Y12" s="10" t="str">
        <f t="shared" ca="1" si="7"/>
        <v/>
      </c>
      <c r="Z12" s="10" t="str">
        <f t="shared" ca="1" si="7"/>
        <v/>
      </c>
      <c r="AA12" s="10" t="str">
        <f t="shared" ca="1" si="7"/>
        <v/>
      </c>
      <c r="AB12" s="10" t="str">
        <f t="shared" ca="1" si="7"/>
        <v/>
      </c>
      <c r="AC12" s="10" t="str">
        <f t="shared" ca="1" si="7"/>
        <v/>
      </c>
      <c r="AD12" s="10" t="str">
        <f t="shared" ca="1" si="7"/>
        <v/>
      </c>
      <c r="AE12" s="10" t="str">
        <f t="shared" ca="1" si="7"/>
        <v/>
      </c>
      <c r="AF12" s="10" t="str">
        <f t="shared" ca="1" si="8"/>
        <v/>
      </c>
      <c r="AG12" s="10" t="str">
        <f t="shared" ca="1" si="8"/>
        <v/>
      </c>
      <c r="AH12" s="10" t="str">
        <f t="shared" ca="1" si="8"/>
        <v/>
      </c>
      <c r="AI12" s="10" t="str">
        <f t="shared" ca="1" si="8"/>
        <v/>
      </c>
      <c r="AJ12" s="10" t="str">
        <f t="shared" ca="1" si="8"/>
        <v/>
      </c>
      <c r="AK12" s="10" t="str">
        <f t="shared" ca="1" si="8"/>
        <v/>
      </c>
      <c r="AL12" s="10" t="str">
        <f t="shared" ca="1" si="8"/>
        <v/>
      </c>
      <c r="AM12" s="10" t="str">
        <f t="shared" ca="1" si="8"/>
        <v/>
      </c>
      <c r="AN12" s="10" t="str">
        <f t="shared" ca="1" si="8"/>
        <v/>
      </c>
      <c r="AO12" s="10" t="str">
        <f t="shared" ca="1" si="8"/>
        <v/>
      </c>
      <c r="AP12" s="10" t="str">
        <f t="shared" ca="1" si="9"/>
        <v/>
      </c>
      <c r="AQ12" s="10" t="str">
        <f t="shared" ca="1" si="9"/>
        <v/>
      </c>
      <c r="AR12" s="10" t="str">
        <f t="shared" ca="1" si="9"/>
        <v/>
      </c>
      <c r="AS12" s="10" t="str">
        <f t="shared" ca="1" si="9"/>
        <v/>
      </c>
      <c r="AT12" s="10" t="str">
        <f t="shared" ca="1" si="9"/>
        <v/>
      </c>
      <c r="AU12" s="10" t="str">
        <f t="shared" ca="1" si="9"/>
        <v/>
      </c>
      <c r="AV12" s="10" t="str">
        <f t="shared" ca="1" si="9"/>
        <v/>
      </c>
      <c r="AW12" s="10" t="str">
        <f t="shared" ca="1" si="9"/>
        <v/>
      </c>
      <c r="AX12" s="10" t="str">
        <f t="shared" ca="1" si="9"/>
        <v/>
      </c>
      <c r="AY12" s="10" t="str">
        <f t="shared" ca="1" si="9"/>
        <v/>
      </c>
      <c r="AZ12" s="10" t="str">
        <f t="shared" ca="1" si="10"/>
        <v/>
      </c>
      <c r="BA12" s="10" t="str">
        <f t="shared" ca="1" si="10"/>
        <v/>
      </c>
      <c r="BB12" s="10" t="str">
        <f t="shared" ca="1" si="10"/>
        <v/>
      </c>
      <c r="BC12" s="10" t="str">
        <f t="shared" ca="1" si="10"/>
        <v/>
      </c>
      <c r="BD12" s="10" t="str">
        <f t="shared" ca="1" si="10"/>
        <v/>
      </c>
      <c r="BE12" s="10" t="str">
        <f t="shared" ca="1" si="10"/>
        <v/>
      </c>
      <c r="BF12" s="10" t="str">
        <f t="shared" ca="1" si="10"/>
        <v/>
      </c>
      <c r="BG12" s="10" t="str">
        <f t="shared" ca="1" si="10"/>
        <v/>
      </c>
      <c r="BH12" s="10" t="str">
        <f t="shared" ca="1" si="10"/>
        <v/>
      </c>
      <c r="BI12" s="10" t="str">
        <f t="shared" ca="1" si="10"/>
        <v/>
      </c>
      <c r="BJ12" s="10" t="str">
        <f t="shared" ca="1" si="11"/>
        <v/>
      </c>
      <c r="BK12" s="10" t="str">
        <f t="shared" ca="1" si="11"/>
        <v/>
      </c>
      <c r="BL12" s="10" t="str">
        <f t="shared" ca="1" si="11"/>
        <v/>
      </c>
      <c r="BM12" s="10" t="str">
        <f t="shared" ca="1" si="11"/>
        <v/>
      </c>
      <c r="BN12" s="10" t="str">
        <f t="shared" ca="1" si="11"/>
        <v/>
      </c>
      <c r="BO12" s="10" t="str">
        <f t="shared" ca="1" si="11"/>
        <v/>
      </c>
    </row>
    <row r="13" spans="1:67" ht="15" x14ac:dyDescent="0.25">
      <c r="B13" s="109" t="s">
        <v>37</v>
      </c>
      <c r="C13" s="46"/>
      <c r="D13" s="46"/>
      <c r="E13" s="47"/>
      <c r="F13" s="48">
        <f>F14</f>
        <v>43791</v>
      </c>
      <c r="G13" s="48">
        <f>G16</f>
        <v>43800</v>
      </c>
      <c r="H13" s="49">
        <f>H14+H15+H16</f>
        <v>9</v>
      </c>
      <c r="I13" s="50"/>
      <c r="J13" s="110"/>
      <c r="K13" s="51"/>
      <c r="L13" s="35"/>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row>
    <row r="14" spans="1:67" ht="15" x14ac:dyDescent="0.25">
      <c r="A14" s="42"/>
      <c r="B14" s="88" t="s">
        <v>51</v>
      </c>
      <c r="C14" s="61" t="s">
        <v>6</v>
      </c>
      <c r="D14" s="65" t="s">
        <v>54</v>
      </c>
      <c r="E14" s="59">
        <v>1</v>
      </c>
      <c r="F14" s="55">
        <f>G12</f>
        <v>43791</v>
      </c>
      <c r="G14" s="55">
        <f>Milestones[[#This Row],[Start Date]]+Milestones[[#This Row],[Durations]]</f>
        <v>43794</v>
      </c>
      <c r="H14" s="87">
        <v>3</v>
      </c>
      <c r="I14" s="72">
        <v>43808</v>
      </c>
      <c r="J14" s="70">
        <f ca="1">IF(Milestones[[#This Row],[Complete Date]]="",TODAY()-Milestones[[#This Row],[End Date]],I14-Milestones[[#This Row],[End Date]])</f>
        <v>14</v>
      </c>
      <c r="K14" s="45" t="str">
        <f ca="1">IF(Milestones[[#This Row],[Complete Date]]="",IF(TODAY()&lt;Milestones[[#This Row],[Start Date]],"Pending",IF(Milestones[[#This Row],[Complete Date]]="","On Process",IF(I14-G14&gt;0,"Delay","Complete"))),"Complete")</f>
        <v>Complete</v>
      </c>
      <c r="L14" s="35"/>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row>
    <row r="15" spans="1:67" ht="15" x14ac:dyDescent="0.25">
      <c r="A15" s="42"/>
      <c r="B15" s="53" t="s">
        <v>43</v>
      </c>
      <c r="C15" s="60" t="s">
        <v>6</v>
      </c>
      <c r="D15" s="65" t="s">
        <v>54</v>
      </c>
      <c r="E15" s="58">
        <v>1</v>
      </c>
      <c r="F15" s="57">
        <f>G14</f>
        <v>43794</v>
      </c>
      <c r="G15" s="57">
        <f>Milestones[[#This Row],[Start Date]]+Milestones[[#This Row],[Durations]]</f>
        <v>43797</v>
      </c>
      <c r="H15" s="54">
        <v>3</v>
      </c>
      <c r="I15" s="72">
        <v>43808</v>
      </c>
      <c r="J15" s="71">
        <f ca="1">IF(Milestones[[#This Row],[Complete Date]]="",TODAY()-Milestones[[#This Row],[End Date]],I15-Milestones[[#This Row],[End Date]])</f>
        <v>11</v>
      </c>
      <c r="K15" s="52" t="str">
        <f ca="1">IF(Milestones[[#This Row],[Complete Date]]="",IF(TODAY()&lt;Milestones[[#This Row],[Start Date]],"Pending",IF(Milestones[[#This Row],[Complete Date]]="","On Process",IF(I15-G15&gt;0,"Delay","Complete"))),"Complete")</f>
        <v>Complete</v>
      </c>
      <c r="L15" s="35"/>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row>
    <row r="16" spans="1:67" ht="15" x14ac:dyDescent="0.25">
      <c r="A16" s="42"/>
      <c r="B16" s="111" t="s">
        <v>44</v>
      </c>
      <c r="C16" s="41"/>
      <c r="D16" s="65" t="s">
        <v>54</v>
      </c>
      <c r="E16" s="59">
        <v>1</v>
      </c>
      <c r="F16" s="55">
        <f>G15</f>
        <v>43797</v>
      </c>
      <c r="G16" s="55">
        <f>Milestones[[#This Row],[Start Date]]+Milestones[[#This Row],[Durations]]</f>
        <v>43800</v>
      </c>
      <c r="H16" s="87">
        <v>3</v>
      </c>
      <c r="I16" s="72">
        <v>43808</v>
      </c>
      <c r="J16" s="70">
        <f ca="1">IF(Milestones[[#This Row],[Complete Date]]="",TODAY()-Milestones[[#This Row],[End Date]],I16-Milestones[[#This Row],[End Date]])</f>
        <v>8</v>
      </c>
      <c r="K16" s="45" t="str">
        <f ca="1">IF(Milestones[[#This Row],[Complete Date]]="",IF(TODAY()&lt;Milestones[[#This Row],[Start Date]],"Pending",IF(Milestones[[#This Row],[Complete Date]]="","On Process",IF(I16-G16&gt;0,"Delay","Complete"))),"Complete")</f>
        <v>Complete</v>
      </c>
      <c r="L16" s="35"/>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row>
    <row r="17" spans="1:67" ht="15" x14ac:dyDescent="0.25">
      <c r="B17" s="121" t="s">
        <v>38</v>
      </c>
      <c r="C17" s="119"/>
      <c r="D17" s="122"/>
      <c r="E17" s="123"/>
      <c r="F17" s="120">
        <f>G16</f>
        <v>43800</v>
      </c>
      <c r="G17" s="75">
        <f>G29</f>
        <v>43838</v>
      </c>
      <c r="H17" s="74">
        <f>SUM(H19:H29)</f>
        <v>38</v>
      </c>
      <c r="I17" s="67"/>
      <c r="J17" s="69"/>
      <c r="K17" s="69"/>
      <c r="L17" s="35" t="str">
        <f t="shared" ref="L17:AQ17" ca="1" si="12">IF(AND($C17="Goal",L$5&gt;=$F17,L$5&lt;=$F17+$H17-1),2,IF(AND($C17="Milestone",L$5&gt;=$F17,L$5&lt;=$F17+$H17-1),1,""))</f>
        <v/>
      </c>
      <c r="M17" s="10" t="str">
        <f t="shared" ca="1" si="12"/>
        <v/>
      </c>
      <c r="N17" s="10" t="str">
        <f t="shared" ca="1" si="12"/>
        <v/>
      </c>
      <c r="O17" s="10" t="str">
        <f t="shared" ca="1" si="12"/>
        <v/>
      </c>
      <c r="P17" s="10" t="str">
        <f t="shared" ca="1" si="12"/>
        <v/>
      </c>
      <c r="Q17" s="10" t="str">
        <f t="shared" ca="1" si="12"/>
        <v/>
      </c>
      <c r="R17" s="10" t="str">
        <f t="shared" ca="1" si="12"/>
        <v/>
      </c>
      <c r="S17" s="10" t="str">
        <f t="shared" ca="1" si="12"/>
        <v/>
      </c>
      <c r="T17" s="10" t="str">
        <f t="shared" ca="1" si="12"/>
        <v/>
      </c>
      <c r="U17" s="10" t="str">
        <f t="shared" ca="1" si="12"/>
        <v/>
      </c>
      <c r="V17" s="10" t="str">
        <f t="shared" ca="1" si="12"/>
        <v/>
      </c>
      <c r="W17" s="10" t="str">
        <f t="shared" ca="1" si="12"/>
        <v/>
      </c>
      <c r="X17" s="10" t="str">
        <f t="shared" ca="1" si="12"/>
        <v/>
      </c>
      <c r="Y17" s="10" t="str">
        <f t="shared" ca="1" si="12"/>
        <v/>
      </c>
      <c r="Z17" s="10" t="str">
        <f t="shared" ca="1" si="12"/>
        <v/>
      </c>
      <c r="AA17" s="10" t="str">
        <f t="shared" ca="1" si="12"/>
        <v/>
      </c>
      <c r="AB17" s="10" t="str">
        <f t="shared" ca="1" si="12"/>
        <v/>
      </c>
      <c r="AC17" s="10" t="str">
        <f t="shared" ca="1" si="12"/>
        <v/>
      </c>
      <c r="AD17" s="10" t="str">
        <f t="shared" ca="1" si="12"/>
        <v/>
      </c>
      <c r="AE17" s="10" t="str">
        <f t="shared" ca="1" si="12"/>
        <v/>
      </c>
      <c r="AF17" s="10" t="str">
        <f t="shared" ca="1" si="12"/>
        <v/>
      </c>
      <c r="AG17" s="10" t="str">
        <f t="shared" ca="1" si="12"/>
        <v/>
      </c>
      <c r="AH17" s="10" t="str">
        <f t="shared" ca="1" si="12"/>
        <v/>
      </c>
      <c r="AI17" s="10" t="str">
        <f t="shared" ca="1" si="12"/>
        <v/>
      </c>
      <c r="AJ17" s="10" t="str">
        <f t="shared" ca="1" si="12"/>
        <v/>
      </c>
      <c r="AK17" s="10" t="str">
        <f t="shared" ca="1" si="12"/>
        <v/>
      </c>
      <c r="AL17" s="10" t="str">
        <f t="shared" ca="1" si="12"/>
        <v/>
      </c>
      <c r="AM17" s="10" t="str">
        <f t="shared" ca="1" si="12"/>
        <v/>
      </c>
      <c r="AN17" s="10" t="str">
        <f t="shared" ca="1" si="12"/>
        <v/>
      </c>
      <c r="AO17" s="10" t="str">
        <f t="shared" ca="1" si="12"/>
        <v/>
      </c>
      <c r="AP17" s="10" t="str">
        <f t="shared" ca="1" si="12"/>
        <v/>
      </c>
      <c r="AQ17" s="10" t="str">
        <f t="shared" ca="1" si="12"/>
        <v/>
      </c>
      <c r="AR17" s="10" t="str">
        <f t="shared" ref="AR17:BO17" ca="1" si="13">IF(AND($C17="Goal",AR$5&gt;=$F17,AR$5&lt;=$F17+$H17-1),2,IF(AND($C17="Milestone",AR$5&gt;=$F17,AR$5&lt;=$F17+$H17-1),1,""))</f>
        <v/>
      </c>
      <c r="AS17" s="10" t="str">
        <f t="shared" ca="1" si="13"/>
        <v/>
      </c>
      <c r="AT17" s="10" t="str">
        <f t="shared" ca="1" si="13"/>
        <v/>
      </c>
      <c r="AU17" s="10" t="str">
        <f t="shared" ca="1" si="13"/>
        <v/>
      </c>
      <c r="AV17" s="10" t="str">
        <f t="shared" ca="1" si="13"/>
        <v/>
      </c>
      <c r="AW17" s="10" t="str">
        <f t="shared" ca="1" si="13"/>
        <v/>
      </c>
      <c r="AX17" s="10" t="str">
        <f t="shared" ca="1" si="13"/>
        <v/>
      </c>
      <c r="AY17" s="10" t="str">
        <f t="shared" ca="1" si="13"/>
        <v/>
      </c>
      <c r="AZ17" s="10" t="str">
        <f t="shared" ca="1" si="13"/>
        <v/>
      </c>
      <c r="BA17" s="10" t="str">
        <f t="shared" ca="1" si="13"/>
        <v/>
      </c>
      <c r="BB17" s="10" t="str">
        <f t="shared" ca="1" si="13"/>
        <v/>
      </c>
      <c r="BC17" s="10" t="str">
        <f t="shared" ca="1" si="13"/>
        <v/>
      </c>
      <c r="BD17" s="10" t="str">
        <f t="shared" ca="1" si="13"/>
        <v/>
      </c>
      <c r="BE17" s="10" t="str">
        <f t="shared" ca="1" si="13"/>
        <v/>
      </c>
      <c r="BF17" s="10" t="str">
        <f t="shared" ca="1" si="13"/>
        <v/>
      </c>
      <c r="BG17" s="10" t="str">
        <f t="shared" ca="1" si="13"/>
        <v/>
      </c>
      <c r="BH17" s="10" t="str">
        <f t="shared" ca="1" si="13"/>
        <v/>
      </c>
      <c r="BI17" s="10" t="str">
        <f t="shared" ca="1" si="13"/>
        <v/>
      </c>
      <c r="BJ17" s="10" t="str">
        <f t="shared" ca="1" si="13"/>
        <v/>
      </c>
      <c r="BK17" s="10" t="str">
        <f t="shared" ca="1" si="13"/>
        <v/>
      </c>
      <c r="BL17" s="10" t="str">
        <f t="shared" ca="1" si="13"/>
        <v/>
      </c>
      <c r="BM17" s="10" t="str">
        <f t="shared" ca="1" si="13"/>
        <v/>
      </c>
      <c r="BN17" s="10" t="str">
        <f t="shared" ca="1" si="13"/>
        <v/>
      </c>
      <c r="BO17" s="10" t="str">
        <f t="shared" ca="1" si="13"/>
        <v/>
      </c>
    </row>
    <row r="18" spans="1:67" ht="15" x14ac:dyDescent="0.25">
      <c r="A18" s="44"/>
      <c r="B18" s="135" t="s">
        <v>57</v>
      </c>
      <c r="C18" s="136"/>
      <c r="D18" s="143"/>
      <c r="E18" s="144"/>
      <c r="F18" s="138"/>
      <c r="G18" s="139"/>
      <c r="H18" s="145"/>
      <c r="I18" s="146"/>
      <c r="J18" s="147"/>
      <c r="K18" s="147"/>
      <c r="L18" s="108"/>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row>
    <row r="19" spans="1:67" ht="15" x14ac:dyDescent="0.25">
      <c r="A19" s="44"/>
      <c r="B19" s="78" t="s">
        <v>58</v>
      </c>
      <c r="C19" s="65"/>
      <c r="D19" s="65" t="s">
        <v>54</v>
      </c>
      <c r="E19" s="83">
        <v>1</v>
      </c>
      <c r="F19" s="84">
        <f>G16</f>
        <v>43800</v>
      </c>
      <c r="G19" s="84">
        <f>Milestones[[#This Row],[Start Date]]+Milestones[[#This Row],[Durations]]</f>
        <v>43805</v>
      </c>
      <c r="H19" s="73">
        <v>5</v>
      </c>
      <c r="I19" s="132">
        <v>43812</v>
      </c>
      <c r="J19" s="133">
        <f ca="1">IF(Milestones[[#This Row],[Complete Date]]="",TODAY()-Milestones[[#This Row],[End Date]],I19-Milestones[[#This Row],[End Date]])</f>
        <v>7</v>
      </c>
      <c r="K19" s="71" t="str">
        <f ca="1">IF(Milestones[[#This Row],[Complete Date]]="",IF(TODAY()&lt;Milestones[[#This Row],[Start Date]],"Pending",IF(Milestones[[#This Row],[Complete Date]]="","On Process",IF(I19-G19&gt;0,"Delay","Complete"))),"Complete")</f>
        <v>Complete</v>
      </c>
      <c r="L19" s="35"/>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row>
    <row r="20" spans="1:67" ht="15" x14ac:dyDescent="0.25">
      <c r="A20" s="44"/>
      <c r="B20" s="78" t="s">
        <v>59</v>
      </c>
      <c r="C20" s="65" t="s">
        <v>6</v>
      </c>
      <c r="D20" s="65" t="s">
        <v>54</v>
      </c>
      <c r="E20" s="83">
        <v>0.9</v>
      </c>
      <c r="F20" s="84">
        <f>G19</f>
        <v>43805</v>
      </c>
      <c r="G20" s="84">
        <f>Milestones[[#This Row],[Start Date]]+Milestones[[#This Row],[Durations]]</f>
        <v>43810</v>
      </c>
      <c r="H20" s="73">
        <v>5</v>
      </c>
      <c r="I20" s="132" t="s">
        <v>70</v>
      </c>
      <c r="J20" s="71" t="e">
        <f ca="1">IF(Milestones[[#This Row],[Complete Date]]="",TODAY()-Milestones[[#This Row],[End Date]],I20-Milestones[[#This Row],[End Date]])</f>
        <v>#VALUE!</v>
      </c>
      <c r="K20" s="71" t="str">
        <f ca="1">IF(Milestones[[#This Row],[Complete Date]]="",IF(TODAY()&lt;Milestones[[#This Row],[Start Date]],"Pending",IF(Milestones[[#This Row],[Complete Date]]="","On Process",IF(I20-G20&gt;0,"Delay","Complete"))),"Complete")</f>
        <v>Complete</v>
      </c>
      <c r="L20" s="35"/>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row>
    <row r="21" spans="1:67" ht="15" x14ac:dyDescent="0.25">
      <c r="A21" s="44"/>
      <c r="B21" s="78" t="s">
        <v>60</v>
      </c>
      <c r="C21" s="65"/>
      <c r="D21" s="65" t="s">
        <v>54</v>
      </c>
      <c r="E21" s="83">
        <v>1</v>
      </c>
      <c r="F21" s="84">
        <f>G20</f>
        <v>43810</v>
      </c>
      <c r="G21" s="84">
        <f>Milestones[[#This Row],[Start Date]]+Milestones[[#This Row],[Durations]]</f>
        <v>43815</v>
      </c>
      <c r="H21" s="73">
        <v>5</v>
      </c>
      <c r="I21" s="84">
        <v>43808</v>
      </c>
      <c r="J21" s="71">
        <f ca="1">IF(Milestones[[#This Row],[Complete Date]]="",TODAY()-Milestones[[#This Row],[End Date]],I21-Milestones[[#This Row],[End Date]])</f>
        <v>-7</v>
      </c>
      <c r="K21" s="71" t="str">
        <f ca="1">IF(Milestones[[#This Row],[Complete Date]]="",IF(TODAY()&lt;Milestones[[#This Row],[Start Date]],"Pending",IF(Milestones[[#This Row],[Complete Date]]="","On Process",IF(I21-G21&gt;0,"Delay","Complete"))),"Complete")</f>
        <v>Complete</v>
      </c>
      <c r="L21" s="35"/>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row>
    <row r="22" spans="1:67" ht="15" x14ac:dyDescent="0.25">
      <c r="A22" s="44"/>
      <c r="B22" s="78" t="s">
        <v>61</v>
      </c>
      <c r="C22" s="65"/>
      <c r="D22" s="65" t="s">
        <v>54</v>
      </c>
      <c r="E22" s="83">
        <v>1</v>
      </c>
      <c r="F22" s="84">
        <f>G21</f>
        <v>43815</v>
      </c>
      <c r="G22" s="84">
        <f>Milestones[[#This Row],[Start Date]]+Milestones[[#This Row],[Durations]]</f>
        <v>43820</v>
      </c>
      <c r="H22" s="73">
        <v>5</v>
      </c>
      <c r="I22" s="132">
        <v>43812</v>
      </c>
      <c r="J22" s="71">
        <f ca="1">IF(Milestones[[#This Row],[Complete Date]]="",TODAY()-Milestones[[#This Row],[End Date]],I22-Milestones[[#This Row],[End Date]])</f>
        <v>-8</v>
      </c>
      <c r="K22" s="71" t="str">
        <f ca="1">IF(Milestones[[#This Row],[Complete Date]]="",IF(TODAY()&lt;Milestones[[#This Row],[Start Date]],"Pending",IF(Milestones[[#This Row],[Complete Date]]="","On Process",IF(I22-G22&gt;0,"Delay","Complete"))),"Complete")</f>
        <v>Complete</v>
      </c>
      <c r="L22" s="35"/>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row>
    <row r="23" spans="1:67" ht="15" x14ac:dyDescent="0.25">
      <c r="A23" s="44"/>
      <c r="B23" s="78" t="s">
        <v>62</v>
      </c>
      <c r="C23" s="65"/>
      <c r="D23" s="65" t="s">
        <v>54</v>
      </c>
      <c r="E23" s="83">
        <v>1</v>
      </c>
      <c r="F23" s="84">
        <f>G22</f>
        <v>43820</v>
      </c>
      <c r="G23" s="84">
        <f>Milestones[[#This Row],[Start Date]]+Milestones[[#This Row],[Durations]]</f>
        <v>43821</v>
      </c>
      <c r="H23" s="73">
        <v>1</v>
      </c>
      <c r="I23" s="132">
        <v>43812</v>
      </c>
      <c r="J23" s="71">
        <f ca="1">IF(Milestones[[#This Row],[Complete Date]]="",TODAY()-Milestones[[#This Row],[End Date]],I23-Milestones[[#This Row],[End Date]])</f>
        <v>-9</v>
      </c>
      <c r="K23" s="71" t="str">
        <f ca="1">IF(Today=Milestones[[#This Row],[Start Date]],"On Process",IF(TODAY()&lt;Milestones[[#This Row],[Start Date]],"Pending",IF(Milestones[[#This Row],[Complete Date]]="","On Process","Complete")))</f>
        <v>Complete</v>
      </c>
      <c r="L23" s="35"/>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row>
    <row r="24" spans="1:67" ht="15" x14ac:dyDescent="0.25">
      <c r="A24" s="44"/>
      <c r="B24" s="111" t="s">
        <v>68</v>
      </c>
      <c r="C24" s="76"/>
      <c r="D24" s="76" t="s">
        <v>54</v>
      </c>
      <c r="E24" s="159">
        <v>1</v>
      </c>
      <c r="F24" s="160">
        <f>G23</f>
        <v>43821</v>
      </c>
      <c r="G24" s="160">
        <f>Milestones[[#This Row],[Start Date]]+Milestones[[#This Row],[Durations]]</f>
        <v>43822</v>
      </c>
      <c r="H24" s="82">
        <v>1</v>
      </c>
      <c r="I24" s="160">
        <v>43834</v>
      </c>
      <c r="J24" s="106">
        <f ca="1">IF(Milestones[[#This Row],[Complete Date]]="",TODAY()-Milestones[[#This Row],[End Date]],I24-Milestones[[#This Row],[End Date]])</f>
        <v>12</v>
      </c>
      <c r="K24" s="106" t="str">
        <f ca="1">IF(Today=Milestones[[#This Row],[Start Date]],"On Process",IF(TODAY()&lt;Milestones[[#This Row],[Start Date]],"Pending",IF(Milestones[[#This Row],[Complete Date]]="","On Process","Complete")))</f>
        <v>Complete</v>
      </c>
      <c r="L24" s="35"/>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row>
    <row r="25" spans="1:67" ht="15" x14ac:dyDescent="0.25">
      <c r="A25" s="44"/>
      <c r="B25" s="78" t="s">
        <v>69</v>
      </c>
      <c r="C25" s="65"/>
      <c r="D25" s="76" t="s">
        <v>54</v>
      </c>
      <c r="E25" s="83">
        <v>0</v>
      </c>
      <c r="F25" s="160">
        <f>G24</f>
        <v>43822</v>
      </c>
      <c r="G25" s="160">
        <f>Milestones[[#This Row],[Start Date]]+Milestones[[#This Row],[Durations]]</f>
        <v>43823</v>
      </c>
      <c r="H25" s="73">
        <v>1</v>
      </c>
      <c r="I25" s="84"/>
      <c r="J25" s="71">
        <f ca="1">IF(Milestones[[#This Row],[Complete Date]]="",TODAY()-Milestones[[#This Row],[End Date]],I25-Milestones[[#This Row],[End Date]])</f>
        <v>11</v>
      </c>
      <c r="K25" s="71" t="str">
        <f ca="1">IF(Today=Milestones[[#This Row],[Start Date]],"On Process",IF(TODAY()&lt;Milestones[[#This Row],[Start Date]],"Pending",IF(Milestones[[#This Row],[Complete Date]]="","On Process","Complete")))</f>
        <v>On Process</v>
      </c>
      <c r="L25" s="35"/>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row>
    <row r="26" spans="1:67" ht="15" x14ac:dyDescent="0.25">
      <c r="A26" s="44"/>
      <c r="B26" s="135" t="s">
        <v>63</v>
      </c>
      <c r="C26" s="136"/>
      <c r="D26" s="136"/>
      <c r="E26" s="137"/>
      <c r="F26" s="138"/>
      <c r="G26" s="139"/>
      <c r="H26" s="140"/>
      <c r="I26" s="138"/>
      <c r="J26" s="141"/>
      <c r="K26" s="142"/>
      <c r="L26" s="35"/>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row>
    <row r="27" spans="1:67" ht="15" x14ac:dyDescent="0.25">
      <c r="A27" s="44"/>
      <c r="B27" s="78" t="s">
        <v>64</v>
      </c>
      <c r="C27" s="65"/>
      <c r="D27" s="65" t="s">
        <v>54</v>
      </c>
      <c r="E27" s="83">
        <v>0.8</v>
      </c>
      <c r="F27" s="84">
        <f>G25</f>
        <v>43823</v>
      </c>
      <c r="G27" s="84">
        <f>Milestones[[#This Row],[Start Date]]+Milestones[[#This Row],[Durations]]</f>
        <v>43828</v>
      </c>
      <c r="H27" s="73">
        <v>5</v>
      </c>
      <c r="I27" s="84"/>
      <c r="J27" s="71">
        <f ca="1">IF(Milestones[[#This Row],[Complete Date]]="",TODAY()-Milestones[[#This Row],[End Date]],I27-Milestones[[#This Row],[End Date]])</f>
        <v>6</v>
      </c>
      <c r="K27" s="71" t="str">
        <f ca="1">IF(Milestones[[#This Row],[Complete Date]]="",IF(TODAY()&lt;Milestones[[#This Row],[Start Date]],"Pending",IF(Milestones[[#This Row],[Complete Date]]="","On Process",IF(I27-G27&gt;0,"Delay","Complete"))),"Complete")</f>
        <v>On Process</v>
      </c>
      <c r="L27" s="35"/>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row>
    <row r="28" spans="1:67" ht="15" x14ac:dyDescent="0.25">
      <c r="A28" s="44"/>
      <c r="B28" s="78" t="s">
        <v>67</v>
      </c>
      <c r="C28" s="65"/>
      <c r="D28" s="65" t="s">
        <v>54</v>
      </c>
      <c r="E28" s="83">
        <v>0.9</v>
      </c>
      <c r="F28" s="84">
        <f t="shared" ref="F28:F30" si="14">G27</f>
        <v>43828</v>
      </c>
      <c r="G28" s="84">
        <f>Milestones[[#This Row],[Start Date]]+Milestones[[#This Row],[Durations]]</f>
        <v>43833</v>
      </c>
      <c r="H28" s="73">
        <v>5</v>
      </c>
      <c r="I28" s="84"/>
      <c r="J28" s="71">
        <f ca="1">IF(Milestones[[#This Row],[Complete Date]]="",TODAY()-Milestones[[#This Row],[End Date]],I28-Milestones[[#This Row],[End Date]])</f>
        <v>1</v>
      </c>
      <c r="K28" s="71" t="str">
        <f ca="1">IF(Milestones[[#This Row],[Complete Date]]="",IF(TODAY()&lt;Milestones[[#This Row],[Start Date]],"Pending",IF(Milestones[[#This Row],[Complete Date]]="","On Process",IF(I28-G28&gt;0,"Delay","Complete"))),"Complete")</f>
        <v>On Process</v>
      </c>
      <c r="L28" s="35"/>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row>
    <row r="29" spans="1:67" ht="15" x14ac:dyDescent="0.25">
      <c r="B29" s="78" t="s">
        <v>65</v>
      </c>
      <c r="C29" s="65"/>
      <c r="D29" s="65" t="s">
        <v>54</v>
      </c>
      <c r="E29" s="83">
        <v>0.9</v>
      </c>
      <c r="F29" s="84">
        <f t="shared" si="14"/>
        <v>43833</v>
      </c>
      <c r="G29" s="84">
        <f>Milestones[[#This Row],[Start Date]]+Milestones[[#This Row],[Durations]]</f>
        <v>43838</v>
      </c>
      <c r="H29" s="73">
        <v>5</v>
      </c>
      <c r="I29" s="84"/>
      <c r="J29" s="71">
        <f ca="1">IF(Milestones[[#This Row],[Complete Date]]="",TODAY()-Milestones[[#This Row],[End Date]],I29-Milestones[[#This Row],[End Date]])</f>
        <v>-4</v>
      </c>
      <c r="K29" s="71" t="str">
        <f ca="1">IF(Milestones[[#This Row],[Complete Date]]="",IF(TODAY()&lt;Milestones[[#This Row],[Start Date]],"Pending",IF(Milestones[[#This Row],[Complete Date]]="","On Process",IF(I29-G29&gt;0,"Delay","Complete"))),"Complete")</f>
        <v>On Process</v>
      </c>
      <c r="L29" s="35"/>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row>
    <row r="30" spans="1:67" ht="15" x14ac:dyDescent="0.25">
      <c r="B30" s="78" t="s">
        <v>66</v>
      </c>
      <c r="C30" s="65"/>
      <c r="D30" s="65" t="s">
        <v>54</v>
      </c>
      <c r="E30" s="83">
        <v>0.9</v>
      </c>
      <c r="F30" s="84">
        <f t="shared" si="14"/>
        <v>43838</v>
      </c>
      <c r="G30" s="84">
        <f>Milestones[[#This Row],[Start Date]]+Milestones[[#This Row],[Durations]]</f>
        <v>43843</v>
      </c>
      <c r="H30" s="73">
        <v>5</v>
      </c>
      <c r="I30" s="84"/>
      <c r="J30" s="71">
        <f ca="1">IF(Milestones[[#This Row],[Complete Date]]="",TODAY()-Milestones[[#This Row],[End Date]],I30-Milestones[[#This Row],[End Date]])</f>
        <v>-9</v>
      </c>
      <c r="K30" s="71" t="str">
        <f ca="1">IF(Today=Milestones[[#This Row],[Start Date]],"On Process",IF(TODAY()&lt;Milestones[[#This Row],[Start Date]],"Pending",IF(Milestones[[#This Row],[Complete Date]]="","On Process","Complete")))</f>
        <v>Pending</v>
      </c>
      <c r="L30" s="35"/>
      <c r="M30" s="35"/>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row>
    <row r="31" spans="1:67" ht="15" x14ac:dyDescent="0.25">
      <c r="A31" s="42"/>
      <c r="B31" s="95" t="s">
        <v>53</v>
      </c>
      <c r="C31" s="92"/>
      <c r="D31" s="66"/>
      <c r="E31" s="96"/>
      <c r="F31" s="56">
        <f>G30</f>
        <v>43843</v>
      </c>
      <c r="G31" s="56">
        <f>Milestones[[#This Row],[Start Date]]+Milestones[[#This Row],[Durations]]</f>
        <v>43849</v>
      </c>
      <c r="H31" s="134">
        <f>H32</f>
        <v>6</v>
      </c>
      <c r="I31" s="68" t="s">
        <v>50</v>
      </c>
      <c r="J31" s="98"/>
      <c r="K31" s="98"/>
      <c r="L31" s="108"/>
      <c r="M31" s="35"/>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row>
    <row r="32" spans="1:67" ht="15" x14ac:dyDescent="0.25">
      <c r="A32" s="42"/>
      <c r="B32" s="104" t="s">
        <v>52</v>
      </c>
      <c r="C32" s="90" t="s">
        <v>4</v>
      </c>
      <c r="D32" s="65" t="s">
        <v>54</v>
      </c>
      <c r="E32" s="81">
        <v>0</v>
      </c>
      <c r="F32" s="80">
        <f>F31</f>
        <v>43843</v>
      </c>
      <c r="G32" s="80">
        <f>Milestones[[#This Row],[Start Date]]+Milestones[[#This Row],[Durations]]</f>
        <v>43849</v>
      </c>
      <c r="H32" s="82">
        <v>6</v>
      </c>
      <c r="I32" s="105"/>
      <c r="J32" s="106">
        <f ca="1">IF(Milestones[[#This Row],[Complete Date]]="",TODAY()-Milestones[[#This Row],[End Date]],I32-Milestones[[#This Row],[End Date]])</f>
        <v>-15</v>
      </c>
      <c r="K32" s="106" t="str">
        <f ca="1">IF(Milestones[[#This Row],[Complete Date]]="",IF(TODAY()&lt;Milestones[[#This Row],[Start Date]],"Pending",IF(Milestones[[#This Row],[Complete Date]]="","On Process",IF(I32-G32&gt;0,"Delay","Complete"))),"Complete")</f>
        <v>Pending</v>
      </c>
      <c r="L32" s="108"/>
      <c r="M32" s="35"/>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row>
    <row r="33" spans="1:67" ht="15" x14ac:dyDescent="0.25">
      <c r="A33" s="42"/>
      <c r="B33" s="107" t="s">
        <v>34</v>
      </c>
      <c r="C33" s="100"/>
      <c r="D33" s="101"/>
      <c r="E33" s="102"/>
      <c r="F33" s="103">
        <f>G32</f>
        <v>43849</v>
      </c>
      <c r="G33" s="103">
        <f>Milestones[[#This Row],[Start Date]]+Milestones[[#This Row],[Durations]]</f>
        <v>43855</v>
      </c>
      <c r="H33" s="86">
        <f>H34</f>
        <v>6</v>
      </c>
      <c r="I33" s="85"/>
      <c r="J33" s="69"/>
      <c r="K33" s="69"/>
      <c r="L33" s="108"/>
      <c r="M33" s="35"/>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row>
    <row r="34" spans="1:67" ht="15" x14ac:dyDescent="0.25">
      <c r="B34" s="88" t="s">
        <v>49</v>
      </c>
      <c r="C34" s="61" t="s">
        <v>4</v>
      </c>
      <c r="D34" s="65" t="s">
        <v>54</v>
      </c>
      <c r="E34" s="59">
        <v>0</v>
      </c>
      <c r="F34" s="55">
        <f>F33</f>
        <v>43849</v>
      </c>
      <c r="G34" s="55">
        <f>Milestones[[#This Row],[Start Date]]+Milestones[[#This Row],[Durations]]</f>
        <v>43855</v>
      </c>
      <c r="H34" s="87">
        <v>6</v>
      </c>
      <c r="I34" s="99"/>
      <c r="J34" s="70">
        <f ca="1">IF(Milestones[[#This Row],[Complete Date]]="",TODAY()-Milestones[[#This Row],[End Date]],I34-Milestones[[#This Row],[End Date]])</f>
        <v>-21</v>
      </c>
      <c r="K34" s="70" t="str">
        <f ca="1">IF(Milestones[[#This Row],[Complete Date]]="",IF(TODAY()&lt;Milestones[[#This Row],[Start Date]],"Pending",IF(Milestones[[#This Row],[Complete Date]]="","On Process",IF(I34-G34&gt;0,"Delay","Complete"))),"Complete")</f>
        <v>Pending</v>
      </c>
      <c r="L34" s="108"/>
      <c r="M34" s="35"/>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row>
    <row r="35" spans="1:67" ht="15" x14ac:dyDescent="0.25">
      <c r="B35" s="107" t="s">
        <v>35</v>
      </c>
      <c r="C35" s="100"/>
      <c r="D35" s="101"/>
      <c r="E35" s="102"/>
      <c r="F35" s="103">
        <f>G34</f>
        <v>43855</v>
      </c>
      <c r="G35" s="103">
        <f>Milestones[[#This Row],[Start Date]]+Milestones[[#This Row],[Durations]]</f>
        <v>43861</v>
      </c>
      <c r="H35" s="86">
        <f>H36</f>
        <v>6</v>
      </c>
      <c r="I35" s="85"/>
      <c r="J35" s="69"/>
      <c r="K35" s="69"/>
      <c r="L35" s="108"/>
      <c r="M35" s="35"/>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row>
    <row r="36" spans="1:67" ht="15" x14ac:dyDescent="0.25">
      <c r="B36" s="53" t="s">
        <v>45</v>
      </c>
      <c r="C36" s="60" t="s">
        <v>4</v>
      </c>
      <c r="D36" s="65" t="s">
        <v>54</v>
      </c>
      <c r="E36" s="58">
        <v>0</v>
      </c>
      <c r="F36" s="57">
        <f>F35</f>
        <v>43855</v>
      </c>
      <c r="G36" s="57">
        <f>Milestones[[#This Row],[Start Date]]+Milestones[[#This Row],[Durations]]</f>
        <v>43861</v>
      </c>
      <c r="H36" s="54">
        <v>6</v>
      </c>
      <c r="I36" s="94"/>
      <c r="J36" s="71">
        <f ca="1">IF(Milestones[[#This Row],[Complete Date]]="",TODAY()-Milestones[[#This Row],[End Date]],I36-Milestones[[#This Row],[End Date]])</f>
        <v>-27</v>
      </c>
      <c r="K36" s="71" t="str">
        <f ca="1">IF(Milestones[[#This Row],[Complete Date]]="",IF(TODAY()&lt;Milestones[[#This Row],[Start Date]],"Pending",IF(Milestones[[#This Row],[Complete Date]]="","On Process",IF(I36-G36&gt;0,"Delay","Complete"))),"Complete")</f>
        <v>Pending</v>
      </c>
      <c r="L36" s="108"/>
      <c r="M36" s="35"/>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row>
    <row r="37" spans="1:67" ht="15" x14ac:dyDescent="0.25">
      <c r="B37" s="95" t="s">
        <v>36</v>
      </c>
      <c r="C37" s="92"/>
      <c r="D37" s="66"/>
      <c r="E37" s="96"/>
      <c r="F37" s="56">
        <f>G36</f>
        <v>43861</v>
      </c>
      <c r="G37" s="56">
        <f>Milestones[[#This Row],[Start Date]]+Milestones[[#This Row],[Durations]]</f>
        <v>43866</v>
      </c>
      <c r="H37" s="97">
        <f>H38</f>
        <v>5</v>
      </c>
      <c r="I37" s="68"/>
      <c r="J37" s="98"/>
      <c r="K37" s="98"/>
      <c r="L37" s="108"/>
      <c r="M37" s="35"/>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row>
    <row r="38" spans="1:67" ht="15" x14ac:dyDescent="0.25">
      <c r="B38" s="53" t="s">
        <v>46</v>
      </c>
      <c r="C38" s="60" t="s">
        <v>4</v>
      </c>
      <c r="D38" s="65" t="s">
        <v>54</v>
      </c>
      <c r="E38" s="58">
        <v>0</v>
      </c>
      <c r="F38" s="57">
        <f>F37</f>
        <v>43861</v>
      </c>
      <c r="G38" s="57">
        <f>Milestones[[#This Row],[Start Date]]+Milestones[[#This Row],[Durations]]</f>
        <v>43866</v>
      </c>
      <c r="H38" s="54">
        <v>5</v>
      </c>
      <c r="I38" s="94"/>
      <c r="J38" s="71">
        <f ca="1">IF(Milestones[[#This Row],[Complete Date]]="",TODAY()-Milestones[[#This Row],[End Date]],I38-Milestones[[#This Row],[End Date]])</f>
        <v>-32</v>
      </c>
      <c r="K38" s="71" t="str">
        <f ca="1">IF(Milestones[[#This Row],[Complete Date]]="",IF(TODAY()&lt;Milestones[[#This Row],[Start Date]],"Pending",IF(Milestones[[#This Row],[Complete Date]]="","On Process",IF(I38-G38&gt;0,"Delay","Complete"))),"Complete")</f>
        <v>Pending</v>
      </c>
      <c r="L38" s="108"/>
      <c r="M38" s="35"/>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row>
    <row r="39" spans="1:67" ht="15.75" customHeight="1" x14ac:dyDescent="0.25">
      <c r="B39" s="89" t="s">
        <v>39</v>
      </c>
      <c r="C39" s="62" t="s">
        <v>6</v>
      </c>
      <c r="D39" s="66"/>
      <c r="E39" s="96"/>
      <c r="F39" s="75">
        <f>G38</f>
        <v>43866</v>
      </c>
      <c r="G39" s="103">
        <f>Milestones[[#This Row],[Start Date]]+Milestones[[#This Row],[Durations]]</f>
        <v>43873</v>
      </c>
      <c r="H39" s="86">
        <f>H40</f>
        <v>7</v>
      </c>
      <c r="I39" s="85"/>
      <c r="J39" s="69"/>
      <c r="K39" s="69"/>
      <c r="L39" s="108"/>
      <c r="M39" s="35"/>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row>
    <row r="40" spans="1:67" ht="15.75" customHeight="1" x14ac:dyDescent="0.25">
      <c r="B40" s="43" t="s">
        <v>56</v>
      </c>
      <c r="C40" s="131" t="s">
        <v>4</v>
      </c>
      <c r="D40" s="76" t="s">
        <v>54</v>
      </c>
      <c r="E40" s="83">
        <v>0</v>
      </c>
      <c r="F40" s="57">
        <f>F39</f>
        <v>43866</v>
      </c>
      <c r="G40" s="57">
        <f>Milestones[[#This Row],[Start Date]]+Milestones[[#This Row],[Durations]]</f>
        <v>43873</v>
      </c>
      <c r="H40" s="54">
        <v>7</v>
      </c>
      <c r="I40" s="94"/>
      <c r="J40" s="71">
        <f ca="1">IF(Milestones[[#This Row],[Complete Date]]="",TODAY()-Milestones[[#This Row],[End Date]],I40-Milestones[[#This Row],[End Date]])</f>
        <v>-39</v>
      </c>
      <c r="K40" s="71" t="str">
        <f ca="1">IF(Milestones[[#This Row],[Complete Date]]="",IF(TODAY()&lt;Milestones[[#This Row],[Start Date]],"Pending",IF(Milestones[[#This Row],[Complete Date]]="","On Process",IF(I40-G40&gt;0,"Delay","Complete"))),"Complete")</f>
        <v>Pending</v>
      </c>
      <c r="L40" s="108"/>
      <c r="M40" s="35"/>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row>
    <row r="41" spans="1:67" ht="15" customHeight="1" x14ac:dyDescent="0.25">
      <c r="B41" s="78" t="s">
        <v>55</v>
      </c>
      <c r="C41" s="65"/>
      <c r="D41" s="65" t="s">
        <v>54</v>
      </c>
      <c r="E41" s="118">
        <v>0</v>
      </c>
      <c r="F41" s="55">
        <f>G40</f>
        <v>43873</v>
      </c>
      <c r="G41" s="55">
        <f>Milestones[[#This Row],[Start Date]]+Milestones[[#This Row],[Durations]]</f>
        <v>43880</v>
      </c>
      <c r="H41" s="87">
        <v>7</v>
      </c>
      <c r="I41" s="99"/>
      <c r="J41" s="70">
        <f ca="1">IF(Milestones[[#This Row],[Complete Date]]="",TODAY()-Milestones[[#This Row],[End Date]],I41-Milestones[[#This Row],[End Date]])</f>
        <v>-46</v>
      </c>
      <c r="K41" s="70" t="str">
        <f ca="1">IF(Milestones[[#This Row],[Complete Date]]="",IF(TODAY()&lt;Milestones[[#This Row],[Start Date]],"Pending",IF(Milestones[[#This Row],[Complete Date]]="","On Process",IF(I41-G41&gt;0,"Delay","Complete"))),"Complete")</f>
        <v>Pending</v>
      </c>
      <c r="L41" s="35"/>
      <c r="M41" s="35"/>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row>
    <row r="42" spans="1:67" ht="30" customHeight="1" x14ac:dyDescent="0.25">
      <c r="D42" s="30"/>
    </row>
    <row r="43" spans="1:67" ht="30" customHeight="1" x14ac:dyDescent="0.25">
      <c r="D43" s="30"/>
    </row>
  </sheetData>
  <mergeCells count="9">
    <mergeCell ref="AA2:AD2"/>
    <mergeCell ref="AF2:AI2"/>
    <mergeCell ref="D3:E3"/>
    <mergeCell ref="D4:E4"/>
    <mergeCell ref="B5:J5"/>
    <mergeCell ref="F3:H3"/>
    <mergeCell ref="L2:O2"/>
    <mergeCell ref="Q2:T2"/>
    <mergeCell ref="V2:Y2"/>
  </mergeCells>
  <conditionalFormatting sqref="E7:E8 E10:E11 E37 E39 E13 E33 E17:E31">
    <cfRule type="dataBar" priority="160">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L5:BO8 L10:BO11 L35:BO37 L13:BO13 L17:BO20 L31:BO32">
    <cfRule type="expression" dxfId="46" priority="153">
      <formula>AND(TODAY()&gt;=L$5,TODAY()&lt;M$5)</formula>
    </cfRule>
  </conditionalFormatting>
  <conditionalFormatting sqref="L4:AP4">
    <cfRule type="expression" dxfId="45" priority="159">
      <formula>L$5&lt;=EOMONTH($L$5,0)</formula>
    </cfRule>
  </conditionalFormatting>
  <conditionalFormatting sqref="M4:BO4">
    <cfRule type="expression" dxfId="44" priority="155">
      <formula>AND(M$5&lt;=EOMONTH($L$5,2),M$5&gt;EOMONTH($L$5,0),M$5&gt;EOMONTH($L$5,1))</formula>
    </cfRule>
  </conditionalFormatting>
  <conditionalFormatting sqref="L4:BO4">
    <cfRule type="expression" dxfId="43" priority="154">
      <formula>AND(L$5&lt;=EOMONTH($L$5,1),L$5&gt;EOMONTH($L$5,0))</formula>
    </cfRule>
  </conditionalFormatting>
  <conditionalFormatting sqref="L8:BO17">
    <cfRule type="expression" dxfId="42" priority="176" stopIfTrue="1">
      <formula>AND($C8="Low Risk",L$5&gt;=$F8,L$5&lt;=$F8+$H8-1)</formula>
    </cfRule>
    <cfRule type="expression" dxfId="41" priority="195" stopIfTrue="1">
      <formula>AND($C8="High Risk",L$5&gt;=$F8,L$5&lt;=$F8+$H8-1)</formula>
    </cfRule>
    <cfRule type="expression" dxfId="40" priority="213" stopIfTrue="1">
      <formula>AND($C8="On Track",L$5&gt;=$F8,L$5&lt;=$F8+$H8-1)</formula>
    </cfRule>
    <cfRule type="expression" dxfId="39" priority="214" stopIfTrue="1">
      <formula>AND($C8="Med Risk",L$5&gt;=$F8,L$5&lt;=$F8+$H8-1)</formula>
    </cfRule>
    <cfRule type="expression" dxfId="38" priority="215" stopIfTrue="1">
      <formula>AND(LEN($C8)=0,L$5&gt;=$F8,L$5&lt;=$F8+$H8-1)</formula>
    </cfRule>
  </conditionalFormatting>
  <conditionalFormatting sqref="E12">
    <cfRule type="dataBar" priority="129">
      <dataBar>
        <cfvo type="num" val="0"/>
        <cfvo type="num" val="1"/>
        <color theme="0" tint="-0.249977111117893"/>
      </dataBar>
      <extLst>
        <ext xmlns:x14="http://schemas.microsoft.com/office/spreadsheetml/2009/9/main" uri="{B025F937-C7B1-47D3-B67F-A62EFF666E3E}">
          <x14:id>{3450C8A0-7296-4F4E-8C2D-67F62EE92A11}</x14:id>
        </ext>
      </extLst>
    </cfRule>
  </conditionalFormatting>
  <conditionalFormatting sqref="L12:BO12">
    <cfRule type="expression" dxfId="37" priority="128">
      <formula>AND(TODAY()&gt;=L$5,TODAY()&lt;M$5)</formula>
    </cfRule>
  </conditionalFormatting>
  <conditionalFormatting sqref="E9">
    <cfRule type="dataBar" priority="121">
      <dataBar>
        <cfvo type="num" val="0"/>
        <cfvo type="num" val="1"/>
        <color theme="0" tint="-0.249977111117893"/>
      </dataBar>
      <extLst>
        <ext xmlns:x14="http://schemas.microsoft.com/office/spreadsheetml/2009/9/main" uri="{B025F937-C7B1-47D3-B67F-A62EFF666E3E}">
          <x14:id>{A851DB51-3E2D-40A5-90F1-2A08E66715CD}</x14:id>
        </ext>
      </extLst>
    </cfRule>
  </conditionalFormatting>
  <conditionalFormatting sqref="L9:BO9">
    <cfRule type="expression" dxfId="36" priority="120">
      <formula>AND(TODAY()&gt;=L$5,TODAY()&lt;M$5)</formula>
    </cfRule>
  </conditionalFormatting>
  <conditionalFormatting sqref="L34:BO37">
    <cfRule type="expression" dxfId="35" priority="64">
      <formula>AND(TODAY()&gt;=L$5,TODAY()&lt;M$5)</formula>
    </cfRule>
  </conditionalFormatting>
  <conditionalFormatting sqref="E37 E39">
    <cfRule type="dataBar" priority="65">
      <dataBar>
        <cfvo type="num" val="0"/>
        <cfvo type="num" val="1"/>
        <color theme="0" tint="-0.249977111117893"/>
      </dataBar>
      <extLst>
        <ext xmlns:x14="http://schemas.microsoft.com/office/spreadsheetml/2009/9/main" uri="{B025F937-C7B1-47D3-B67F-A62EFF666E3E}">
          <x14:id>{0FED869B-5AB1-4649-A605-DE31EFCA250D}</x14:id>
        </ext>
      </extLst>
    </cfRule>
  </conditionalFormatting>
  <conditionalFormatting sqref="L38:BO38">
    <cfRule type="expression" dxfId="34" priority="56">
      <formula>AND(TODAY()&gt;=L$5,TODAY()&lt;M$5)</formula>
    </cfRule>
  </conditionalFormatting>
  <conditionalFormatting sqref="L38:BO38">
    <cfRule type="expression" dxfId="33" priority="54">
      <formula>AND(TODAY()&gt;=L$5,TODAY()&lt;M$5)</formula>
    </cfRule>
  </conditionalFormatting>
  <conditionalFormatting sqref="L21:BO30">
    <cfRule type="expression" dxfId="32" priority="43">
      <formula>AND(TODAY()&gt;=L$5,TODAY()&lt;M$5)</formula>
    </cfRule>
  </conditionalFormatting>
  <conditionalFormatting sqref="L15:BO15">
    <cfRule type="expression" dxfId="31" priority="33">
      <formula>AND(TODAY()&gt;=L$5,TODAY()&lt;M$5)</formula>
    </cfRule>
  </conditionalFormatting>
  <conditionalFormatting sqref="E14:E16">
    <cfRule type="dataBar" priority="36">
      <dataBar>
        <cfvo type="num" val="0"/>
        <cfvo type="num" val="1"/>
        <color theme="0" tint="-0.249977111117893"/>
      </dataBar>
      <extLst>
        <ext xmlns:x14="http://schemas.microsoft.com/office/spreadsheetml/2009/9/main" uri="{B025F937-C7B1-47D3-B67F-A62EFF666E3E}">
          <x14:id>{204492DB-C9DC-4A29-B7D2-317B3BB60E18}</x14:id>
        </ext>
      </extLst>
    </cfRule>
  </conditionalFormatting>
  <conditionalFormatting sqref="L16:BO16 L14:BO14">
    <cfRule type="expression" dxfId="30" priority="35">
      <formula>AND(TODAY()&gt;=L$5,TODAY()&lt;M$5)</formula>
    </cfRule>
  </conditionalFormatting>
  <conditionalFormatting sqref="E32">
    <cfRule type="dataBar" priority="32">
      <dataBar>
        <cfvo type="num" val="0"/>
        <cfvo type="num" val="1"/>
        <color theme="0" tint="-0.249977111117893"/>
      </dataBar>
      <extLst>
        <ext xmlns:x14="http://schemas.microsoft.com/office/spreadsheetml/2009/9/main" uri="{B025F937-C7B1-47D3-B67F-A62EFF666E3E}">
          <x14:id>{EEA6D104-C28B-4C07-86A8-36204C118BA3}</x14:id>
        </ext>
      </extLst>
    </cfRule>
  </conditionalFormatting>
  <conditionalFormatting sqref="E34">
    <cfRule type="dataBar" priority="31">
      <dataBar>
        <cfvo type="num" val="0"/>
        <cfvo type="num" val="1"/>
        <color theme="0" tint="-0.249977111117893"/>
      </dataBar>
      <extLst>
        <ext xmlns:x14="http://schemas.microsoft.com/office/spreadsheetml/2009/9/main" uri="{B025F937-C7B1-47D3-B67F-A62EFF666E3E}">
          <x14:id>{7D6D8DC0-8DB6-471B-8654-216B06E96310}</x14:id>
        </ext>
      </extLst>
    </cfRule>
  </conditionalFormatting>
  <conditionalFormatting sqref="E36">
    <cfRule type="dataBar" priority="29">
      <dataBar>
        <cfvo type="num" val="0"/>
        <cfvo type="num" val="1"/>
        <color theme="0" tint="-0.249977111117893"/>
      </dataBar>
      <extLst>
        <ext xmlns:x14="http://schemas.microsoft.com/office/spreadsheetml/2009/9/main" uri="{B025F937-C7B1-47D3-B67F-A62EFF666E3E}">
          <x14:id>{72B44424-0899-4A95-A18C-814AFD22EEB5}</x14:id>
        </ext>
      </extLst>
    </cfRule>
  </conditionalFormatting>
  <conditionalFormatting sqref="E38">
    <cfRule type="dataBar" priority="28">
      <dataBar>
        <cfvo type="num" val="0"/>
        <cfvo type="num" val="1"/>
        <color theme="0" tint="-0.249977111117893"/>
      </dataBar>
      <extLst>
        <ext xmlns:x14="http://schemas.microsoft.com/office/spreadsheetml/2009/9/main" uri="{B025F937-C7B1-47D3-B67F-A62EFF666E3E}">
          <x14:id>{6E8DB8E0-4C2B-4E51-A644-0734E8A3FFDF}</x14:id>
        </ext>
      </extLst>
    </cfRule>
  </conditionalFormatting>
  <conditionalFormatting sqref="E40:E41">
    <cfRule type="dataBar" priority="27">
      <dataBar>
        <cfvo type="num" val="0"/>
        <cfvo type="num" val="1"/>
        <color theme="0" tint="-0.249977111117893"/>
      </dataBar>
      <extLst>
        <ext xmlns:x14="http://schemas.microsoft.com/office/spreadsheetml/2009/9/main" uri="{B025F937-C7B1-47D3-B67F-A62EFF666E3E}">
          <x14:id>{29A332D1-8F3D-4822-AAE4-11C27860126D}</x14:id>
        </ext>
      </extLst>
    </cfRule>
  </conditionalFormatting>
  <conditionalFormatting sqref="E35">
    <cfRule type="dataBar" priority="19">
      <dataBar>
        <cfvo type="num" val="0"/>
        <cfvo type="num" val="1"/>
        <color theme="0" tint="-0.249977111117893"/>
      </dataBar>
      <extLst>
        <ext xmlns:x14="http://schemas.microsoft.com/office/spreadsheetml/2009/9/main" uri="{B025F937-C7B1-47D3-B67F-A62EFF666E3E}">
          <x14:id>{08AC8ABD-7BBE-46E4-88DE-E740474021EA}</x14:id>
        </ext>
      </extLst>
    </cfRule>
  </conditionalFormatting>
  <conditionalFormatting sqref="L33:BO33">
    <cfRule type="expression" dxfId="29" priority="18">
      <formula>AND(TODAY()&gt;=L$5,TODAY()&lt;M$5)</formula>
    </cfRule>
  </conditionalFormatting>
  <conditionalFormatting sqref="L18:BO21">
    <cfRule type="expression" dxfId="28" priority="409" stopIfTrue="1">
      <formula>AND($C19="Low Risk",L$5&gt;=$F19,L$5&lt;=$F19+$H19-1)</formula>
    </cfRule>
    <cfRule type="expression" dxfId="27" priority="410" stopIfTrue="1">
      <formula>AND($C19="High Risk",L$5&gt;=$F19,L$5&lt;=$F19+$H19-1)</formula>
    </cfRule>
    <cfRule type="expression" dxfId="26" priority="411" stopIfTrue="1">
      <formula>AND($C19="On Track",L$5&gt;=$F19,L$5&lt;=$F19+$H19-1)</formula>
    </cfRule>
    <cfRule type="expression" dxfId="25" priority="412" stopIfTrue="1">
      <formula>AND($C19="Med Risk",L$5&gt;=$F19,L$5&lt;=$F19+$H19-1)</formula>
    </cfRule>
    <cfRule type="expression" dxfId="24" priority="413" stopIfTrue="1">
      <formula>AND(LEN($C19)=0,L$5&gt;=$F19,L$5&lt;=$F19+$H19-1)</formula>
    </cfRule>
  </conditionalFormatting>
  <conditionalFormatting sqref="L26:BO27 L31:BO38">
    <cfRule type="expression" dxfId="23" priority="421" stopIfTrue="1">
      <formula>AND($C28="Low Risk",L$5&gt;=$F28,L$5&lt;=$F28+$H28-1)</formula>
    </cfRule>
    <cfRule type="expression" dxfId="22" priority="422" stopIfTrue="1">
      <formula>AND($C28="High Risk",L$5&gt;=$F28,L$5&lt;=$F28+$H28-1)</formula>
    </cfRule>
    <cfRule type="expression" dxfId="21" priority="423" stopIfTrue="1">
      <formula>AND($C28="On Track",L$5&gt;=$F28,L$5&lt;=$F28+$H28-1)</formula>
    </cfRule>
    <cfRule type="expression" dxfId="20" priority="424" stopIfTrue="1">
      <formula>AND($C28="Med Risk",L$5&gt;=$F28,L$5&lt;=$F28+$H28-1)</formula>
    </cfRule>
    <cfRule type="expression" dxfId="19" priority="425" stopIfTrue="1">
      <formula>AND(LEN($C28)=0,L$5&gt;=$F28,L$5&lt;=$F28+$H28-1)</formula>
    </cfRule>
  </conditionalFormatting>
  <conditionalFormatting sqref="L28:BO30">
    <cfRule type="expression" dxfId="18" priority="445" stopIfTrue="1">
      <formula>AND(#REF!="Low Risk",L$5&gt;=#REF!,L$5&lt;=#REF!+#REF!-1)</formula>
    </cfRule>
    <cfRule type="expression" dxfId="17" priority="446" stopIfTrue="1">
      <formula>AND(#REF!="High Risk",L$5&gt;=#REF!,L$5&lt;=#REF!+#REF!-1)</formula>
    </cfRule>
    <cfRule type="expression" dxfId="16" priority="447" stopIfTrue="1">
      <formula>AND(#REF!="On Track",L$5&gt;=#REF!,L$5&lt;=#REF!+#REF!-1)</formula>
    </cfRule>
    <cfRule type="expression" dxfId="15" priority="448" stopIfTrue="1">
      <formula>AND(#REF!="Med Risk",L$5&gt;=#REF!,L$5&lt;=#REF!+#REF!-1)</formula>
    </cfRule>
    <cfRule type="expression" dxfId="14" priority="449" stopIfTrue="1">
      <formula>AND(LEN(#REF!)=0,L$5&gt;=#REF!,L$5&lt;=#REF!+#REF!-1)</formula>
    </cfRule>
  </conditionalFormatting>
  <conditionalFormatting sqref="L39:BO39">
    <cfRule type="expression" dxfId="13" priority="11">
      <formula>AND(TODAY()&gt;=L$5,TODAY()&lt;M$5)</formula>
    </cfRule>
  </conditionalFormatting>
  <conditionalFormatting sqref="L39:BO39">
    <cfRule type="expression" dxfId="12" priority="10">
      <formula>AND(TODAY()&gt;=L$5,TODAY()&lt;M$5)</formula>
    </cfRule>
  </conditionalFormatting>
  <conditionalFormatting sqref="L40:BO41">
    <cfRule type="expression" dxfId="11" priority="3">
      <formula>AND(TODAY()&gt;=L$5,TODAY()&lt;M$5)</formula>
    </cfRule>
  </conditionalFormatting>
  <conditionalFormatting sqref="L40:BO41">
    <cfRule type="expression" dxfId="10" priority="2">
      <formula>AND(TODAY()&gt;=L$5,TODAY()&lt;M$5)</formula>
    </cfRule>
  </conditionalFormatting>
  <conditionalFormatting sqref="L39:BO41">
    <cfRule type="expression" dxfId="9" priority="451" stopIfTrue="1">
      <formula>AND($C42="Low Risk",L$5&gt;=$F42,L$5&lt;=$F42+$H42-1)</formula>
    </cfRule>
    <cfRule type="expression" dxfId="8" priority="452" stopIfTrue="1">
      <formula>AND($C42="High Risk",L$5&gt;=$F42,L$5&lt;=$F42+$H42-1)</formula>
    </cfRule>
    <cfRule type="expression" dxfId="7" priority="453" stopIfTrue="1">
      <formula>AND($C42="On Track",L$5&gt;=$F42,L$5&lt;=$F42+$H42-1)</formula>
    </cfRule>
    <cfRule type="expression" dxfId="6" priority="454" stopIfTrue="1">
      <formula>AND($C42="Med Risk",L$5&gt;=$F42,L$5&lt;=$F42+$H42-1)</formula>
    </cfRule>
    <cfRule type="expression" dxfId="5" priority="455" stopIfTrue="1">
      <formula>AND(LEN($C42)=0,L$5&gt;=$F42,L$5&lt;=$F42+$H42-1)</formula>
    </cfRule>
  </conditionalFormatting>
  <conditionalFormatting sqref="L22:BO25">
    <cfRule type="expression" dxfId="4" priority="486" stopIfTrue="1">
      <formula>AND($C27="Low Risk",L$5&gt;=$F27,L$5&lt;=$F27+$H27-1)</formula>
    </cfRule>
    <cfRule type="expression" dxfId="3" priority="487" stopIfTrue="1">
      <formula>AND($C27="High Risk",L$5&gt;=$F27,L$5&lt;=$F27+$H27-1)</formula>
    </cfRule>
    <cfRule type="expression" dxfId="2" priority="488" stopIfTrue="1">
      <formula>AND($C27="On Track",L$5&gt;=$F27,L$5&lt;=$F27+$H27-1)</formula>
    </cfRule>
    <cfRule type="expression" dxfId="1" priority="489" stopIfTrue="1">
      <formula>AND($C27="Med Risk",L$5&gt;=$F27,L$5&lt;=$F27+$H27-1)</formula>
    </cfRule>
    <cfRule type="expression" dxfId="0" priority="490" stopIfTrue="1">
      <formula>AND(LEN($C27)=0,L$5&gt;=$F27,L$5&lt;=$F27+$H27-1)</formula>
    </cfRule>
  </conditionalFormatting>
  <dataValidations disablePrompts="1" count="2">
    <dataValidation type="whole" operator="greaterThanOrEqual" allowBlank="1" showInputMessage="1" promptTitle="Scrolling Increment" prompt="Changing this number will scroll the Gantt Chart view." sqref="F4:G4" xr:uid="{00000000-0002-0000-0000-000000000000}">
      <formula1>0</formula1>
    </dataValidation>
    <dataValidation type="list" allowBlank="1" showInputMessage="1" showErrorMessage="1" sqref="C8:C41" xr:uid="{00000000-0002-0000-0000-000001000000}">
      <formula1>"Goal,Milestone,On Track, Low Risk, Med Risk, High Risk"</formula1>
    </dataValidation>
  </dataValidations>
  <printOptions horizontalCentered="1"/>
  <pageMargins left="0.25" right="0.25" top="0.5" bottom="0.5" header="0.3" footer="0.3"/>
  <pageSetup scale="45" fitToHeight="0" orientation="landscape" r:id="rId1"/>
  <headerFooter differentFirst="1" scaleWithDoc="0">
    <oddFooter>Page &amp;P of &amp;N</oddFooter>
  </headerFooter>
  <ignoredErrors>
    <ignoredError sqref="F32" 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6149" r:id="rId4" name="Scroll Bar 5">
              <controlPr defaultSize="0" autoPict="0" altText="Scroll bar to scroll through the Ghantt project timeline.">
                <anchor moveWithCells="1">
                  <from>
                    <xdr:col>11</xdr:col>
                    <xdr:colOff>28575</xdr:colOff>
                    <xdr:row>5</xdr:row>
                    <xdr:rowOff>57150</xdr:rowOff>
                  </from>
                  <to>
                    <xdr:col>66</xdr:col>
                    <xdr:colOff>228600</xdr:colOff>
                    <xdr:row>5</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E7:E8 E10:E11 E37 E39 E13 E33 E17:E31</xm:sqref>
        </x14:conditionalFormatting>
        <x14:conditionalFormatting xmlns:xm="http://schemas.microsoft.com/office/excel/2006/main">
          <x14:cfRule type="dataBar" id="{3450C8A0-7296-4F4E-8C2D-67F62EE92A11}">
            <x14:dataBar minLength="0" maxLength="100" gradient="0">
              <x14:cfvo type="num">
                <xm:f>0</xm:f>
              </x14:cfvo>
              <x14:cfvo type="num">
                <xm:f>1</xm:f>
              </x14:cfvo>
              <x14:negativeFillColor rgb="FFFF0000"/>
              <x14:axisColor rgb="FF000000"/>
            </x14:dataBar>
          </x14:cfRule>
          <xm:sqref>E12</xm:sqref>
        </x14:conditionalFormatting>
        <x14:conditionalFormatting xmlns:xm="http://schemas.microsoft.com/office/excel/2006/main">
          <x14:cfRule type="dataBar" id="{A851DB51-3E2D-40A5-90F1-2A08E66715CD}">
            <x14:dataBar minLength="0" maxLength="100" gradient="0">
              <x14:cfvo type="num">
                <xm:f>0</xm:f>
              </x14:cfvo>
              <x14:cfvo type="num">
                <xm:f>1</xm:f>
              </x14:cfvo>
              <x14:negativeFillColor rgb="FFFF0000"/>
              <x14:axisColor rgb="FF000000"/>
            </x14:dataBar>
          </x14:cfRule>
          <xm:sqref>E9</xm:sqref>
        </x14:conditionalFormatting>
        <x14:conditionalFormatting xmlns:xm="http://schemas.microsoft.com/office/excel/2006/main">
          <x14:cfRule type="dataBar" id="{0FED869B-5AB1-4649-A605-DE31EFCA250D}">
            <x14:dataBar minLength="0" maxLength="100" gradient="0">
              <x14:cfvo type="num">
                <xm:f>0</xm:f>
              </x14:cfvo>
              <x14:cfvo type="num">
                <xm:f>1</xm:f>
              </x14:cfvo>
              <x14:negativeFillColor rgb="FFFF0000"/>
              <x14:axisColor rgb="FF000000"/>
            </x14:dataBar>
          </x14:cfRule>
          <xm:sqref>E37 E39</xm:sqref>
        </x14:conditionalFormatting>
        <x14:conditionalFormatting xmlns:xm="http://schemas.microsoft.com/office/excel/2006/main">
          <x14:cfRule type="dataBar" id="{204492DB-C9DC-4A29-B7D2-317B3BB60E18}">
            <x14:dataBar minLength="0" maxLength="100" gradient="0">
              <x14:cfvo type="num">
                <xm:f>0</xm:f>
              </x14:cfvo>
              <x14:cfvo type="num">
                <xm:f>1</xm:f>
              </x14:cfvo>
              <x14:negativeFillColor rgb="FFFF0000"/>
              <x14:axisColor rgb="FF000000"/>
            </x14:dataBar>
          </x14:cfRule>
          <xm:sqref>E14:E16</xm:sqref>
        </x14:conditionalFormatting>
        <x14:conditionalFormatting xmlns:xm="http://schemas.microsoft.com/office/excel/2006/main">
          <x14:cfRule type="dataBar" id="{EEA6D104-C28B-4C07-86A8-36204C118BA3}">
            <x14:dataBar minLength="0" maxLength="100" gradient="0">
              <x14:cfvo type="num">
                <xm:f>0</xm:f>
              </x14:cfvo>
              <x14:cfvo type="num">
                <xm:f>1</xm:f>
              </x14:cfvo>
              <x14:negativeFillColor rgb="FFFF0000"/>
              <x14:axisColor rgb="FF000000"/>
            </x14:dataBar>
          </x14:cfRule>
          <xm:sqref>E32</xm:sqref>
        </x14:conditionalFormatting>
        <x14:conditionalFormatting xmlns:xm="http://schemas.microsoft.com/office/excel/2006/main">
          <x14:cfRule type="dataBar" id="{7D6D8DC0-8DB6-471B-8654-216B06E96310}">
            <x14:dataBar minLength="0" maxLength="100" gradient="0">
              <x14:cfvo type="num">
                <xm:f>0</xm:f>
              </x14:cfvo>
              <x14:cfvo type="num">
                <xm:f>1</xm:f>
              </x14:cfvo>
              <x14:negativeFillColor rgb="FFFF0000"/>
              <x14:axisColor rgb="FF000000"/>
            </x14:dataBar>
          </x14:cfRule>
          <xm:sqref>E34</xm:sqref>
        </x14:conditionalFormatting>
        <x14:conditionalFormatting xmlns:xm="http://schemas.microsoft.com/office/excel/2006/main">
          <x14:cfRule type="dataBar" id="{72B44424-0899-4A95-A18C-814AFD22EEB5}">
            <x14:dataBar minLength="0" maxLength="100" gradient="0">
              <x14:cfvo type="num">
                <xm:f>0</xm:f>
              </x14:cfvo>
              <x14:cfvo type="num">
                <xm:f>1</xm:f>
              </x14:cfvo>
              <x14:negativeFillColor rgb="FFFF0000"/>
              <x14:axisColor rgb="FF000000"/>
            </x14:dataBar>
          </x14:cfRule>
          <xm:sqref>E36</xm:sqref>
        </x14:conditionalFormatting>
        <x14:conditionalFormatting xmlns:xm="http://schemas.microsoft.com/office/excel/2006/main">
          <x14:cfRule type="dataBar" id="{6E8DB8E0-4C2B-4E51-A644-0734E8A3FFDF}">
            <x14:dataBar minLength="0" maxLength="100" gradient="0">
              <x14:cfvo type="num">
                <xm:f>0</xm:f>
              </x14:cfvo>
              <x14:cfvo type="num">
                <xm:f>1</xm:f>
              </x14:cfvo>
              <x14:negativeFillColor rgb="FFFF0000"/>
              <x14:axisColor rgb="FF000000"/>
            </x14:dataBar>
          </x14:cfRule>
          <xm:sqref>E38</xm:sqref>
        </x14:conditionalFormatting>
        <x14:conditionalFormatting xmlns:xm="http://schemas.microsoft.com/office/excel/2006/main">
          <x14:cfRule type="dataBar" id="{29A332D1-8F3D-4822-AAE4-11C27860126D}">
            <x14:dataBar minLength="0" maxLength="100" gradient="0">
              <x14:cfvo type="num">
                <xm:f>0</xm:f>
              </x14:cfvo>
              <x14:cfvo type="num">
                <xm:f>1</xm:f>
              </x14:cfvo>
              <x14:negativeFillColor rgb="FFFF0000"/>
              <x14:axisColor rgb="FF000000"/>
            </x14:dataBar>
          </x14:cfRule>
          <xm:sqref>E40:E41</xm:sqref>
        </x14:conditionalFormatting>
        <x14:conditionalFormatting xmlns:xm="http://schemas.microsoft.com/office/excel/2006/main">
          <x14:cfRule type="dataBar" id="{08AC8ABD-7BBE-46E4-88DE-E740474021EA}">
            <x14:dataBar minLength="0" maxLength="100" gradient="0">
              <x14:cfvo type="num">
                <xm:f>0</xm:f>
              </x14:cfvo>
              <x14:cfvo type="num">
                <xm:f>1</xm:f>
              </x14:cfvo>
              <x14:negativeFillColor rgb="FFFF0000"/>
              <x14:axisColor rgb="FF000000"/>
            </x14:dataBar>
          </x14:cfRule>
          <xm:sqref>E35</xm:sqref>
        </x14:conditionalFormatting>
        <x14:conditionalFormatting xmlns:xm="http://schemas.microsoft.com/office/excel/2006/main">
          <x14:cfRule type="iconSet" priority="135" id="{C6DA3BC1-C08C-46A6-9965-548C4725E846}">
            <x14:iconSet iconSet="3Stars" showValue="0" custom="1">
              <x14:cfvo type="percent">
                <xm:f>0</xm:f>
              </x14:cfvo>
              <x14:cfvo type="num">
                <xm:f>1</xm:f>
              </x14:cfvo>
              <x14:cfvo type="num">
                <xm:f>2</xm:f>
              </x14:cfvo>
              <x14:cfIcon iconSet="NoIcons" iconId="0"/>
              <x14:cfIcon iconSet="3Flags" iconId="1"/>
              <x14:cfIcon iconSet="3Signs" iconId="0"/>
            </x14:iconSet>
          </x14:cfRule>
          <xm:sqref>L12:BO12</xm:sqref>
        </x14:conditionalFormatting>
        <x14:conditionalFormatting xmlns:xm="http://schemas.microsoft.com/office/excel/2006/main">
          <x14:cfRule type="iconSet" priority="127" id="{774FF1D2-5BAB-4947-8603-1F7B859FA789}">
            <x14:iconSet iconSet="3Stars" showValue="0" custom="1">
              <x14:cfvo type="percent">
                <xm:f>0</xm:f>
              </x14:cfvo>
              <x14:cfvo type="num">
                <xm:f>1</xm:f>
              </x14:cfvo>
              <x14:cfvo type="num">
                <xm:f>2</xm:f>
              </x14:cfvo>
              <x14:cfIcon iconSet="NoIcons" iconId="0"/>
              <x14:cfIcon iconSet="3Flags" iconId="1"/>
              <x14:cfIcon iconSet="3Signs" iconId="0"/>
            </x14:iconSet>
          </x14:cfRule>
          <xm:sqref>L9:BO9</xm:sqref>
        </x14:conditionalFormatting>
        <x14:conditionalFormatting xmlns:xm="http://schemas.microsoft.com/office/excel/2006/main">
          <x14:cfRule type="iconSet" priority="71" id="{7549C08E-F82A-42B2-813C-FE88D979424C}">
            <x14:iconSet iconSet="3Stars" showValue="0" custom="1">
              <x14:cfvo type="percent">
                <xm:f>0</xm:f>
              </x14:cfvo>
              <x14:cfvo type="num">
                <xm:f>1</xm:f>
              </x14:cfvo>
              <x14:cfvo type="num">
                <xm:f>2</xm:f>
              </x14:cfvo>
              <x14:cfIcon iconSet="NoIcons" iconId="0"/>
              <x14:cfIcon iconSet="3Flags" iconId="1"/>
              <x14:cfIcon iconSet="3Signs" iconId="0"/>
            </x14:iconSet>
          </x14:cfRule>
          <xm:sqref>L34:BO34</xm:sqref>
        </x14:conditionalFormatting>
        <x14:conditionalFormatting xmlns:xm="http://schemas.microsoft.com/office/excel/2006/main">
          <x14:cfRule type="iconSet" priority="401"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L35:BO37 L10:BO11 L8:BO8 L13:BO13 L31:BO32 L17:BO20</xm:sqref>
        </x14:conditionalFormatting>
        <x14:conditionalFormatting xmlns:xm="http://schemas.microsoft.com/office/excel/2006/main">
          <x14:cfRule type="iconSet" priority="63" id="{51D83373-D7AE-4D2C-96F5-5741546F32FD}">
            <x14:iconSet iconSet="3Stars" showValue="0" custom="1">
              <x14:cfvo type="percent">
                <xm:f>0</xm:f>
              </x14:cfvo>
              <x14:cfvo type="num">
                <xm:f>1</xm:f>
              </x14:cfvo>
              <x14:cfvo type="num">
                <xm:f>2</xm:f>
              </x14:cfvo>
              <x14:cfIcon iconSet="NoIcons" iconId="0"/>
              <x14:cfIcon iconSet="3Flags" iconId="1"/>
              <x14:cfIcon iconSet="3Signs" iconId="0"/>
            </x14:iconSet>
          </x14:cfRule>
          <xm:sqref>L38:BO38</xm:sqref>
        </x14:conditionalFormatting>
        <x14:conditionalFormatting xmlns:xm="http://schemas.microsoft.com/office/excel/2006/main">
          <x14:cfRule type="iconSet" priority="34" id="{22963F08-ED33-4A2E-B7DC-CED3CC34C068}">
            <x14:iconSet iconSet="3Stars" showValue="0" custom="1">
              <x14:cfvo type="percent">
                <xm:f>0</xm:f>
              </x14:cfvo>
              <x14:cfvo type="num">
                <xm:f>1</xm:f>
              </x14:cfvo>
              <x14:cfvo type="num">
                <xm:f>2</xm:f>
              </x14:cfvo>
              <x14:cfIcon iconSet="NoIcons" iconId="0"/>
              <x14:cfIcon iconSet="3Flags" iconId="1"/>
              <x14:cfIcon iconSet="3Signs" iconId="0"/>
            </x14:iconSet>
          </x14:cfRule>
          <xm:sqref>L15:BO15</xm:sqref>
        </x14:conditionalFormatting>
        <x14:conditionalFormatting xmlns:xm="http://schemas.microsoft.com/office/excel/2006/main">
          <x14:cfRule type="iconSet" priority="42" id="{E92A98B7-48FA-4635-AB60-5E4DA28F0C5A}">
            <x14:iconSet iconSet="3Stars" showValue="0" custom="1">
              <x14:cfvo type="percent">
                <xm:f>0</xm:f>
              </x14:cfvo>
              <x14:cfvo type="num">
                <xm:f>1</xm:f>
              </x14:cfvo>
              <x14:cfvo type="num">
                <xm:f>2</xm:f>
              </x14:cfvo>
              <x14:cfIcon iconSet="NoIcons" iconId="0"/>
              <x14:cfIcon iconSet="3Flags" iconId="1"/>
              <x14:cfIcon iconSet="3Signs" iconId="0"/>
            </x14:iconSet>
          </x14:cfRule>
          <xm:sqref>L16:BO16 L14:BO14</xm:sqref>
        </x14:conditionalFormatting>
        <x14:conditionalFormatting xmlns:xm="http://schemas.microsoft.com/office/excel/2006/main">
          <x14:cfRule type="iconSet" priority="25" id="{C12C639A-6BA8-4B63-B798-1250B0A4E067}">
            <x14:iconSet iconSet="3Stars" showValue="0" custom="1">
              <x14:cfvo type="percent">
                <xm:f>0</xm:f>
              </x14:cfvo>
              <x14:cfvo type="num">
                <xm:f>1</xm:f>
              </x14:cfvo>
              <x14:cfvo type="num">
                <xm:f>2</xm:f>
              </x14:cfvo>
              <x14:cfIcon iconSet="NoIcons" iconId="0"/>
              <x14:cfIcon iconSet="3Flags" iconId="1"/>
              <x14:cfIcon iconSet="3Signs" iconId="0"/>
            </x14:iconSet>
          </x14:cfRule>
          <xm:sqref>L33:BO33</xm:sqref>
        </x14:conditionalFormatting>
        <x14:conditionalFormatting xmlns:xm="http://schemas.microsoft.com/office/excel/2006/main">
          <x14:cfRule type="iconSet" priority="434" id="{21FC89A8-1110-4FE8-AE4F-B89BB56E6A72}">
            <x14:iconSet iconSet="3Stars" showValue="0" custom="1">
              <x14:cfvo type="percent">
                <xm:f>0</xm:f>
              </x14:cfvo>
              <x14:cfvo type="num">
                <xm:f>1</xm:f>
              </x14:cfvo>
              <x14:cfvo type="num">
                <xm:f>2</xm:f>
              </x14:cfvo>
              <x14:cfIcon iconSet="NoIcons" iconId="0"/>
              <x14:cfIcon iconSet="3Flags" iconId="1"/>
              <x14:cfIcon iconSet="3Signs" iconId="0"/>
            </x14:iconSet>
          </x14:cfRule>
          <xm:sqref>L21:BO30</xm:sqref>
        </x14:conditionalFormatting>
        <x14:conditionalFormatting xmlns:xm="http://schemas.microsoft.com/office/excel/2006/main">
          <x14:cfRule type="iconSet" priority="12" id="{B2096DA8-8ECA-47CE-B1DF-8F1E2E08633E}">
            <x14:iconSet iconSet="3Stars" showValue="0" custom="1">
              <x14:cfvo type="percent">
                <xm:f>0</xm:f>
              </x14:cfvo>
              <x14:cfvo type="num">
                <xm:f>1</xm:f>
              </x14:cfvo>
              <x14:cfvo type="num">
                <xm:f>2</xm:f>
              </x14:cfvo>
              <x14:cfIcon iconSet="NoIcons" iconId="0"/>
              <x14:cfIcon iconSet="3Flags" iconId="1"/>
              <x14:cfIcon iconSet="3Signs" iconId="0"/>
            </x14:iconSet>
          </x14:cfRule>
          <xm:sqref>L39:BO39</xm:sqref>
        </x14:conditionalFormatting>
        <x14:conditionalFormatting xmlns:xm="http://schemas.microsoft.com/office/excel/2006/main">
          <x14:cfRule type="iconSet" priority="4" id="{98A44775-E807-4593-914E-8823CF8761D4}">
            <x14:iconSet iconSet="3Stars" showValue="0" custom="1">
              <x14:cfvo type="percent">
                <xm:f>0</xm:f>
              </x14:cfvo>
              <x14:cfvo type="num">
                <xm:f>1</xm:f>
              </x14:cfvo>
              <x14:cfvo type="num">
                <xm:f>2</xm:f>
              </x14:cfvo>
              <x14:cfIcon iconSet="NoIcons" iconId="0"/>
              <x14:cfIcon iconSet="3Flags" iconId="1"/>
              <x14:cfIcon iconSet="3Signs" iconId="0"/>
            </x14:iconSet>
          </x14:cfRule>
          <xm:sqref>L40:BO41</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
  <sheetViews>
    <sheetView showGridLines="0" zoomScaleNormal="100" workbookViewId="0">
      <selection activeCell="A23" sqref="A23"/>
    </sheetView>
  </sheetViews>
  <sheetFormatPr defaultColWidth="9.140625" defaultRowHeight="12.75" x14ac:dyDescent="0.2"/>
  <cols>
    <col min="1" max="1" width="87.140625" style="5" customWidth="1"/>
    <col min="2" max="16384" width="9.140625" style="3"/>
  </cols>
  <sheetData>
    <row r="1" spans="1:1" s="4" customFormat="1" ht="26.25" x14ac:dyDescent="0.4">
      <c r="A1" s="6" t="s">
        <v>0</v>
      </c>
    </row>
    <row r="2" spans="1:1" ht="84.4" customHeight="1" x14ac:dyDescent="0.2">
      <c r="A2" s="7" t="s">
        <v>15</v>
      </c>
    </row>
    <row r="3" spans="1:1" ht="26.25" customHeight="1" x14ac:dyDescent="0.2">
      <c r="A3" s="6" t="s">
        <v>1</v>
      </c>
    </row>
    <row r="4" spans="1:1" s="5" customFormat="1" ht="204.95" customHeight="1" x14ac:dyDescent="0.25">
      <c r="A4" s="8" t="s">
        <v>19</v>
      </c>
    </row>
    <row r="5" spans="1:1" x14ac:dyDescent="0.2">
      <c r="A5" s="5" t="s">
        <v>16</v>
      </c>
    </row>
  </sheetData>
  <pageMargins left="0.5" right="0.5" top="0.5" bottom="0.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Gantt</vt:lpstr>
      <vt:lpstr>About</vt:lpstr>
      <vt:lpstr>Gantt!Print_Titles</vt:lpstr>
      <vt:lpstr>Project_Start</vt:lpstr>
      <vt:lpstr>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2018-07-14T00:37:31Z</dcterms:created>
  <dcterms:modified xsi:type="dcterms:W3CDTF">2020-01-04T08:49:29Z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v-abdarl@microsoft.com</vt:lpwstr>
  </property>
  <property fmtid="{D5CDD505-2E9C-101B-9397-08002B2CF9AE}" pid="5" name="MSIP_Label_f42aa342-8706-4288-bd11-ebb85995028c_SetDate">
    <vt:lpwstr>2018-07-14T00:37:39.5197457Z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