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filterPrivacy="1" codeName="ThisWorkbook"/>
  <xr:revisionPtr revIDLastSave="0" documentId="13_ncr:1_{778F7924-4157-4FE7-B198-A1367144DAC6}"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1" l="1"/>
  <c r="K32" i="11"/>
  <c r="J32" i="11"/>
  <c r="F32" i="11"/>
  <c r="G32" i="11" s="1"/>
  <c r="F33" i="11" s="1"/>
  <c r="G33" i="11" s="1"/>
  <c r="F34" i="11" s="1"/>
  <c r="G34" i="11" s="1"/>
  <c r="J34" i="11" s="1"/>
  <c r="G17" i="11" l="1"/>
  <c r="F35" i="11"/>
  <c r="J33" i="11"/>
  <c r="K34" i="11"/>
  <c r="K33" i="11"/>
  <c r="F14" i="11"/>
  <c r="H39" i="11" l="1"/>
  <c r="K9" i="11" l="1"/>
  <c r="F11" i="11"/>
  <c r="H43" i="11" l="1"/>
  <c r="F8" i="11"/>
  <c r="F10" i="11"/>
  <c r="F13" i="11"/>
  <c r="H13" i="11"/>
  <c r="G10" i="11"/>
  <c r="H37" i="11" l="1"/>
  <c r="H35" i="11"/>
  <c r="H41"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J20" i="11" l="1"/>
  <c r="F21" i="1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J30" i="11" l="1"/>
  <c r="F36" i="11" l="1"/>
  <c r="G35" i="11"/>
  <c r="K36" i="11" l="1"/>
  <c r="G36" i="11"/>
  <c r="J36" i="11" l="1"/>
  <c r="F37" i="11"/>
  <c r="G37" i="11" l="1"/>
  <c r="F38" i="11"/>
  <c r="K38" i="11" l="1"/>
  <c r="G38" i="11"/>
  <c r="F39" i="11" l="1"/>
  <c r="J38" i="11"/>
  <c r="F40" i="11" l="1"/>
  <c r="G39" i="11"/>
  <c r="K40" i="11" l="1"/>
  <c r="G40" i="11"/>
  <c r="J40" i="11" l="1"/>
  <c r="F41" i="11"/>
  <c r="G41" i="11" l="1"/>
  <c r="F42" i="11"/>
  <c r="G42" i="11" l="1"/>
  <c r="K42" i="11"/>
  <c r="F43" i="11" l="1"/>
  <c r="J42" i="11"/>
  <c r="G43" i="11" l="1"/>
  <c r="F44" i="11"/>
  <c r="G44" i="11" l="1"/>
  <c r="K44" i="11"/>
  <c r="J44" i="11" l="1"/>
  <c r="F45" i="11"/>
  <c r="K45" i="11" l="1"/>
  <c r="G45" i="11"/>
  <c r="J45" i="11" s="1"/>
</calcChain>
</file>

<file path=xl/sharedStrings.xml><?xml version="1.0" encoding="utf-8"?>
<sst xmlns="http://schemas.openxmlformats.org/spreadsheetml/2006/main" count="111" uniqueCount="74">
  <si>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</si>
  <si>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</si>
  <si>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</si>
  <si>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</si>
  <si>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</si>
  <si>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</si>
  <si>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</si>
  <si>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</si>
  <si>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</si>
  <si>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</si>
  <si>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</si>
  <si>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</si>
  <si>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</si>
  <si>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</si>
  <si>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</si>
  <si>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</si>
  <si>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</si>
  <si>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</si>
  <si>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</si>
  <si>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</si>
  <si>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</si>
  <si>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</si>
  <si>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</si>
  <si>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</si>
  <si>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</si>
  <si>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</si>
  <si>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</si>
  <si>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</si>
  <si>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</si>
  <si>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</si>
  <si>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</si>
  <si>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</si>
  <si>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</si>
  <si>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</si>
  <si>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</si>
  <si>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</si>
  <si>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</si>
  <si>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</si>
  <si>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</si>
  <si>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</si>
  <si>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</si>
  <si>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</si>
  <si>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</si>
  <si>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</si>
  <si>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</si>
  <si>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</si>
  <si>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</si>
  <si>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</si>
  <si>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</si>
  <si>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</si>
  <si>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</si>
  <si>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</si>
  <si>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</si>
  <si>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</si>
  <si>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</si>
  <si>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</si>
  <si>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</si>
  <si>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</si>
  <si>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</si>
  <si>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</si>
  <si>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</si>
  <si>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</si>
  <si>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</si>
  <si>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</si>
  <si>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</si>
  <si>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r>
      <t xml:space="preserve">4.2.2 Date attendance                  </t>
    </r>
    <r>
      <rPr>
        <sz val="10"/>
        <color rgb="FFFF0000"/>
        <rFont val="Calibri"/>
        <family val="2"/>
        <scheme val="minor"/>
      </rPr>
      <t>*เหลือ filter and  exportData</t>
    </r>
  </si>
  <si>
    <r>
      <t xml:space="preserve">4.2.3 Approve by supervisor                                   </t>
    </r>
    <r>
      <rPr>
        <sz val="10"/>
        <color rgb="FFFF0000"/>
        <rFont val="Calibri"/>
        <family val="2"/>
        <scheme val="minor"/>
      </rPr>
      <t xml:space="preserve">  *เหลือ filter</t>
    </r>
  </si>
  <si>
    <r>
      <t xml:space="preserve">4.2.4 Approve by manager  </t>
    </r>
    <r>
      <rPr>
        <sz val="10"/>
        <color rgb="FFFF0000"/>
        <rFont val="Calibri"/>
        <family val="2"/>
        <scheme val="minor"/>
      </rPr>
      <t xml:space="preserve">                                       *เหลือ filter</t>
    </r>
  </si>
  <si>
    <r>
      <t xml:space="preserve">4.1.2 Employee master                            </t>
    </r>
    <r>
      <rPr>
        <sz val="10"/>
        <color rgb="FFFF0000"/>
        <rFont val="Calibri"/>
        <family val="2"/>
        <scheme val="minor"/>
      </rPr>
      <t xml:space="preserve">                  *เหลือ import </t>
    </r>
  </si>
  <si>
    <t xml:space="preserve">4.2.1 Attendance                               </t>
  </si>
  <si>
    <t>4.3 หน้า master เอาไว้ add data</t>
  </si>
  <si>
    <t>4.3.2 master ของ combobox ทั้งหมด</t>
  </si>
  <si>
    <t>4.3.1 master ของ department role</t>
  </si>
  <si>
    <t>4.3.3 master ของ role การเข้าใช้งานระบบ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</si>
</sst>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
      <left style="thin">
        <color theme="6" tint="-0.249977111117893"/>
      </left>
      <right/>
      <top style="thin">
        <color theme="6" tint="-0.249977111117893"/>
      </top>
      <bottom/>
      <diagonal/>
    </border>
    <border>
      <left/>
      <right/>
      <top style="thin">
        <color theme="6" tint="-0.249977111117893"/>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73">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19" fillId="0" borderId="31" xfId="0" applyNumberFormat="1" applyFont="1" applyBorder="1" applyAlignment="1">
      <alignment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xf numFmtId="0" fontId="20" fillId="11" borderId="42" xfId="0" applyFont="1" applyFill="1" applyBorder="1" applyAlignment="1">
      <alignment horizontal="left" vertical="center" wrapText="1" indent="1"/>
    </xf>
    <xf numFmtId="0" fontId="19" fillId="11" borderId="43" xfId="0" applyFont="1" applyFill="1" applyBorder="1" applyAlignment="1">
      <alignment horizontal="center" vertical="center"/>
    </xf>
    <xf numFmtId="9" fontId="19" fillId="11" borderId="43" xfId="2" applyFont="1" applyFill="1" applyBorder="1" applyAlignment="1">
      <alignment horizontal="center" vertical="center"/>
    </xf>
    <xf numFmtId="166" fontId="19" fillId="11" borderId="43" xfId="9" applyNumberFormat="1" applyFont="1" applyFill="1" applyBorder="1" applyAlignment="1">
      <alignment horizontal="center" vertical="center"/>
    </xf>
    <xf numFmtId="166" fontId="22" fillId="11" borderId="43" xfId="9" applyNumberFormat="1" applyFont="1" applyFill="1" applyBorder="1" applyAlignment="1">
      <alignment horizontal="center" vertical="center"/>
    </xf>
    <xf numFmtId="37" fontId="19" fillId="11" borderId="43" xfId="10" applyFont="1" applyFill="1" applyBorder="1" applyAlignment="1">
      <alignment horizontal="center" vertical="center"/>
    </xf>
    <xf numFmtId="0" fontId="2" fillId="11" borderId="31" xfId="0" applyNumberFormat="1" applyFont="1" applyFill="1" applyBorder="1" applyAlignment="1">
      <alignment horizontal="center" vertical="center"/>
    </xf>
    <xf numFmtId="166" fontId="19" fillId="12" borderId="16" xfId="9" applyNumberFormat="1"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5" totalsRowShown="0" headerRowDxfId="59" dataDxfId="57" headerRowBorderDxfId="58">
  <tableColumns count="10">
    <tableColumn id="1" xr3:uid="{00000000-0010-0000-0000-000001000000}" name="Task Name" dataDxfId="56"/>
    <tableColumn id="2" xr3:uid="{00000000-0010-0000-0000-000002000000}" name="Priority" dataDxfId="55"/>
    <tableColumn id="3" xr3:uid="{00000000-0010-0000-0000-000003000000}" name="Assigned To" dataDxfId="54"/>
    <tableColumn id="4" xr3:uid="{00000000-0010-0000-0000-000004000000}" name="%Progress" dataDxfId="53"/>
    <tableColumn id="5" xr3:uid="{00000000-0010-0000-0000-000005000000}" name="Start Date" dataDxfId="52" dataCellStyle="Date"/>
    <tableColumn id="7" xr3:uid="{00000000-0010-0000-0000-000007000000}" name="End Date" dataDxfId="51" dataCellStyle="Date"/>
    <tableColumn id="6" xr3:uid="{00000000-0010-0000-0000-000006000000}" name="Durations" dataDxfId="50"/>
    <tableColumn id="8" xr3:uid="{00000000-0010-0000-0000-000008000000}" name="Complete Date" dataDxfId="49"/>
    <tableColumn id="9" xr3:uid="{00000000-0010-0000-0000-000009000000}" name="Delay" dataDxfId="48">
      <calculatedColumnFormula>IF(Milestones[[#This Row],[Complete Date]]="",TODAY()-Milestones[[#This Row],[End Date]],I8-Milestones[[#This Row],[End Date]])</calculatedColumnFormula>
    </tableColumn>
    <tableColumn id="11" xr3:uid="{95D18194-25A8-4EDA-B381-D3500AC79722}" name="Status" dataDxfId="47">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7"/>
  <sheetViews>
    <sheetView showGridLines="0" tabSelected="1" showRuler="0" topLeftCell="A32" zoomScaleNormal="100" zoomScalePageLayoutView="70" workbookViewId="0">
      <selection activeCell="F47" sqref="F47"/>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2" t="s">
        <v>7</v>
      </c>
      <c r="M2" s="162"/>
      <c r="N2" s="162"/>
      <c r="O2" s="162"/>
      <c r="Q2" s="163" t="s">
        <v>5</v>
      </c>
      <c r="R2" s="163"/>
      <c r="S2" s="163"/>
      <c r="T2" s="163"/>
      <c r="V2" s="164" t="s">
        <v>4</v>
      </c>
      <c r="W2" s="164"/>
      <c r="X2" s="164"/>
      <c r="Y2" s="164"/>
      <c r="AA2" s="154" t="s">
        <v>6</v>
      </c>
      <c r="AB2" s="154"/>
      <c r="AC2" s="154"/>
      <c r="AD2" s="154"/>
      <c r="AF2" s="155" t="s">
        <v>9</v>
      </c>
      <c r="AG2" s="155"/>
      <c r="AH2" s="155"/>
      <c r="AI2" s="155"/>
    </row>
    <row r="3" spans="1:67" ht="30" customHeight="1" x14ac:dyDescent="0.25">
      <c r="A3" s="18" t="s">
        <v>18</v>
      </c>
      <c r="B3" s="32" t="s">
        <v>40</v>
      </c>
      <c r="C3" s="21"/>
      <c r="D3" s="156" t="s">
        <v>8</v>
      </c>
      <c r="E3" s="157"/>
      <c r="F3" s="159">
        <v>43789</v>
      </c>
      <c r="G3" s="160"/>
      <c r="H3" s="161"/>
      <c r="I3" s="34"/>
      <c r="J3" s="33"/>
      <c r="K3" s="36"/>
    </row>
    <row r="4" spans="1:67" ht="30" customHeight="1" x14ac:dyDescent="0.25">
      <c r="A4" s="18" t="s">
        <v>11</v>
      </c>
      <c r="B4" s="40" t="s">
        <v>33</v>
      </c>
      <c r="D4" s="156" t="s">
        <v>3</v>
      </c>
      <c r="E4" s="157"/>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58"/>
      <c r="C5" s="158"/>
      <c r="D5" s="158"/>
      <c r="E5" s="158"/>
      <c r="F5" s="158"/>
      <c r="G5" s="158"/>
      <c r="H5" s="158"/>
      <c r="I5" s="158"/>
      <c r="J5" s="158"/>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G34</f>
        <v>43848</v>
      </c>
      <c r="H17" s="74">
        <f>SUM(H19:H34)</f>
        <v>48</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68</v>
      </c>
      <c r="C20" s="65" t="s">
        <v>6</v>
      </c>
      <c r="D20" s="65" t="s">
        <v>54</v>
      </c>
      <c r="E20" s="83">
        <v>0.9</v>
      </c>
      <c r="F20" s="84">
        <f t="shared" ref="F20:F25" si="14">G19</f>
        <v>43805</v>
      </c>
      <c r="G20" s="84">
        <f>Milestones[[#This Row],[Start Date]]+Milestones[[#This Row],[Durations]]</f>
        <v>43810</v>
      </c>
      <c r="H20" s="73">
        <v>5</v>
      </c>
      <c r="I20" s="151"/>
      <c r="J20" s="71">
        <f ca="1">IF(Milestones[[#This Row],[Complete Date]]="",TODAY()-Milestones[[#This Row],[End Date]],L20-Milestones[[#This Row],[End Date]])</f>
        <v>33</v>
      </c>
      <c r="K20" s="71" t="str">
        <f ca="1">IF(Milestones[[#This Row],[Complete Date]]="",IF(TODAY()&lt;Milestones[[#This Row],[Start Date]],"Pending",IF(Milestones[[#This Row],[Complete Date]]="","On Process",IF(L20-G20&gt;0,"Delay","Complete"))),"Complete")</f>
        <v>On Process</v>
      </c>
      <c r="L20" s="152"/>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3"/>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69</v>
      </c>
      <c r="C27" s="65"/>
      <c r="D27" s="65" t="s">
        <v>54</v>
      </c>
      <c r="E27" s="83">
        <v>1</v>
      </c>
      <c r="F27" s="84">
        <f>G25</f>
        <v>43823</v>
      </c>
      <c r="G27" s="84">
        <f>Milestones[[#This Row],[Start Date]]+Milestones[[#This Row],[Durations]]</f>
        <v>43828</v>
      </c>
      <c r="H27" s="73">
        <v>5</v>
      </c>
      <c r="I27" s="84">
        <v>43840</v>
      </c>
      <c r="J27" s="71">
        <f ca="1">IF(Milestones[[#This Row],[Complete Date]]="",TODAY()-Milestones[[#This Row],[End Date]],I27-Milestones[[#This Row],[End Date]])</f>
        <v>12</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65</v>
      </c>
      <c r="C28" s="65"/>
      <c r="D28" s="65" t="s">
        <v>54</v>
      </c>
      <c r="E28" s="83">
        <v>0.8</v>
      </c>
      <c r="F28" s="84">
        <f t="shared" ref="F28:F30" si="15">G27</f>
        <v>43828</v>
      </c>
      <c r="G28" s="84">
        <f>Milestones[[#This Row],[Start Date]]+Milestones[[#This Row],[Durations]]</f>
        <v>43833</v>
      </c>
      <c r="H28" s="73">
        <v>5</v>
      </c>
      <c r="I28" s="84"/>
      <c r="J28" s="71">
        <f ca="1">IF(Milestones[[#This Row],[Complete Date]]="",TODAY()-Milestones[[#This Row],[End Date]],I28-Milestones[[#This Row],[End Date]])</f>
        <v>10</v>
      </c>
      <c r="K28" s="71" t="str">
        <f ca="1">IF(Milestones[[#This Row],[Complete Date]]="",IF(TODAY()&lt;Milestones[[#This Row],[Start Date]],"Pending",IF(Milestones[[#This Row],[Complete Date]]="","On Process",IF(I28-G28&gt;0,"Delay","Complete"))),"Complete")</f>
        <v>On Process</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66</v>
      </c>
      <c r="C29" s="65"/>
      <c r="D29" s="65" t="s">
        <v>54</v>
      </c>
      <c r="E29" s="83">
        <v>0.9</v>
      </c>
      <c r="F29" s="84">
        <f t="shared" si="15"/>
        <v>43833</v>
      </c>
      <c r="G29" s="84">
        <f>Milestones[[#This Row],[Start Date]]+Milestones[[#This Row],[Durations]]</f>
        <v>43838</v>
      </c>
      <c r="H29" s="73">
        <v>5</v>
      </c>
      <c r="I29" s="84"/>
      <c r="J29" s="71">
        <f ca="1">IF(Milestones[[#This Row],[Complete Date]]="",TODAY()-Milestones[[#This Row],[End Date]],I29-Milestones[[#This Row],[End Date]])</f>
        <v>5</v>
      </c>
      <c r="K29" s="71" t="str">
        <f ca="1">IF(Milestones[[#This Row],[Complete Date]]="",IF(TODAY()&lt;Milestones[[#This Row],[Start Date]],"Pending",IF(Milestones[[#This Row],[Complete Date]]="","On Process",IF(I29-G29&gt;0,"Delay","Complete"))),"Complete")</f>
        <v>On Process</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67</v>
      </c>
      <c r="C30" s="76"/>
      <c r="D30" s="76" t="s">
        <v>54</v>
      </c>
      <c r="E30" s="148">
        <v>0.9</v>
      </c>
      <c r="F30" s="149">
        <f t="shared" si="15"/>
        <v>43838</v>
      </c>
      <c r="G30" s="149">
        <f>Milestones[[#This Row],[Start Date]]+Milestones[[#This Row],[Durations]]</f>
        <v>43843</v>
      </c>
      <c r="H30" s="82">
        <v>5</v>
      </c>
      <c r="I30" s="149"/>
      <c r="J30" s="106">
        <f ca="1">IF(Milestones[[#This Row],[Complete Date]]="",TODAY()-Milestones[[#This Row],[End Date]],I30-Milestones[[#This Row],[End Date]])</f>
        <v>0</v>
      </c>
      <c r="K30" s="106" t="str">
        <f ca="1">IF(Today=Milestones[[#This Row],[Start Date]],"On Process",IF(TODAY()&lt;Milestones[[#This Row],[Start Date]],"Pending",IF(Milestones[[#This Row],[Complete Date]]="","On Process","Complete")))</f>
        <v>On Process</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65" t="s">
        <v>70</v>
      </c>
      <c r="C31" s="166"/>
      <c r="D31" s="166"/>
      <c r="E31" s="167"/>
      <c r="F31" s="168"/>
      <c r="G31" s="169"/>
      <c r="H31" s="170"/>
      <c r="I31" s="168"/>
      <c r="J31" s="171"/>
      <c r="K31" s="171"/>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78" t="s">
        <v>72</v>
      </c>
      <c r="C32" s="65"/>
      <c r="D32" s="76" t="s">
        <v>54</v>
      </c>
      <c r="E32" s="83">
        <v>1</v>
      </c>
      <c r="F32" s="84">
        <f>G30</f>
        <v>43843</v>
      </c>
      <c r="G32" s="84">
        <f>Milestones[[#This Row],[Start Date]]+Milestones[[#This Row],[Durations]]</f>
        <v>43844</v>
      </c>
      <c r="H32" s="73">
        <v>1</v>
      </c>
      <c r="I32" s="172">
        <v>43843</v>
      </c>
      <c r="J32" s="106">
        <f ca="1">IF(Milestones[[#This Row],[Complete Date]]="",TODAY()-Milestones[[#This Row],[End Date]],I32-Milestones[[#This Row],[End Date]])</f>
        <v>-1</v>
      </c>
      <c r="K32" s="106" t="str">
        <f ca="1">IF(Today=Milestones[[#This Row],[Start Date]],"On Process",IF(TODAY()&lt;Milestones[[#This Row],[Start Date]],"Pending",IF(Milestones[[#This Row],[Complete Date]]="","On Process","Complete")))</f>
        <v>On Process</v>
      </c>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71</v>
      </c>
      <c r="C33" s="65"/>
      <c r="D33" s="76" t="s">
        <v>54</v>
      </c>
      <c r="E33" s="83">
        <v>0</v>
      </c>
      <c r="F33" s="84">
        <f t="shared" ref="F33:F34" si="16">G32</f>
        <v>43844</v>
      </c>
      <c r="G33" s="84">
        <f>Milestones[[#This Row],[Start Date]]+Milestones[[#This Row],[Durations]]</f>
        <v>43846</v>
      </c>
      <c r="H33" s="73">
        <v>2</v>
      </c>
      <c r="I33" s="172"/>
      <c r="J33" s="106">
        <f ca="1">IF(Milestones[[#This Row],[Complete Date]]="",TODAY()-Milestones[[#This Row],[End Date]],I33-Milestones[[#This Row],[End Date]])</f>
        <v>-3</v>
      </c>
      <c r="K33" s="106" t="str">
        <f ca="1">IF(Today=Milestones[[#This Row],[Start Date]],"On Process",IF(TODAY()&lt;Milestones[[#This Row],[Start Date]],"Pending",IF(Milestones[[#This Row],[Complete Date]]="","On Process","Complete")))</f>
        <v>Pending</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73</v>
      </c>
      <c r="C34" s="65"/>
      <c r="D34" s="76" t="s">
        <v>54</v>
      </c>
      <c r="E34" s="83">
        <v>0</v>
      </c>
      <c r="F34" s="84">
        <f t="shared" si="16"/>
        <v>43846</v>
      </c>
      <c r="G34" s="84">
        <f>Milestones[[#This Row],[Start Date]]+Milestones[[#This Row],[Durations]]</f>
        <v>43848</v>
      </c>
      <c r="H34" s="73">
        <v>2</v>
      </c>
      <c r="I34" s="172"/>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Pending</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A35" s="42"/>
      <c r="B35" s="95" t="s">
        <v>53</v>
      </c>
      <c r="C35" s="92"/>
      <c r="D35" s="66"/>
      <c r="E35" s="96"/>
      <c r="F35" s="56">
        <f>G34</f>
        <v>43848</v>
      </c>
      <c r="G35" s="56">
        <f>Milestones[[#This Row],[Start Date]]+Milestones[[#This Row],[Durations]]</f>
        <v>43853</v>
      </c>
      <c r="H35" s="134">
        <f>H36</f>
        <v>5</v>
      </c>
      <c r="I35" s="68" t="s">
        <v>50</v>
      </c>
      <c r="J35" s="98"/>
      <c r="K35" s="98"/>
      <c r="L35" s="108"/>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104" t="s">
        <v>52</v>
      </c>
      <c r="C36" s="90" t="s">
        <v>4</v>
      </c>
      <c r="D36" s="65" t="s">
        <v>54</v>
      </c>
      <c r="E36" s="81">
        <v>0</v>
      </c>
      <c r="F36" s="80">
        <f>F35</f>
        <v>43848</v>
      </c>
      <c r="G36" s="80">
        <f>Milestones[[#This Row],[Start Date]]+Milestones[[#This Row],[Durations]]</f>
        <v>43853</v>
      </c>
      <c r="H36" s="82">
        <v>5</v>
      </c>
      <c r="I36" s="105"/>
      <c r="J36" s="106">
        <f ca="1">IF(Milestones[[#This Row],[Complete Date]]="",TODAY()-Milestones[[#This Row],[End Date]],I36-Milestones[[#This Row],[End Date]])</f>
        <v>-10</v>
      </c>
      <c r="K36" s="106" t="str">
        <f ca="1">IF(Milestones[[#This Row],[Complete Date]]="",IF(TODAY()&lt;Milestones[[#This Row],[Start Date]],"Pending",IF(Milestones[[#This Row],[Complete Date]]="","On Process",IF(I36-G36&gt;0,"Delay","Complete"))),"Complete")</f>
        <v>Pending</v>
      </c>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7" t="s">
        <v>34</v>
      </c>
      <c r="C37" s="100"/>
      <c r="D37" s="101"/>
      <c r="E37" s="102"/>
      <c r="F37" s="103">
        <f>G36</f>
        <v>43853</v>
      </c>
      <c r="G37" s="103">
        <f>Milestones[[#This Row],[Start Date]]+Milestones[[#This Row],[Durations]]</f>
        <v>43859</v>
      </c>
      <c r="H37" s="86">
        <f>H38</f>
        <v>6</v>
      </c>
      <c r="I37" s="85"/>
      <c r="J37" s="69"/>
      <c r="K37" s="69"/>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B38" s="88" t="s">
        <v>49</v>
      </c>
      <c r="C38" s="61" t="s">
        <v>4</v>
      </c>
      <c r="D38" s="65" t="s">
        <v>54</v>
      </c>
      <c r="E38" s="59">
        <v>0</v>
      </c>
      <c r="F38" s="55">
        <f>F37</f>
        <v>43853</v>
      </c>
      <c r="G38" s="55">
        <f>Milestones[[#This Row],[Start Date]]+Milestones[[#This Row],[Durations]]</f>
        <v>43859</v>
      </c>
      <c r="H38" s="87">
        <v>6</v>
      </c>
      <c r="I38" s="99"/>
      <c r="J38" s="70">
        <f ca="1">IF(Milestones[[#This Row],[Complete Date]]="",TODAY()-Milestones[[#This Row],[End Date]],I38-Milestones[[#This Row],[End Date]])</f>
        <v>-16</v>
      </c>
      <c r="K38" s="70" t="str">
        <f ca="1">IF(Milestones[[#This Row],[Complete Date]]="",IF(TODAY()&lt;Milestones[[#This Row],[Start Date]],"Pending",IF(Milestones[[#This Row],[Complete Date]]="","On Process",IF(I38-G38&gt;0,"Delay","Complete"))),"Complete")</f>
        <v>Pending</v>
      </c>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107" t="s">
        <v>35</v>
      </c>
      <c r="C39" s="100"/>
      <c r="D39" s="101"/>
      <c r="E39" s="102"/>
      <c r="F39" s="103">
        <f>G38</f>
        <v>43859</v>
      </c>
      <c r="G39" s="103">
        <f>Milestones[[#This Row],[Start Date]]+Milestones[[#This Row],[Durations]]</f>
        <v>43865</v>
      </c>
      <c r="H39" s="86">
        <f>H40</f>
        <v>6</v>
      </c>
      <c r="I39" s="85"/>
      <c r="J39" s="69"/>
      <c r="K39" s="69"/>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53" t="s">
        <v>45</v>
      </c>
      <c r="C40" s="60" t="s">
        <v>4</v>
      </c>
      <c r="D40" s="65" t="s">
        <v>54</v>
      </c>
      <c r="E40" s="58">
        <v>0</v>
      </c>
      <c r="F40" s="57">
        <f>F39</f>
        <v>43859</v>
      </c>
      <c r="G40" s="57">
        <f>Milestones[[#This Row],[Start Date]]+Milestones[[#This Row],[Durations]]</f>
        <v>43865</v>
      </c>
      <c r="H40" s="54">
        <v>6</v>
      </c>
      <c r="I40" s="94"/>
      <c r="J40" s="71">
        <f ca="1">IF(Milestones[[#This Row],[Complete Date]]="",TODAY()-Milestones[[#This Row],[End Date]],I40-Milestones[[#This Row],[End Date]])</f>
        <v>-22</v>
      </c>
      <c r="K40" s="71" t="str">
        <f ca="1">IF(Milestones[[#This Row],[Complete Date]]="",IF(TODAY()&lt;Milestones[[#This Row],[Start Date]],"Pending",IF(Milestones[[#This Row],[Complete Date]]="","On Process",IF(I40-G40&gt;0,"Delay","Complete"))),"Complete")</f>
        <v>Pending</v>
      </c>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95" t="s">
        <v>36</v>
      </c>
      <c r="C41" s="92"/>
      <c r="D41" s="66"/>
      <c r="E41" s="96"/>
      <c r="F41" s="56">
        <f>G40</f>
        <v>43865</v>
      </c>
      <c r="G41" s="56">
        <f>Milestones[[#This Row],[Start Date]]+Milestones[[#This Row],[Durations]]</f>
        <v>43866</v>
      </c>
      <c r="H41" s="97">
        <f>H42</f>
        <v>1</v>
      </c>
      <c r="I41" s="68"/>
      <c r="J41" s="98"/>
      <c r="K41" s="98"/>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53" t="s">
        <v>46</v>
      </c>
      <c r="C42" s="60" t="s">
        <v>4</v>
      </c>
      <c r="D42" s="65" t="s">
        <v>54</v>
      </c>
      <c r="E42" s="58">
        <v>0</v>
      </c>
      <c r="F42" s="57">
        <f>F41</f>
        <v>43865</v>
      </c>
      <c r="G42" s="57">
        <f>Milestones[[#This Row],[Start Date]]+Milestones[[#This Row],[Durations]]</f>
        <v>43866</v>
      </c>
      <c r="H42" s="54">
        <v>1</v>
      </c>
      <c r="I42" s="94"/>
      <c r="J42" s="71">
        <f ca="1">IF(Milestones[[#This Row],[Complete Date]]="",TODAY()-Milestones[[#This Row],[End Date]],I42-Milestones[[#This Row],[End Date]])</f>
        <v>-23</v>
      </c>
      <c r="K42" s="71" t="str">
        <f ca="1">IF(Milestones[[#This Row],[Complete Date]]="",IF(TODAY()&lt;Milestones[[#This Row],[Start Date]],"Pending",IF(Milestones[[#This Row],[Complete Date]]="","On Process",IF(I42-G42&gt;0,"Delay","Complete"))),"Complete")</f>
        <v>Pending</v>
      </c>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75" customHeight="1" x14ac:dyDescent="0.25">
      <c r="B43" s="89" t="s">
        <v>39</v>
      </c>
      <c r="C43" s="62" t="s">
        <v>6</v>
      </c>
      <c r="D43" s="66"/>
      <c r="E43" s="96"/>
      <c r="F43" s="75">
        <f>G42</f>
        <v>43866</v>
      </c>
      <c r="G43" s="103">
        <f>Milestones[[#This Row],[Start Date]]+Milestones[[#This Row],[Durations]]</f>
        <v>43873</v>
      </c>
      <c r="H43" s="86">
        <f>H44</f>
        <v>7</v>
      </c>
      <c r="I43" s="85"/>
      <c r="J43" s="69"/>
      <c r="K43" s="69"/>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43" t="s">
        <v>56</v>
      </c>
      <c r="C44" s="131" t="s">
        <v>4</v>
      </c>
      <c r="D44" s="76" t="s">
        <v>54</v>
      </c>
      <c r="E44" s="83">
        <v>0</v>
      </c>
      <c r="F44" s="57">
        <f>F43</f>
        <v>43866</v>
      </c>
      <c r="G44" s="57">
        <f>Milestones[[#This Row],[Start Date]]+Milestones[[#This Row],[Durations]]</f>
        <v>43873</v>
      </c>
      <c r="H44" s="54">
        <v>7</v>
      </c>
      <c r="I44" s="94"/>
      <c r="J44" s="71">
        <f ca="1">IF(Milestones[[#This Row],[Complete Date]]="",TODAY()-Milestones[[#This Row],[End Date]],I44-Milestones[[#This Row],[End Date]])</f>
        <v>-30</v>
      </c>
      <c r="K44" s="71" t="str">
        <f ca="1">IF(Milestones[[#This Row],[Complete Date]]="",IF(TODAY()&lt;Milestones[[#This Row],[Start Date]],"Pending",IF(Milestones[[#This Row],[Complete Date]]="","On Process",IF(I44-G44&gt;0,"Delay","Complete"))),"Complete")</f>
        <v>Pending</v>
      </c>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 customHeight="1" x14ac:dyDescent="0.25">
      <c r="B45" s="78" t="s">
        <v>55</v>
      </c>
      <c r="C45" s="65"/>
      <c r="D45" s="65" t="s">
        <v>54</v>
      </c>
      <c r="E45" s="118">
        <v>0</v>
      </c>
      <c r="F45" s="55">
        <f>G44</f>
        <v>43873</v>
      </c>
      <c r="G45" s="55">
        <f>Milestones[[#This Row],[Start Date]]+Milestones[[#This Row],[Durations]]</f>
        <v>43880</v>
      </c>
      <c r="H45" s="87">
        <v>7</v>
      </c>
      <c r="I45" s="99"/>
      <c r="J45" s="70">
        <f ca="1">IF(Milestones[[#This Row],[Complete Date]]="",TODAY()-Milestones[[#This Row],[End Date]],I45-Milestones[[#This Row],[End Date]])</f>
        <v>-37</v>
      </c>
      <c r="K45" s="70" t="str">
        <f ca="1">IF(Milestones[[#This Row],[Complete Date]]="",IF(TODAY()&lt;Milestones[[#This Row],[Start Date]],"Pending",IF(Milestones[[#This Row],[Complete Date]]="","On Process",IF(I45-G45&gt;0,"Delay","Complete"))),"Complete")</f>
        <v>Pending</v>
      </c>
      <c r="L45" s="35"/>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30" customHeight="1" x14ac:dyDescent="0.25">
      <c r="D46" s="30"/>
    </row>
    <row r="47" spans="1:67" ht="30" customHeight="1" x14ac:dyDescent="0.25">
      <c r="D47" s="30"/>
    </row>
  </sheetData>
  <mergeCells count="9">
    <mergeCell ref="AA2:AD2"/>
    <mergeCell ref="AF2:AI2"/>
    <mergeCell ref="D3:E3"/>
    <mergeCell ref="D4:E4"/>
    <mergeCell ref="B5:J5"/>
    <mergeCell ref="F3:H3"/>
    <mergeCell ref="L2:O2"/>
    <mergeCell ref="Q2:T2"/>
    <mergeCell ref="V2:Y2"/>
  </mergeCells>
  <conditionalFormatting sqref="E7:E8 E10:E11 E41 E43 E13 E37 E17:E35">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9:BO41 L13:BO13 L17:BO20 L35:BO36">
    <cfRule type="expression" dxfId="46" priority="153">
      <formula>AND(TODAY()&gt;=L$5,TODAY()&lt;M$5)</formula>
    </cfRule>
  </conditionalFormatting>
  <conditionalFormatting sqref="L4:AP4">
    <cfRule type="expression" dxfId="45" priority="159">
      <formula>L$5&lt;=EOMONTH($L$5,0)</formula>
    </cfRule>
  </conditionalFormatting>
  <conditionalFormatting sqref="M4:BO4">
    <cfRule type="expression" dxfId="44" priority="155">
      <formula>AND(M$5&lt;=EOMONTH($L$5,2),M$5&gt;EOMONTH($L$5,0),M$5&gt;EOMONTH($L$5,1))</formula>
    </cfRule>
  </conditionalFormatting>
  <conditionalFormatting sqref="L4:BO4">
    <cfRule type="expression" dxfId="43" priority="154">
      <formula>AND(L$5&lt;=EOMONTH($L$5,1),L$5&gt;EOMONTH($L$5,0))</formula>
    </cfRule>
  </conditionalFormatting>
  <conditionalFormatting sqref="L8:BO17">
    <cfRule type="expression" dxfId="42" priority="176" stopIfTrue="1">
      <formula>AND($C8="Low Risk",L$5&gt;=$F8,L$5&lt;=$F8+$H8-1)</formula>
    </cfRule>
    <cfRule type="expression" dxfId="41" priority="195" stopIfTrue="1">
      <formula>AND($C8="High Risk",L$5&gt;=$F8,L$5&lt;=$F8+$H8-1)</formula>
    </cfRule>
    <cfRule type="expression" dxfId="40" priority="213" stopIfTrue="1">
      <formula>AND($C8="On Track",L$5&gt;=$F8,L$5&lt;=$F8+$H8-1)</formula>
    </cfRule>
    <cfRule type="expression" dxfId="39" priority="214" stopIfTrue="1">
      <formula>AND($C8="Med Risk",L$5&gt;=$F8,L$5&lt;=$F8+$H8-1)</formula>
    </cfRule>
    <cfRule type="expression" dxfId="38"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37"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36" priority="120">
      <formula>AND(TODAY()&gt;=L$5,TODAY()&lt;M$5)</formula>
    </cfRule>
  </conditionalFormatting>
  <conditionalFormatting sqref="L38:BO41">
    <cfRule type="expression" dxfId="35" priority="64">
      <formula>AND(TODAY()&gt;=L$5,TODAY()&lt;M$5)</formula>
    </cfRule>
  </conditionalFormatting>
  <conditionalFormatting sqref="E41 E43">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2:BO42">
    <cfRule type="expression" dxfId="34" priority="56">
      <formula>AND(TODAY()&gt;=L$5,TODAY()&lt;M$5)</formula>
    </cfRule>
  </conditionalFormatting>
  <conditionalFormatting sqref="L42:BO42">
    <cfRule type="expression" dxfId="33" priority="54">
      <formula>AND(TODAY()&gt;=L$5,TODAY()&lt;M$5)</formula>
    </cfRule>
  </conditionalFormatting>
  <conditionalFormatting sqref="L21:BO34">
    <cfRule type="expression" dxfId="32" priority="43">
      <formula>AND(TODAY()&gt;=L$5,TODAY()&lt;M$5)</formula>
    </cfRule>
  </conditionalFormatting>
  <conditionalFormatting sqref="L15:BO15">
    <cfRule type="expression" dxfId="31"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30" priority="35">
      <formula>AND(TODAY()&gt;=L$5,TODAY()&lt;M$5)</formula>
    </cfRule>
  </conditionalFormatting>
  <conditionalFormatting sqref="E36">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8">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0">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2">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4:E45">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39">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7:BO37">
    <cfRule type="expression" dxfId="29" priority="18">
      <formula>AND(TODAY()&gt;=L$5,TODAY()&lt;M$5)</formula>
    </cfRule>
  </conditionalFormatting>
  <conditionalFormatting sqref="L18:BO19 L21:BO21 M20:BO20">
    <cfRule type="expression" dxfId="28" priority="409" stopIfTrue="1">
      <formula>AND($C19="Low Risk",L$5&gt;=$F19,L$5&lt;=$F19+$H19-1)</formula>
    </cfRule>
    <cfRule type="expression" dxfId="27" priority="410" stopIfTrue="1">
      <formula>AND($C19="High Risk",L$5&gt;=$F19,L$5&lt;=$F19+$H19-1)</formula>
    </cfRule>
    <cfRule type="expression" dxfId="26" priority="411" stopIfTrue="1">
      <formula>AND($C19="On Track",L$5&gt;=$F19,L$5&lt;=$F19+$H19-1)</formula>
    </cfRule>
    <cfRule type="expression" dxfId="25" priority="412" stopIfTrue="1">
      <formula>AND($C19="Med Risk",L$5&gt;=$F19,L$5&lt;=$F19+$H19-1)</formula>
    </cfRule>
    <cfRule type="expression" dxfId="24" priority="413" stopIfTrue="1">
      <formula>AND(LEN($C19)=0,L$5&gt;=$F19,L$5&lt;=$F19+$H19-1)</formula>
    </cfRule>
  </conditionalFormatting>
  <conditionalFormatting sqref="L26:BO27 L35:BO42">
    <cfRule type="expression" dxfId="23" priority="421" stopIfTrue="1">
      <formula>AND($C28="Low Risk",L$5&gt;=$F28,L$5&lt;=$F28+$H28-1)</formula>
    </cfRule>
    <cfRule type="expression" dxfId="22" priority="422" stopIfTrue="1">
      <formula>AND($C28="High Risk",L$5&gt;=$F28,L$5&lt;=$F28+$H28-1)</formula>
    </cfRule>
    <cfRule type="expression" dxfId="21" priority="423" stopIfTrue="1">
      <formula>AND($C28="On Track",L$5&gt;=$F28,L$5&lt;=$F28+$H28-1)</formula>
    </cfRule>
    <cfRule type="expression" dxfId="20" priority="424" stopIfTrue="1">
      <formula>AND($C28="Med Risk",L$5&gt;=$F28,L$5&lt;=$F28+$H28-1)</formula>
    </cfRule>
    <cfRule type="expression" dxfId="19" priority="425" stopIfTrue="1">
      <formula>AND(LEN($C28)=0,L$5&gt;=$F28,L$5&lt;=$F28+$H28-1)</formula>
    </cfRule>
  </conditionalFormatting>
  <conditionalFormatting sqref="L28:BO34">
    <cfRule type="expression" dxfId="18" priority="445" stopIfTrue="1">
      <formula>AND(#REF!="Low Risk",L$5&gt;=#REF!,L$5&lt;=#REF!+#REF!-1)</formula>
    </cfRule>
    <cfRule type="expression" dxfId="17" priority="446" stopIfTrue="1">
      <formula>AND(#REF!="High Risk",L$5&gt;=#REF!,L$5&lt;=#REF!+#REF!-1)</formula>
    </cfRule>
    <cfRule type="expression" dxfId="16" priority="447" stopIfTrue="1">
      <formula>AND(#REF!="On Track",L$5&gt;=#REF!,L$5&lt;=#REF!+#REF!-1)</formula>
    </cfRule>
    <cfRule type="expression" dxfId="15" priority="448" stopIfTrue="1">
      <formula>AND(#REF!="Med Risk",L$5&gt;=#REF!,L$5&lt;=#REF!+#REF!-1)</formula>
    </cfRule>
    <cfRule type="expression" dxfId="14" priority="449" stopIfTrue="1">
      <formula>AND(LEN(#REF!)=0,L$5&gt;=#REF!,L$5&lt;=#REF!+#REF!-1)</formula>
    </cfRule>
  </conditionalFormatting>
  <conditionalFormatting sqref="L43:BO43">
    <cfRule type="expression" dxfId="13" priority="11">
      <formula>AND(TODAY()&gt;=L$5,TODAY()&lt;M$5)</formula>
    </cfRule>
  </conditionalFormatting>
  <conditionalFormatting sqref="L43:BO43">
    <cfRule type="expression" dxfId="12" priority="10">
      <formula>AND(TODAY()&gt;=L$5,TODAY()&lt;M$5)</formula>
    </cfRule>
  </conditionalFormatting>
  <conditionalFormatting sqref="L44:BO45">
    <cfRule type="expression" dxfId="11" priority="3">
      <formula>AND(TODAY()&gt;=L$5,TODAY()&lt;M$5)</formula>
    </cfRule>
  </conditionalFormatting>
  <conditionalFormatting sqref="L44:BO45">
    <cfRule type="expression" dxfId="10" priority="2">
      <formula>AND(TODAY()&gt;=L$5,TODAY()&lt;M$5)</formula>
    </cfRule>
  </conditionalFormatting>
  <conditionalFormatting sqref="L43:BO45">
    <cfRule type="expression" dxfId="9" priority="451" stopIfTrue="1">
      <formula>AND($C46="Low Risk",L$5&gt;=$F46,L$5&lt;=$F46+$H46-1)</formula>
    </cfRule>
    <cfRule type="expression" dxfId="8" priority="452" stopIfTrue="1">
      <formula>AND($C46="High Risk",L$5&gt;=$F46,L$5&lt;=$F46+$H46-1)</formula>
    </cfRule>
    <cfRule type="expression" dxfId="7" priority="453" stopIfTrue="1">
      <formula>AND($C46="On Track",L$5&gt;=$F46,L$5&lt;=$F46+$H46-1)</formula>
    </cfRule>
    <cfRule type="expression" dxfId="6" priority="454" stopIfTrue="1">
      <formula>AND($C46="Med Risk",L$5&gt;=$F46,L$5&lt;=$F46+$H46-1)</formula>
    </cfRule>
    <cfRule type="expression" dxfId="5" priority="455" stopIfTrue="1">
      <formula>AND(LEN($C46)=0,L$5&gt;=$F46,L$5&lt;=$F46+$H46-1)</formula>
    </cfRule>
  </conditionalFormatting>
  <conditionalFormatting sqref="L22:BO25">
    <cfRule type="expression" dxfId="4" priority="486" stopIfTrue="1">
      <formula>AND($C27="Low Risk",L$5&gt;=$F27,L$5&lt;=$F27+$H27-1)</formula>
    </cfRule>
    <cfRule type="expression" dxfId="3" priority="487" stopIfTrue="1">
      <formula>AND($C27="High Risk",L$5&gt;=$F27,L$5&lt;=$F27+$H27-1)</formula>
    </cfRule>
    <cfRule type="expression" dxfId="2" priority="488" stopIfTrue="1">
      <formula>AND($C27="On Track",L$5&gt;=$F27,L$5&lt;=$F27+$H27-1)</formula>
    </cfRule>
    <cfRule type="expression" dxfId="1" priority="489" stopIfTrue="1">
      <formula>AND($C27="Med Risk",L$5&gt;=$F27,L$5&lt;=$F27+$H27-1)</formula>
    </cfRule>
    <cfRule type="expression" dxfId="0"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5"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E41 E43 E13 E37 E17:E35</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E41 E43</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E44:E45</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L39:BO41 L10:BO11 L8:BO8 L13:BO13 L35:BO36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L42:BO42</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L37:BO37</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L21:BO34</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L44:BO45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2020-01-13T07:21:05Z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