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wsl.localhost\Ubuntu-22.04\home\mephistophilus\MyGitRepositories\ears3\src\test\resources\"/>
    </mc:Choice>
  </mc:AlternateContent>
  <xr:revisionPtr revIDLastSave="0" documentId="13_ncr:1_{4CE15BB2-44ED-44F2-998E-17AA25C4633C}" xr6:coauthVersionLast="47" xr6:coauthVersionMax="47" xr10:uidLastSave="{00000000-0000-0000-0000-000000000000}"/>
  <bookViews>
    <workbookView xWindow="-120" yWindow="-120" windowWidth="29040" windowHeight="15720" tabRatio="332" activeTab="4" xr2:uid="{00000000-000D-0000-FFFF-FFFF00000000}"/>
  </bookViews>
  <sheets>
    <sheet name="Sheet1" sheetId="1" r:id="rId1"/>
    <sheet name="Feuil1" sheetId="3" r:id="rId2"/>
    <sheet name="List" sheetId="2" r:id="rId3"/>
    <sheet name="sheet1 EARS" sheetId="7" r:id="rId4"/>
    <sheet name="events" sheetId="4" r:id="rId5"/>
    <sheet name="jhgj" sheetId="6" r:id="rId6"/>
    <sheet name="process mapping"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6" i="7" l="1"/>
  <c r="G165" i="7"/>
  <c r="G164" i="7"/>
  <c r="G163" i="7"/>
  <c r="G162" i="7"/>
  <c r="G161" i="7"/>
  <c r="G160" i="7"/>
  <c r="G159" i="7"/>
  <c r="G158" i="7"/>
  <c r="G157" i="7"/>
  <c r="G156" i="7"/>
  <c r="G155" i="7"/>
  <c r="G154" i="7"/>
  <c r="G153" i="7"/>
  <c r="G152" i="7"/>
  <c r="G151" i="7"/>
  <c r="G150" i="7"/>
  <c r="G149" i="7"/>
  <c r="G148" i="7"/>
  <c r="W147" i="7"/>
  <c r="V147" i="7"/>
  <c r="G146" i="7"/>
  <c r="V145" i="7"/>
  <c r="W145" i="7" s="1"/>
  <c r="G144" i="7"/>
  <c r="G143" i="7"/>
  <c r="G142" i="7"/>
  <c r="V141" i="7"/>
  <c r="G140" i="7"/>
  <c r="V139" i="7"/>
  <c r="W139" i="7" s="1"/>
  <c r="G139" i="7"/>
  <c r="V138" i="7"/>
  <c r="W138" i="7" s="1"/>
  <c r="G137" i="7"/>
  <c r="W136" i="7"/>
  <c r="V136" i="7"/>
  <c r="G135" i="7"/>
  <c r="V134" i="7"/>
  <c r="W134" i="7" s="1"/>
  <c r="G134" i="7"/>
  <c r="G133" i="7"/>
  <c r="V132" i="7"/>
  <c r="W132" i="7" s="1"/>
  <c r="G132" i="7"/>
  <c r="G131" i="7"/>
  <c r="G130" i="7"/>
  <c r="W129" i="7"/>
  <c r="V129" i="7"/>
  <c r="G129" i="7"/>
  <c r="G128" i="7"/>
  <c r="W127" i="7"/>
  <c r="V127" i="7"/>
  <c r="G127" i="7"/>
  <c r="V126" i="7"/>
  <c r="W126" i="7" s="1"/>
  <c r="G126" i="7"/>
  <c r="G125" i="7"/>
  <c r="G124" i="7"/>
  <c r="G123" i="7"/>
  <c r="G122" i="7"/>
  <c r="G121" i="7"/>
  <c r="G120" i="7"/>
  <c r="G119" i="7"/>
  <c r="G118" i="7"/>
  <c r="G116" i="7"/>
  <c r="G114" i="7"/>
  <c r="G112" i="7"/>
  <c r="G111" i="7"/>
  <c r="G109" i="7"/>
  <c r="G108" i="7"/>
  <c r="G106" i="7"/>
  <c r="G105" i="7"/>
  <c r="G104" i="7"/>
  <c r="G103" i="7"/>
  <c r="G102" i="7"/>
  <c r="G101" i="7"/>
  <c r="G100" i="7"/>
  <c r="G99" i="7"/>
  <c r="G98" i="7"/>
  <c r="G96" i="7"/>
  <c r="G95" i="7"/>
  <c r="G91" i="7"/>
  <c r="G90" i="7"/>
  <c r="G89" i="7"/>
  <c r="G88" i="7"/>
  <c r="G87" i="7"/>
  <c r="G86" i="7"/>
  <c r="G85" i="7"/>
  <c r="G84" i="7"/>
  <c r="G83" i="7"/>
  <c r="G82" i="7"/>
  <c r="G79" i="7"/>
  <c r="G78" i="7"/>
  <c r="G77" i="7"/>
  <c r="G76" i="7"/>
  <c r="G75" i="7"/>
  <c r="G74" i="7"/>
  <c r="G70" i="7"/>
  <c r="G69" i="7"/>
  <c r="G67" i="7"/>
  <c r="G64" i="7"/>
  <c r="G62" i="7"/>
  <c r="G60" i="7"/>
  <c r="G59" i="7"/>
  <c r="G58" i="7"/>
  <c r="G57" i="7"/>
  <c r="G56" i="7"/>
  <c r="V55" i="7"/>
  <c r="G55" i="7"/>
  <c r="G54" i="7"/>
  <c r="G53" i="7"/>
  <c r="G52" i="7"/>
  <c r="G51" i="7"/>
  <c r="G50" i="7"/>
  <c r="G49" i="7"/>
  <c r="G47" i="7"/>
  <c r="G45" i="7"/>
  <c r="G41" i="7"/>
  <c r="G36" i="7"/>
  <c r="G35" i="7"/>
  <c r="G34" i="7"/>
  <c r="G33" i="7"/>
  <c r="G32" i="7"/>
  <c r="G30" i="7"/>
  <c r="G29" i="7"/>
  <c r="G28" i="7"/>
  <c r="G26" i="7"/>
  <c r="G25" i="7"/>
  <c r="G24" i="7"/>
  <c r="G23" i="7"/>
  <c r="G16" i="7"/>
  <c r="G15" i="7"/>
  <c r="G14" i="7"/>
  <c r="G13" i="7"/>
  <c r="G12" i="7"/>
  <c r="G11" i="7"/>
  <c r="G10" i="7"/>
  <c r="G9" i="7"/>
  <c r="G8" i="7"/>
  <c r="G7" i="7"/>
  <c r="W55" i="4"/>
  <c r="X55" i="4" s="1"/>
  <c r="W54" i="4"/>
  <c r="X54" i="4" s="1"/>
  <c r="W53" i="4"/>
  <c r="W129" i="4"/>
  <c r="X129" i="4" s="1"/>
  <c r="W52" i="4"/>
  <c r="X52" i="4" s="1"/>
  <c r="W51" i="4"/>
  <c r="X51" i="4" s="1"/>
  <c r="W12" i="4"/>
  <c r="X12" i="4" s="1"/>
  <c r="W11" i="4"/>
  <c r="X11" i="4" s="1"/>
  <c r="W10" i="4"/>
  <c r="X10" i="4" s="1"/>
  <c r="W9" i="4"/>
  <c r="X9" i="4" s="1"/>
  <c r="W8" i="4"/>
  <c r="X8" i="4" s="1"/>
  <c r="W32" i="4"/>
  <c r="F136" i="1"/>
  <c r="F140" i="1"/>
  <c r="G140" i="1" s="1"/>
  <c r="F142" i="1"/>
  <c r="G142" i="1" s="1"/>
  <c r="F134" i="1"/>
  <c r="G134" i="1" s="1"/>
  <c r="F133" i="1"/>
  <c r="G133" i="1" s="1"/>
  <c r="F50" i="1" l="1"/>
  <c r="F121" i="1"/>
  <c r="G121" i="1" s="1"/>
  <c r="F122" i="1"/>
  <c r="G122" i="1" s="1"/>
  <c r="F124" i="1"/>
  <c r="G124" i="1" s="1"/>
  <c r="F127" i="1"/>
  <c r="G127" i="1" s="1"/>
  <c r="F129" i="1"/>
  <c r="G129" i="1" s="1"/>
  <c r="F131" i="1"/>
  <c r="G131" i="1" s="1"/>
  <c r="C3" i="3"/>
  <c r="C4" i="3"/>
  <c r="C2" i="3"/>
  <c r="B7" i="3" l="1"/>
  <c r="E2" i="3" l="1"/>
  <c r="D2" i="3"/>
  <c r="D4" i="3"/>
  <c r="E4" i="3" l="1"/>
</calcChain>
</file>

<file path=xl/sharedStrings.xml><?xml version="1.0" encoding="utf-8"?>
<sst xmlns="http://schemas.openxmlformats.org/spreadsheetml/2006/main" count="5032" uniqueCount="336">
  <si>
    <t>Date</t>
  </si>
  <si>
    <t>Subject</t>
  </si>
  <si>
    <t>Description</t>
  </si>
  <si>
    <t>Remarks</t>
  </si>
  <si>
    <t>For</t>
  </si>
  <si>
    <t>Status</t>
  </si>
  <si>
    <t>Region</t>
  </si>
  <si>
    <t>Weather</t>
  </si>
  <si>
    <t>Navigation</t>
  </si>
  <si>
    <t>All</t>
  </si>
  <si>
    <t>Finished</t>
  </si>
  <si>
    <t>Crew</t>
  </si>
  <si>
    <t>Scientists</t>
  </si>
  <si>
    <t>No impact</t>
  </si>
  <si>
    <t>Command team</t>
  </si>
  <si>
    <t>Possible impact</t>
  </si>
  <si>
    <t>Cancelled</t>
  </si>
  <si>
    <t>Ongoing</t>
  </si>
  <si>
    <t>Planned</t>
  </si>
  <si>
    <t>Position Type</t>
  </si>
  <si>
    <t>Approx.</t>
  </si>
  <si>
    <t>Exact</t>
  </si>
  <si>
    <t>Interruption</t>
  </si>
  <si>
    <t>Heavy impact</t>
  </si>
  <si>
    <t>Start mobilization</t>
  </si>
  <si>
    <t>Operational meeting</t>
  </si>
  <si>
    <t>In scientific lab</t>
  </si>
  <si>
    <t>Transit</t>
  </si>
  <si>
    <t>o/c</t>
  </si>
  <si>
    <t>Abandon ship exercise</t>
  </si>
  <si>
    <t>ETA</t>
  </si>
  <si>
    <t>Demob</t>
  </si>
  <si>
    <t>Dist (nm)</t>
  </si>
  <si>
    <t>Time (u)</t>
  </si>
  <si>
    <t>Hour (B)</t>
  </si>
  <si>
    <t xml:space="preserve">Briefing on planning of the day. </t>
  </si>
  <si>
    <t>dist</t>
  </si>
  <si>
    <t>speed</t>
  </si>
  <si>
    <t>days</t>
  </si>
  <si>
    <t>hrs</t>
  </si>
  <si>
    <t>Provision delivery</t>
  </si>
  <si>
    <t>Coordination meeting</t>
  </si>
  <si>
    <t>TBC</t>
  </si>
  <si>
    <t>Breakwaters Zeebrugge</t>
  </si>
  <si>
    <t>Naval port Zeebrugge</t>
  </si>
  <si>
    <t>BEL TTW</t>
  </si>
  <si>
    <t>BEL EEZ</t>
  </si>
  <si>
    <t>UK EEZ</t>
  </si>
  <si>
    <t>UK TTW</t>
  </si>
  <si>
    <t>NDL EEZ</t>
  </si>
  <si>
    <t>NDL TTW</t>
  </si>
  <si>
    <t>BEL Inshore</t>
  </si>
  <si>
    <t>Coordination first day. Procedures</t>
  </si>
  <si>
    <t>ETD</t>
  </si>
  <si>
    <t>FF exercise</t>
  </si>
  <si>
    <t>CTD</t>
  </si>
  <si>
    <t>Sparker &amp; Topas</t>
  </si>
  <si>
    <t>With direction TSS</t>
  </si>
  <si>
    <t>North Hinder South &amp; Sunk TSS</t>
  </si>
  <si>
    <t>Crew's meeting</t>
  </si>
  <si>
    <t>Area 1</t>
  </si>
  <si>
    <t>Area 2</t>
  </si>
  <si>
    <t>Area 4</t>
  </si>
  <si>
    <t>Area 5</t>
  </si>
  <si>
    <t>Area 6</t>
  </si>
  <si>
    <t>Area 7</t>
  </si>
  <si>
    <t>Vibrocoring</t>
  </si>
  <si>
    <t>DCS_VC01</t>
  </si>
  <si>
    <t>DCS_VC02</t>
  </si>
  <si>
    <t>DCS_VC03</t>
  </si>
  <si>
    <t>DCS_VC04</t>
  </si>
  <si>
    <t>Direction( S-N)dependant on current ==&gt; point order might change</t>
  </si>
  <si>
    <t>CTD_NL_02</t>
  </si>
  <si>
    <t>Topas</t>
  </si>
  <si>
    <t>SB_08 (W-E) @3,5kts SOG</t>
  </si>
  <si>
    <t>North Hinder North TSS &amp; Maas West Outer TSS</t>
  </si>
  <si>
    <t>North Hinder North TSS</t>
  </si>
  <si>
    <t>TSS crossing</t>
  </si>
  <si>
    <t>Start ivo WMF</t>
  </si>
  <si>
    <t>ACW_07 @6kts SOG</t>
  </si>
  <si>
    <t>ACW_06 @6kts SOG</t>
  </si>
  <si>
    <t>ACW_04 @6kts SOG</t>
  </si>
  <si>
    <t>ACW_03 @6kts SOG</t>
  </si>
  <si>
    <t>ACW_02 @6kts SOG</t>
  </si>
  <si>
    <t>ACW_01 @6kts SOG</t>
  </si>
  <si>
    <t>Area 3a</t>
  </si>
  <si>
    <t>Area 3b</t>
  </si>
  <si>
    <t xml:space="preserve">Time/Place issue. Should start transit at 06:00 iot arrive at 09:00. Prio?
From this moment, end of torough analysis of operational course. 
8 cores are mentioned in plan, however only 6 positions available.
In deep water route.
AX_VC17: 0,47NM from cable
AX_VC20: 0,1NM from pipe </t>
  </si>
  <si>
    <t>Daily meeting crew (TBC)</t>
  </si>
  <si>
    <t>Safety briefing</t>
  </si>
  <si>
    <t xml:space="preserve">To Area 3A </t>
  </si>
  <si>
    <t>@10kts</t>
  </si>
  <si>
    <t>When installation of pCO² system is completed.
After heli exercise in dock sheduled between 1300 &amp; 1500)</t>
  </si>
  <si>
    <t xml:space="preserve">o/c </t>
  </si>
  <si>
    <t>E-W direction
STW 0 before start iot lower drop keel -0,5m</t>
  </si>
  <si>
    <t>AC 07</t>
  </si>
  <si>
    <t>AC 08</t>
  </si>
  <si>
    <t>AC 09</t>
  </si>
  <si>
    <t>AC 12</t>
  </si>
  <si>
    <t>AC 11</t>
  </si>
  <si>
    <t>AC 10</t>
  </si>
  <si>
    <t>AC4 &amp; 1 (TBC)</t>
  </si>
  <si>
    <t>@bridge</t>
  </si>
  <si>
    <t>hn</t>
  </si>
  <si>
    <t>AC_02: 0,1NM from cable
AC_02: &lt; 0,4NM from cable</t>
  </si>
  <si>
    <t>ACW_05 @6kts SOG - part I</t>
  </si>
  <si>
    <t>ACW_05 @6kts SOG - part II</t>
  </si>
  <si>
    <t>N-going current
09:38 VC in, heading 217, pos 52°22.011N 2°16.080E / 0952 VC out</t>
  </si>
  <si>
    <t>N-going current
10:30 VC in, heading 240, pos 52°21.949N 2°16.133E / 1041 VC out</t>
  </si>
  <si>
    <t>N-going current
11:32 VC in, heading 180, pos 52°21.855N 2°16.187E / 1145 VC out</t>
  </si>
  <si>
    <t>S-going current. 
1405: VC in / 1415: VC out / heading: 002 pos: 52°20.613N 2°16.817E</t>
  </si>
  <si>
    <t xml:space="preserve">S-going current. 
1435: VC in, heading:354, pos: 52°21.073N 2°16.592E / 14:45: VC out
Electric cable damaged. </t>
  </si>
  <si>
    <t>Pos 52°21.132N 2°16.446E</t>
  </si>
  <si>
    <t>Program change due to damaged cable
15:10 CTD in / 15:20 CTD out</t>
  </si>
  <si>
    <t>ACE_07 @5kts SOG</t>
  </si>
  <si>
    <t>S-going current. 
Cancelled due to cable rupture (repair needs 24hr to dry)</t>
  </si>
  <si>
    <t>ACE_06 @5kts SOG</t>
  </si>
  <si>
    <t>ACE_05  @5kts SOG</t>
  </si>
  <si>
    <t>ACE_04  @5kts SOG</t>
  </si>
  <si>
    <t>ACE_03  @5kts SOG</t>
  </si>
  <si>
    <t>ACE_02  @5kts SOG</t>
  </si>
  <si>
    <t>ACE_01 (E-W)  @5kts SOG</t>
  </si>
  <si>
    <t>NL_05 (W-E) @5kts SOG</t>
  </si>
  <si>
    <t>NL_10 @5kts SOG</t>
  </si>
  <si>
    <t>NL_11 @5kts SOG</t>
  </si>
  <si>
    <t>NL_12 @5kts SOG</t>
  </si>
  <si>
    <t>NL_13 @5kts SOG</t>
  </si>
  <si>
    <t>NL_14 @5kts SOG</t>
  </si>
  <si>
    <t>Rugby</t>
  </si>
  <si>
    <t>@dayroom. FR vs IT</t>
  </si>
  <si>
    <t>Heading not between 260-280</t>
  </si>
  <si>
    <t>Topas on</t>
  </si>
  <si>
    <t xml:space="preserve">To Area 3b @ 6kts. </t>
  </si>
  <si>
    <t>End of ACE_01</t>
  </si>
  <si>
    <t>briefing project</t>
  </si>
  <si>
    <t>OSP1</t>
  </si>
  <si>
    <t>OSP4</t>
  </si>
  <si>
    <t>Fire drill</t>
  </si>
  <si>
    <t>pos 52°9.437N 3°17.064E</t>
  </si>
  <si>
    <t>10:30 CTD on board</t>
  </si>
  <si>
    <t>All welcome - science meeting room level 6</t>
  </si>
  <si>
    <t>Along navtrack</t>
  </si>
  <si>
    <t>To area 5, at max speed for Topas
Follow OSP1 (ETA 00:30), TSS, OSP 4 (ETA 06:00), OSP 5 (ETA 0800)</t>
  </si>
  <si>
    <t>at max speed for Topas on 1 big gen</t>
  </si>
  <si>
    <t>Along transit, at max speed for Topas on 1 big gen</t>
  </si>
  <si>
    <t>OSP5</t>
  </si>
  <si>
    <t>DB13</t>
  </si>
  <si>
    <t>DB14</t>
  </si>
  <si>
    <t>DB15</t>
  </si>
  <si>
    <t>DB16</t>
  </si>
  <si>
    <t>DB19</t>
  </si>
  <si>
    <t>DB20</t>
  </si>
  <si>
    <t>@5kts</t>
  </si>
  <si>
    <t>To Vibrocore position</t>
  </si>
  <si>
    <t>TBD</t>
  </si>
  <si>
    <t>52°44,2N 002°46,2E</t>
  </si>
  <si>
    <t>at 5 kts</t>
  </si>
  <si>
    <t>Safety committee</t>
  </si>
  <si>
    <t>transit</t>
  </si>
  <si>
    <t>OG06</t>
  </si>
  <si>
    <t xml:space="preserve">transit </t>
  </si>
  <si>
    <t>OG05</t>
  </si>
  <si>
    <t>OG04</t>
  </si>
  <si>
    <t>OG03</t>
  </si>
  <si>
    <t>OG01</t>
  </si>
  <si>
    <t>position:  54°41.3187N 2°56.9209E</t>
  </si>
  <si>
    <t>54°38,0N 003°17,6E</t>
  </si>
  <si>
    <t>VC04</t>
  </si>
  <si>
    <t>VC01</t>
  </si>
  <si>
    <t>VC05</t>
  </si>
  <si>
    <t>VC03</t>
  </si>
  <si>
    <t>1010 VC In, heading 300, pos 54°39.325N 003°0.373E / 1017 VC Out</t>
  </si>
  <si>
    <t>heading 305, pos 54°39.533N 3°0.616E / 1052 VC in / 1059 VC out</t>
  </si>
  <si>
    <t>heading 305, pos 54°39.166N 3°0.191E / 1124 VC in / 1131 VC out</t>
  </si>
  <si>
    <t>heading 305, pos 54°38.746N 2°59.711E / 1158 VC in / 1206 VC out</t>
  </si>
  <si>
    <t>DB17, pt 1</t>
  </si>
  <si>
    <t>DB 17, pt 2</t>
  </si>
  <si>
    <t>DB18, pt 1</t>
  </si>
  <si>
    <t>VC10</t>
  </si>
  <si>
    <t>VC09</t>
  </si>
  <si>
    <t>VC08</t>
  </si>
  <si>
    <t>VC06</t>
  </si>
  <si>
    <t>VC07</t>
  </si>
  <si>
    <t>to DB 18, pt 2</t>
  </si>
  <si>
    <t>DB18, pt 2</t>
  </si>
  <si>
    <t>heading 325 , pos 54°40.467N 2°1.685E / 1502 VC in / 1508 VC out</t>
  </si>
  <si>
    <t>CTD in same position as last core</t>
  </si>
  <si>
    <t>Pos: 54°47.968N-003°20.715E heading 302 / 1649 VC in / 1658 VC out</t>
  </si>
  <si>
    <t>Pos: 54°48.083N-003°20.358E heading 302 / 1716 VC in / 1725 VC out</t>
  </si>
  <si>
    <t>Pos: 54°48.292N-003°19.737E heading 300 / 1746 VC in / 1754 VC out</t>
  </si>
  <si>
    <t>Pos: 54°48.637N-003°18.702E heading 305 / 1820 VC in / 1829 VC out / 3m ahead pos: 54°48.638N-003°18.700E / 1843 VC in / 1853 VC out</t>
  </si>
  <si>
    <t>Pos: 54°49.670N-003°20.114E heading 305 / 1922 VC in / 1931 VC OUT</t>
  </si>
  <si>
    <t>to OG3</t>
  </si>
  <si>
    <t>OG3</t>
  </si>
  <si>
    <t>to OG2</t>
  </si>
  <si>
    <t>OG2</t>
  </si>
  <si>
    <t xml:space="preserve"> 54°07.0512N 2°41.0453E</t>
  </si>
  <si>
    <t xml:space="preserve"> 53°57.4307N 2°56.9838E</t>
  </si>
  <si>
    <t>to OG1</t>
  </si>
  <si>
    <t>OG1</t>
  </si>
  <si>
    <t>Vibrocoring (TBC)</t>
  </si>
  <si>
    <t>OSP01</t>
  </si>
  <si>
    <t>OSP04</t>
  </si>
  <si>
    <t>transit to CTD</t>
  </si>
  <si>
    <t>6,5kts</t>
  </si>
  <si>
    <t xml:space="preserve">max speed </t>
  </si>
  <si>
    <t>In position 54°22.347N 4°7.880E, heading 221 / 0846 VC In / 0856 VC out</t>
  </si>
  <si>
    <t>In position 54°22.222N 4°5.435E, heading 235 / 0928VC In / 0937 VC out</t>
  </si>
  <si>
    <t>In position 54°21.696N 3°55.127E, heading 255 / 1034 VC In / 1042 VC out</t>
  </si>
  <si>
    <t xml:space="preserve">Vibrocoring </t>
  </si>
  <si>
    <t>6,5 kts</t>
  </si>
  <si>
    <t>In position 54°21.197N 3°45.308E, heading 220 / 1138 VC In / 1145 VC out / 5m ahead / 1155 VC In / 1207 VC out</t>
  </si>
  <si>
    <t>In position 54°20.929N 3°40.049E, heading 214 / 1248 VC In / 1256 VC out</t>
  </si>
  <si>
    <t>9kts</t>
  </si>
  <si>
    <t>to OG01 W side</t>
  </si>
  <si>
    <t>max speed on 1 DG</t>
  </si>
  <si>
    <t>transit from OG06 to CTD</t>
  </si>
  <si>
    <t>Sparker deployement</t>
  </si>
  <si>
    <t>Silke's talk</t>
  </si>
  <si>
    <t>Everyone is welcone</t>
  </si>
  <si>
    <t>Silke will give a talk about her research; level 6; science meeting room; all welcome</t>
  </si>
  <si>
    <r>
      <t>6,5 kts -</t>
    </r>
    <r>
      <rPr>
        <b/>
        <sz val="11"/>
        <color theme="1"/>
        <rFont val="Calibri"/>
        <family val="2"/>
        <scheme val="minor"/>
      </rPr>
      <t xml:space="preserve"> if need be, skip this one</t>
    </r>
    <r>
      <rPr>
        <sz val="11"/>
        <color theme="1"/>
        <rFont val="Calibri"/>
        <family val="2"/>
        <scheme val="minor"/>
      </rPr>
      <t xml:space="preserve">
Partially finished, in order to be in time in CTD station</t>
    </r>
  </si>
  <si>
    <t>Sparker recovery</t>
  </si>
  <si>
    <t>SB_03 @6kts SOG</t>
  </si>
  <si>
    <t>Sheltering</t>
  </si>
  <si>
    <t>SB_02  @6kts SOG</t>
  </si>
  <si>
    <t>SB_01 (E-W) @6kts SOG</t>
  </si>
  <si>
    <t>SB_11 @6kts SOG</t>
  </si>
  <si>
    <t>SB_10 @6kts SOG</t>
  </si>
  <si>
    <t>current: 1,2kts, dir: 203
2,5NM before start of SB_08, reduce speed to min manoeuvring speed and preapre aft deck. Deplo gear when ready</t>
  </si>
  <si>
    <t>Bomb threat briefing</t>
  </si>
  <si>
    <t>SSAS test</t>
  </si>
  <si>
    <t>Conference room</t>
  </si>
  <si>
    <t>SB_04 @3,5kts STW</t>
  </si>
  <si>
    <t>SB_05 @3,5kts STW</t>
  </si>
  <si>
    <t>SB_06 @3,5kts STW</t>
  </si>
  <si>
    <t>SB_07 @3,5kts STW</t>
  </si>
  <si>
    <t>N of WMF / UK anchor area</t>
  </si>
  <si>
    <t>Expected around 0500</t>
  </si>
  <si>
    <t xml:space="preserve">When weather has deteriorated and image is to bad. Wake up CO and Sparker technician first in order to evaluate. After decision,  wake up boatswain &amp; 2nd boatswain 15' in advance. </t>
  </si>
  <si>
    <t>Until image deteriorates</t>
  </si>
  <si>
    <t>For crew</t>
  </si>
  <si>
    <t>Transit/Topas</t>
  </si>
  <si>
    <t>Bad quality due to weather. Intend to sail at higher speed to other side and start with currents in the back .</t>
  </si>
  <si>
    <t>Vibrocorrer will stay ashore until Tuesday</t>
  </si>
  <si>
    <t>Slow flooding incident</t>
  </si>
  <si>
    <t xml:space="preserve">In hospital. Rupture of hot water pipe, causing smoke detection system to go off. No impact on mission. Impact on hospital TBC. </t>
  </si>
  <si>
    <t>Start of line SB_11</t>
  </si>
  <si>
    <t>To test zone</t>
  </si>
  <si>
    <t>science debrief</t>
  </si>
  <si>
    <t>Scientists gather in conference room for final debrief</t>
  </si>
  <si>
    <t>O/C mooring</t>
  </si>
  <si>
    <t>Payment meal + goodies</t>
  </si>
  <si>
    <t>Put in order for goodies NLT 1800 in conference room</t>
  </si>
  <si>
    <t>In conference room</t>
  </si>
  <si>
    <t xml:space="preserve">DP tests </t>
  </si>
  <si>
    <t>ADCP test</t>
  </si>
  <si>
    <t>CO, chief engineer, chief mate, electronician, boatswain, Lt Nav</t>
  </si>
  <si>
    <t>In scientist lab</t>
  </si>
  <si>
    <t>In scientist lab
Overview of 16 - 20 okt</t>
  </si>
  <si>
    <t>Tool</t>
  </si>
  <si>
    <t>Process</t>
  </si>
  <si>
    <t>Action</t>
  </si>
  <si>
    <t>Label</t>
  </si>
  <si>
    <t>Description2</t>
  </si>
  <si>
    <t>Station</t>
  </si>
  <si>
    <t>Command</t>
  </si>
  <si>
    <t>Belgica</t>
  </si>
  <si>
    <t>Start</t>
  </si>
  <si>
    <t>Mobilisation</t>
  </si>
  <si>
    <t>Meeting</t>
  </si>
  <si>
    <t>Cruise</t>
  </si>
  <si>
    <t>End</t>
  </si>
  <si>
    <t>Exercise</t>
  </si>
  <si>
    <t>Recreation</t>
  </si>
  <si>
    <t>Testing</t>
  </si>
  <si>
    <t>Deployment</t>
  </si>
  <si>
    <t>Recovery</t>
  </si>
  <si>
    <t>Demobilisation</t>
  </si>
  <si>
    <t>Distinct</t>
  </si>
  <si>
    <t>new</t>
  </si>
  <si>
    <t>ship security alert system</t>
  </si>
  <si>
    <t>DP tests</t>
  </si>
  <si>
    <t>dynamic propulsion</t>
  </si>
  <si>
    <t>@dayroom. FR vs IT. Heading not between 260-280</t>
  </si>
  <si>
    <t>To area 5</t>
  </si>
  <si>
    <t>at max speed for Topas
Follow OSP1 (ETA 00:30), TSS, OSP 4 (ETA 06:00), OSP 5 (ETA 0800)</t>
  </si>
  <si>
    <t>@ 6kts. Topas on</t>
  </si>
  <si>
    <t>To Area 3b</t>
  </si>
  <si>
    <t>from OG06 to CTD</t>
  </si>
  <si>
    <t>to CTD</t>
  </si>
  <si>
    <t>Sparker</t>
  </si>
  <si>
    <t>When weather has deteriorated and image is to bad. Wake up CO and Sparker technician first in order to evaluate. After decision,  wake up boatswain &amp; 2nd boatswain 15' in advance.  Expected around 0500</t>
  </si>
  <si>
    <t>???? This is both a transit and arriving at a station</t>
  </si>
  <si>
    <t>????</t>
  </si>
  <si>
    <t>CO, chief engineer, chief mate, electronician, boatswain, Lt Nav. In scientist lab
Overview of 16 - 20 okt</t>
  </si>
  <si>
    <t>original order</t>
  </si>
  <si>
    <t>Line</t>
  </si>
  <si>
    <t>In many cases tools can be omitted. Ie "Station" or "Line" only makes sense for the Belgica as a whole.</t>
  </si>
  <si>
    <t>Effectively, when the row say "Topas ACE_03  @5kts SOG" this does not mean "Topas bottom profiler activated". It means, "Belgica started with line ACE_03 of Topas"</t>
  </si>
  <si>
    <t>If all actions are "Start" we can simplify this and omit this column. However, please note some "End" at the end. In the final template, we can leave "Start" as the default, and can be modified if need be.</t>
  </si>
  <si>
    <t>It is clear, for each type of cruise BMDC needs to look at these logs to make sense of them and harmonize them</t>
  </si>
  <si>
    <t>Sometimes this still has remarksy stuff, such as @6kts SOG</t>
  </si>
  <si>
    <t>Description and remarks are indeed 2 separate things. I have combined many of them but this feels dirty. Description is an elaboration of the label, or a description of the results of the action. Remarks are rather "sideways remarks of importance in another context". EARS has no remarks field. Should we add one?</t>
  </si>
  <si>
    <t>In general I didn't copy pure coordinates as EARS can calculate those</t>
  </si>
  <si>
    <t>Please note "Canceled" column. We may include something like this in EARS.</t>
  </si>
  <si>
    <t>This may be added as a property, as a less specific area description than the station</t>
  </si>
  <si>
    <t>As all events are understood to be Starts, this is the duration of the action.</t>
  </si>
  <si>
    <t>Distance_nm is only given when the Process is a line or a transit. We can do this easily in EARS properties.</t>
  </si>
  <si>
    <t>Some transits have no label. In general our label corresponds to the original description</t>
  </si>
  <si>
    <t>Note wonky times, probably meant as "symbolic time". Note "TBC": this is an EXECUTED program, right?</t>
  </si>
  <si>
    <t>Program</t>
  </si>
  <si>
    <t>eventDefinitionId</t>
  </si>
  <si>
    <t>UUIDs</t>
  </si>
  <si>
    <t>Operation</t>
  </si>
  <si>
    <t>11BU_operations</t>
  </si>
  <si>
    <t>Dist (nm)2</t>
  </si>
  <si>
    <t>Time (u)3</t>
  </si>
  <si>
    <t>For4</t>
  </si>
  <si>
    <t>Status5</t>
  </si>
  <si>
    <t>Region6</t>
  </si>
  <si>
    <t>Weather7</t>
  </si>
  <si>
    <t>Navigation8</t>
  </si>
  <si>
    <t>Remarks2</t>
  </si>
  <si>
    <t>properties</t>
  </si>
  <si>
    <t>Dist</t>
  </si>
  <si>
    <t>Time</t>
  </si>
  <si>
    <t>Actor</t>
  </si>
  <si>
    <t>B</t>
  </si>
  <si>
    <t>Hour</t>
  </si>
  <si>
    <t>Administration</t>
  </si>
  <si>
    <t>The For column has been subsumed here under Crew, All, Scientists. I still need to find a good synonym for all as in "All persons aboard, passengers/scientists+crew+command", and not "All tools". Because these will need to be defined as "Tools" all hands</t>
  </si>
  <si>
    <t>All persons</t>
  </si>
  <si>
    <t>Unknown sparker</t>
  </si>
  <si>
    <t>brol</t>
  </si>
  <si>
    <t>Om zeker te zijn dat ik in de juiste file aan het lezen 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</si>
</sst>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1"/>
      <color theme="1"/>
      <name val="Calibri"/>
      <scheme val="minor"/>
    </font>
    <font>
      <sz val="11"/>
      <color rgb="FFFF0000"/>
      <name val="Calibri"/>
      <family val="2"/>
      <scheme val="minor"/>
    </font>
    <font>
      <sz val="11"/>
      <name val="Calibri"/>
      <family val="2"/>
      <scheme val="minor"/>
    </font>
    <font>
      <sz val="8"/>
      <name val="Calibri"/>
      <family val="2"/>
      <scheme val="minor"/>
    </font>
    <font>
      <sz val="11"/>
      <color rgb="FF006100"/>
      <name val="Calibri"/>
      <family val="2"/>
      <scheme val="minor"/>
    </font>
    <font>
      <sz val="10"/>
      <color rgb="FF9C5700"/>
      <name val="Arial"/>
      <family val="2"/>
    </font>
    <font>
      <sz val="16"/>
      <color rgb="FF9C5700"/>
      <name val="Arial"/>
      <family val="2"/>
    </font>
    <font>
      <b/>
      <sz val="16"/>
      <color theme="1"/>
      <name val="Calibri"/>
      <family val="2"/>
      <scheme val="minor"/>
    </font>
    <font>
      <sz val="16"/>
      <color theme="1"/>
      <name val="Calibri"/>
      <family val="2"/>
      <scheme val="minor"/>
    </font>
    <font>
      <sz val="11"/>
      <color rgb="FFCE9178"/>
      <name val="Consolas"/>
      <family val="3"/>
    </font>
    <font>
      <b/>
      <sz val="16"/>
      <color rgb="FF9C5700"/>
      <name val="Arial"/>
      <family val="2"/>
    </font>
  </fonts>
  <fills count="9">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F0000"/>
        <bgColor indexed="64"/>
      </patternFill>
    </fill>
    <fill>
      <patternFill patternType="solid">
        <fgColor rgb="FFC6EFCE"/>
      </patternFill>
    </fill>
    <fill>
      <patternFill patternType="solid">
        <fgColor theme="0"/>
        <bgColor indexed="64"/>
      </patternFill>
    </fill>
    <fill>
      <patternFill patternType="solid">
        <fgColor rgb="FFFFEB9C"/>
      </patternFill>
    </fill>
  </fills>
  <borders count="8">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
      <left style="thin">
        <color indexed="64"/>
      </left>
      <right/>
      <top style="thin">
        <color theme="4" tint="0.39997558519241921"/>
      </top>
      <bottom style="thin">
        <color theme="4" tint="0.39997558519241921"/>
      </bottom>
      <diagonal/>
    </border>
  </borders>
  <cellStyleXfs count="3">
    <xf numFmtId="0" fontId="0" fillId="0" borderId="0"/>
    <xf numFmtId="0" fontId="6" fillId="6" borderId="0" applyNumberFormat="0" applyBorder="0" applyAlignment="0" applyProtection="0"/>
    <xf numFmtId="0" fontId="7" fillId="8" borderId="0" applyNumberFormat="0" applyBorder="0" applyAlignment="0" applyProtection="0"/>
  </cellStyleXfs>
  <cellXfs count="69">
    <xf numFmtId="0" fontId="0" fillId="0" borderId="0" xfId="0"/>
    <xf numFmtId="0" fontId="1" fillId="0" borderId="0" xfId="0" applyFont="1"/>
    <xf numFmtId="16" fontId="0" fillId="0" borderId="0" xfId="0" applyNumberFormat="1"/>
    <xf numFmtId="20" fontId="0" fillId="0" borderId="0" xfId="0" applyNumberFormat="1"/>
    <xf numFmtId="0" fontId="0" fillId="0" borderId="0" xfId="0" applyAlignment="1">
      <alignment wrapText="1"/>
    </xf>
    <xf numFmtId="0" fontId="0" fillId="0" borderId="0" xfId="0" quotePrefix="1" applyAlignment="1">
      <alignment wrapText="1"/>
    </xf>
    <xf numFmtId="0" fontId="2"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xf numFmtId="0" fontId="1" fillId="0" borderId="0" xfId="0" applyFont="1" applyAlignment="1">
      <alignment wrapText="1"/>
    </xf>
    <xf numFmtId="0" fontId="1" fillId="0" borderId="0" xfId="0" quotePrefix="1" applyFont="1"/>
    <xf numFmtId="0" fontId="0" fillId="3" borderId="1" xfId="0" applyFill="1" applyBorder="1"/>
    <xf numFmtId="0" fontId="0" fillId="0" borderId="1" xfId="0" applyBorder="1"/>
    <xf numFmtId="0" fontId="0" fillId="2" borderId="0" xfId="0" applyFill="1" applyAlignment="1">
      <alignment wrapText="1"/>
    </xf>
    <xf numFmtId="0" fontId="0" fillId="4" borderId="0" xfId="0" applyFill="1" applyAlignment="1">
      <alignment wrapText="1"/>
    </xf>
    <xf numFmtId="20" fontId="0" fillId="5" borderId="0" xfId="0" applyNumberFormat="1" applyFill="1"/>
    <xf numFmtId="20" fontId="0" fillId="7" borderId="0" xfId="0" applyNumberFormat="1" applyFill="1"/>
    <xf numFmtId="0" fontId="0" fillId="7" borderId="0" xfId="0" applyFill="1" applyAlignment="1">
      <alignment wrapText="1"/>
    </xf>
    <xf numFmtId="0" fontId="6" fillId="6" borderId="0" xfId="1"/>
    <xf numFmtId="0" fontId="0" fillId="0" borderId="2" xfId="0" applyBorder="1"/>
    <xf numFmtId="0" fontId="0" fillId="2" borderId="2" xfId="0" applyFill="1" applyBorder="1"/>
    <xf numFmtId="0" fontId="0" fillId="0" borderId="0" xfId="0" applyAlignment="1">
      <alignment horizontal="left" vertical="top"/>
    </xf>
    <xf numFmtId="0" fontId="0" fillId="0" borderId="0" xfId="0" applyAlignment="1">
      <alignment horizontal="left" vertical="top" wrapText="1"/>
    </xf>
    <xf numFmtId="0" fontId="0" fillId="0" borderId="0" xfId="0" quotePrefix="1" applyAlignment="1">
      <alignment horizontal="left" vertical="top" wrapText="1"/>
    </xf>
    <xf numFmtId="0" fontId="0" fillId="7" borderId="0" xfId="0" applyFill="1" applyAlignment="1">
      <alignment horizontal="left" vertical="top" wrapText="1"/>
    </xf>
    <xf numFmtId="0" fontId="0" fillId="4" borderId="0" xfId="0" applyFill="1" applyAlignment="1">
      <alignment horizontal="left" vertical="top" wrapText="1"/>
    </xf>
    <xf numFmtId="0" fontId="6" fillId="6" borderId="0" xfId="1" applyAlignment="1">
      <alignment horizontal="left" vertical="top"/>
    </xf>
    <xf numFmtId="0" fontId="0" fillId="2" borderId="0" xfId="0" applyFill="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wrapText="1"/>
    </xf>
    <xf numFmtId="0" fontId="7" fillId="8" borderId="3" xfId="2" applyBorder="1"/>
    <xf numFmtId="16" fontId="7" fillId="8" borderId="3" xfId="2" applyNumberFormat="1" applyBorder="1" applyAlignment="1">
      <alignment horizontal="left" vertical="top"/>
    </xf>
    <xf numFmtId="0" fontId="7" fillId="8" borderId="3" xfId="2" applyBorder="1" applyAlignment="1">
      <alignment horizontal="left" vertical="top"/>
    </xf>
    <xf numFmtId="0" fontId="7" fillId="8" borderId="4" xfId="2" applyBorder="1"/>
    <xf numFmtId="20" fontId="7" fillId="8" borderId="4" xfId="2" applyNumberFormat="1" applyBorder="1" applyAlignment="1">
      <alignment horizontal="left" vertical="top"/>
    </xf>
    <xf numFmtId="0" fontId="7" fillId="8" borderId="4" xfId="2" applyBorder="1" applyAlignment="1">
      <alignment horizontal="left" vertical="top"/>
    </xf>
    <xf numFmtId="0" fontId="8" fillId="8" borderId="3" xfId="2" applyFont="1" applyBorder="1"/>
    <xf numFmtId="0" fontId="8" fillId="8" borderId="4" xfId="2" applyFont="1" applyBorder="1"/>
    <xf numFmtId="0" fontId="9" fillId="0" borderId="0" xfId="0" applyFont="1"/>
    <xf numFmtId="0" fontId="9" fillId="0" borderId="0" xfId="0" applyFont="1" applyAlignment="1">
      <alignment wrapText="1"/>
    </xf>
    <xf numFmtId="0" fontId="10" fillId="0" borderId="0" xfId="0" applyFont="1"/>
    <xf numFmtId="20" fontId="7" fillId="8" borderId="3" xfId="2" applyNumberFormat="1" applyBorder="1" applyAlignment="1">
      <alignment horizontal="left" vertical="top"/>
    </xf>
    <xf numFmtId="0" fontId="0" fillId="0" borderId="6" xfId="0" applyBorder="1"/>
    <xf numFmtId="0" fontId="0" fillId="0" borderId="4" xfId="0" applyBorder="1"/>
    <xf numFmtId="0" fontId="9" fillId="0" borderId="4" xfId="0" applyFont="1" applyBorder="1"/>
    <xf numFmtId="0" fontId="0" fillId="0" borderId="4" xfId="0" applyBorder="1" applyAlignment="1">
      <alignment horizontal="left" vertical="top"/>
    </xf>
    <xf numFmtId="0" fontId="0" fillId="0" borderId="4" xfId="0" applyBorder="1" applyAlignment="1">
      <alignment horizontal="left" vertical="top" wrapText="1"/>
    </xf>
    <xf numFmtId="0" fontId="0" fillId="3" borderId="5" xfId="0" applyFill="1" applyBorder="1" applyAlignment="1">
      <alignment horizontal="left" vertical="top"/>
    </xf>
    <xf numFmtId="0" fontId="0" fillId="0" borderId="5" xfId="0" applyBorder="1" applyAlignment="1">
      <alignment horizontal="left" vertical="top"/>
    </xf>
    <xf numFmtId="0" fontId="0" fillId="0" borderId="4" xfId="0" quotePrefix="1" applyBorder="1" applyAlignment="1">
      <alignment horizontal="left" vertical="top" wrapText="1"/>
    </xf>
    <xf numFmtId="0" fontId="9" fillId="0" borderId="4" xfId="0" quotePrefix="1" applyFont="1" applyBorder="1"/>
    <xf numFmtId="0" fontId="9" fillId="0" borderId="4" xfId="0" applyFont="1" applyBorder="1" applyAlignment="1">
      <alignment horizontal="left" vertical="top"/>
    </xf>
    <xf numFmtId="0" fontId="9" fillId="0" borderId="0" xfId="0" applyFont="1" applyAlignment="1">
      <alignment horizontal="left" vertical="top" wrapText="1"/>
    </xf>
    <xf numFmtId="0" fontId="9" fillId="0" borderId="4" xfId="0" quotePrefix="1" applyFont="1" applyBorder="1" applyAlignment="1">
      <alignment horizontal="left" vertical="top"/>
    </xf>
    <xf numFmtId="0" fontId="9" fillId="0" borderId="0" xfId="0" applyFont="1" applyAlignment="1">
      <alignment horizontal="left" vertical="top"/>
    </xf>
    <xf numFmtId="0" fontId="0" fillId="2" borderId="0" xfId="0" applyFill="1"/>
    <xf numFmtId="0" fontId="7" fillId="8" borderId="4" xfId="2" applyBorder="1" applyAlignment="1"/>
    <xf numFmtId="0" fontId="0" fillId="0" borderId="0" xfId="0" quotePrefix="1" applyAlignment="1">
      <alignment horizontal="left" vertical="top"/>
    </xf>
    <xf numFmtId="0" fontId="0" fillId="7" borderId="0" xfId="0" applyFill="1" applyAlignment="1">
      <alignment horizontal="left" vertical="top"/>
    </xf>
    <xf numFmtId="0" fontId="0" fillId="4" borderId="0" xfId="0" applyFill="1" applyAlignment="1">
      <alignment horizontal="left" vertical="top"/>
    </xf>
    <xf numFmtId="0" fontId="0" fillId="2" borderId="0" xfId="0" applyFill="1" applyAlignment="1">
      <alignment horizontal="left" vertical="top"/>
    </xf>
    <xf numFmtId="0" fontId="0" fillId="0" borderId="4" xfId="0" quotePrefix="1" applyBorder="1" applyAlignment="1">
      <alignment horizontal="left" vertical="top"/>
    </xf>
    <xf numFmtId="0" fontId="0" fillId="3" borderId="4" xfId="0" applyFill="1" applyBorder="1" applyAlignment="1">
      <alignment horizontal="left" vertical="top"/>
    </xf>
    <xf numFmtId="0" fontId="11" fillId="0" borderId="0" xfId="0" applyFont="1" applyAlignment="1">
      <alignment vertical="center"/>
    </xf>
    <xf numFmtId="20" fontId="7" fillId="8" borderId="0" xfId="2" applyNumberFormat="1" applyBorder="1" applyAlignment="1">
      <alignment horizontal="left" vertical="top"/>
    </xf>
    <xf numFmtId="0" fontId="11" fillId="0" borderId="4" xfId="0" applyFont="1" applyBorder="1" applyAlignment="1">
      <alignment vertical="center"/>
    </xf>
    <xf numFmtId="0" fontId="12" fillId="8" borderId="7" xfId="2" applyFont="1" applyBorder="1"/>
  </cellXfs>
  <cellStyles count="3">
    <cellStyle name="Good" xfId="1" builtinId="26"/>
    <cellStyle name="Neutral" xfId="2" builtinId="28"/>
    <cellStyle name="Normal" xfId="0" builtinId="0"/>
  </cellStyles>
  <dxfs count="321">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ill>
        <patternFill>
          <bgColor theme="9" tint="0.39994506668294322"/>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vertical/>
      </border>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dxf>
    <dxf>
      <font>
        <b/>
        <i val="0"/>
        <strike val="0"/>
        <condense val="0"/>
        <extend val="0"/>
        <outline val="0"/>
        <shadow val="0"/>
        <u val="none"/>
        <vertAlign val="baseline"/>
        <sz val="16"/>
        <color theme="1"/>
        <name val="Calibri"/>
        <scheme val="minor"/>
      </font>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vertic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top/>
        <bottom/>
        <vertical/>
        <horizontal/>
      </border>
    </dxf>
    <dxf>
      <alignment horizontal="left" vertical="top" textRotation="0" indent="0" justifyLastLine="0" shrinkToFit="0" readingOrder="0"/>
    </dxf>
    <dxf>
      <font>
        <b/>
        <i val="0"/>
        <strike val="0"/>
        <condense val="0"/>
        <extend val="0"/>
        <outline val="0"/>
        <shadow val="0"/>
        <u val="none"/>
        <vertAlign val="baseline"/>
        <sz val="16"/>
        <color theme="1"/>
        <name val="Calibri"/>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font>
        <b val="0"/>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35" totalsRowShown="0" headerRowDxfId="320">
  <autoFilter ref="A1:L235" xr:uid="{00000000-0009-0000-0100-000001000000}"/>
  <tableColumns count="12">
    <tableColumn id="2" xr3:uid="{00000000-0010-0000-0000-000002000000}" name="Date" dataDxfId="319"/>
    <tableColumn id="3" xr3:uid="{00000000-0010-0000-0000-000003000000}" name="Hour (B)"/>
    <tableColumn id="4" xr3:uid="{00000000-0010-0000-0000-000004000000}" name="Subject"/>
    <tableColumn id="5" xr3:uid="{00000000-0010-0000-0000-000005000000}" name="Description" dataDxfId="318"/>
    <tableColumn id="12" xr3:uid="{789140AF-ECDD-49C9-962D-682F73BF1C2E}" name="Remarks" dataDxfId="317"/>
    <tableColumn id="13" xr3:uid="{3A757FBE-B7D5-466D-BCDD-D2583B5EC07D}" name="Dist (nm)"/>
    <tableColumn id="1" xr3:uid="{28FDAEE7-A28A-436E-A60C-751D5EB68D42}" name="Time (u)"/>
    <tableColumn id="7" xr3:uid="{00000000-0010-0000-0000-000007000000}" name="For"/>
    <tableColumn id="8" xr3:uid="{00000000-0010-0000-0000-000008000000}" name="Status"/>
    <tableColumn id="9" xr3:uid="{00000000-0010-0000-0000-000009000000}" name="Region"/>
    <tableColumn id="10" xr3:uid="{9167DE1D-BC2E-4C2D-846E-825232EEE5AB}" name="Weather"/>
    <tableColumn id="11" xr3:uid="{7BA84FCF-29D5-4650-89B8-B298647782F2}" name="Navig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5B9AB8-C51C-4ABE-9D23-359CA3F04288}" name="Table134" displayName="Table134" ref="A5:AC240" totalsRowShown="0" headerRowDxfId="316" dataDxfId="315">
  <autoFilter ref="A5:AC240" xr:uid="{00000000-0009-0000-0100-000001000000}">
    <filterColumn colId="6">
      <filters>
        <filter val="Cruise"/>
        <filter val="Line"/>
        <filter val="Station"/>
        <filter val="Transit"/>
      </filters>
    </filterColumn>
  </autoFilter>
  <tableColumns count="29">
    <tableColumn id="2" xr3:uid="{8537F5E4-DE86-4A23-9BFF-DBAF106EE11D}" name="Date" dataDxfId="314" dataCellStyle="Neutral"/>
    <tableColumn id="3" xr3:uid="{E55E821D-D2E5-4612-845F-A66DA34A7F03}" name="Hour" dataDxfId="313" dataCellStyle="Neutral"/>
    <tableColumn id="32" xr3:uid="{D419F3C5-DB40-4577-B1D8-535F3937D736}" name="Actor" dataDxfId="312" dataCellStyle="Neutral"/>
    <tableColumn id="22" xr3:uid="{7F1E5ED8-E912-42D4-8C72-7A21366AA497}" name="eventDefinitionId" dataDxfId="311" dataCellStyle="Neutral"/>
    <tableColumn id="21" xr3:uid="{C9A1DBB6-16F3-4AF5-95AE-5E4E26D9D28D}" name="Program" dataDxfId="310" dataCellStyle="Neutral"/>
    <tableColumn id="6" xr3:uid="{0B4F15C3-5A29-48DB-B5DA-B32EDF7E2152}" name="Tool" dataDxfId="309" dataCellStyle="Neutral"/>
    <tableColumn id="15" xr3:uid="{23EF9D9F-EEAC-4532-8A12-70CA5D97A014}" name="Process" dataDxfId="308" dataCellStyle="Neutral"/>
    <tableColumn id="14" xr3:uid="{ABB295AF-377B-4EFB-837A-24EB5EC8758E}" name="Action" dataDxfId="307" dataCellStyle="Neutral"/>
    <tableColumn id="16" xr3:uid="{E485F26A-2BBA-4094-A21E-AE2C86D212F3}" name="Label" dataDxfId="306" dataCellStyle="Neutral"/>
    <tableColumn id="18" xr3:uid="{052671CD-3112-4770-9E57-584DAC75EE42}" name="Station" dataDxfId="305" dataCellStyle="Neutral"/>
    <tableColumn id="17" xr3:uid="{E60C43AC-26A5-4D77-8163-238B5D43865C}" name="Description" dataDxfId="304" dataCellStyle="Neutral"/>
    <tableColumn id="31" xr3:uid="{FCEA5263-578B-40A4-A74C-55573412C3AA}" name="Remarks" dataDxfId="303" dataCellStyle="Neutral"/>
    <tableColumn id="27" xr3:uid="{92059A6A-2B36-4051-9543-5C5758E39437}" name="Dist" dataDxfId="302" dataCellStyle="Neutral"/>
    <tableColumn id="26" xr3:uid="{C4BF088D-BC48-48BF-BB20-01F7F32163CE}" name="Time" dataDxfId="301" dataCellStyle="Neutral"/>
    <tableColumn id="24" xr3:uid="{1DE966F9-FCAA-4A5F-9155-2EF97E0F522F}" name="Status" dataDxfId="300" dataCellStyle="Neutral"/>
    <tableColumn id="29" xr3:uid="{87F59992-94B6-4570-BC85-599C6C120457}" name="Region" dataDxfId="299" dataCellStyle="Neutral"/>
    <tableColumn id="28" xr3:uid="{6F943A9E-8917-4D9E-B9E7-F4A05FFB81D2}" name="Weather" dataDxfId="298" dataCellStyle="Neutral"/>
    <tableColumn id="23" xr3:uid="{7894930C-23CD-4521-B98E-3B5BF35910A6}" name="Navigation" dataDxfId="297" dataCellStyle="Neutral"/>
    <tableColumn id="4" xr3:uid="{1DF1C017-7D5C-4049-8DAB-6EFD6982A8D3}" name="Subject" dataDxfId="296"/>
    <tableColumn id="5" xr3:uid="{5DC19A03-7D17-498B-872C-75D3C0B8FE97}" name="Description2" dataDxfId="295"/>
    <tableColumn id="12" xr3:uid="{D1D2B78A-7689-453A-BB50-F1E3BA54F82F}" name="Remarks2" dataDxfId="294"/>
    <tableColumn id="13" xr3:uid="{46A53FFB-D8FC-4762-A453-F18649266844}" name="Dist (nm)2" dataDxfId="293"/>
    <tableColumn id="1" xr3:uid="{C4E9AC53-131F-4965-A278-C8805116FF72}" name="Time (u)3" dataDxfId="292"/>
    <tableColumn id="7" xr3:uid="{CEA136EA-E892-418E-9B76-70DF71C227ED}" name="For4" dataDxfId="291"/>
    <tableColumn id="8" xr3:uid="{E94A949A-C095-4435-BA47-1E19F13C2CD4}" name="Status5" dataDxfId="290"/>
    <tableColumn id="9" xr3:uid="{A2004532-A635-4B73-95B0-9A57606A659F}" name="Region6" dataDxfId="289"/>
    <tableColumn id="10" xr3:uid="{376C73C8-27F3-4D13-8CA3-86B26B6BEABA}" name="Weather7" dataDxfId="288"/>
    <tableColumn id="11" xr3:uid="{796A7359-26E1-48C4-8A7B-F2AF2A8C071A}" name="Navigation8" dataDxfId="287"/>
    <tableColumn id="20" xr3:uid="{6CEBCB9B-E078-4B16-BDDF-BCE0F9BE3FE0}" name="original order" dataDxfId="28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9926B3-2202-4AD4-A64A-9702EC6DCCA3}" name="Table13" displayName="Table13" ref="C1:AD147" totalsRowShown="0" headerRowDxfId="285" dataDxfId="284">
  <autoFilter ref="C1:AD147" xr:uid="{F79926B3-2202-4AD4-A64A-9702EC6DCCA3}"/>
  <tableColumns count="28">
    <tableColumn id="2" xr3:uid="{A883C4E1-8B3B-4B8A-8613-52FACFFDBCB4}" name="Date" dataDxfId="283" dataCellStyle="Neutral"/>
    <tableColumn id="32" xr3:uid="{5B8D703C-DBFA-426B-AF38-FAD7A800F0DB}" name="Actor" dataDxfId="282" dataCellStyle="Neutral"/>
    <tableColumn id="22" xr3:uid="{6CC5ED81-D746-43DE-8ECB-EA2AE552241E}" name="eventDefinitionId" dataDxfId="281" dataCellStyle="Neutral"/>
    <tableColumn id="21" xr3:uid="{ACCD1A6F-5CA7-45B7-9DE8-361019EB0B01}" name="Program" dataDxfId="280" dataCellStyle="Neutral"/>
    <tableColumn id="6" xr3:uid="{68BBBD50-7FC0-43BC-B969-47236C3D7597}" name="Tool" dataDxfId="279" dataCellStyle="Neutral"/>
    <tableColumn id="15" xr3:uid="{53875BE8-6DFE-4E1D-A5BD-CEAC49C72D72}" name="Process" dataDxfId="278" dataCellStyle="Neutral"/>
    <tableColumn id="14" xr3:uid="{76304550-AA3A-4E3D-9817-260F7737FE32}" name="Action" dataDxfId="277" dataCellStyle="Neutral"/>
    <tableColumn id="16" xr3:uid="{53F8B7EC-C142-452B-AB5B-4121EBD9292A}" name="Label" dataDxfId="276" dataCellStyle="Neutral"/>
    <tableColumn id="18" xr3:uid="{9DD63867-7B3B-458D-B57B-93DD0826ED30}" name="Station" dataDxfId="275" dataCellStyle="Neutral"/>
    <tableColumn id="17" xr3:uid="{0D039B87-7EB5-4EF1-BC8C-BE2CE17C4A59}" name="Description" dataDxfId="274" dataCellStyle="Neutral"/>
    <tableColumn id="31" xr3:uid="{B601E7E0-5E21-4624-A325-D4766B81D0D9}" name="Remarks" dataDxfId="273" dataCellStyle="Neutral"/>
    <tableColumn id="27" xr3:uid="{B329E4C7-CD4B-4F87-8D41-500531688781}" name="Dist" dataDxfId="272" dataCellStyle="Neutral"/>
    <tableColumn id="26" xr3:uid="{8C148003-86EF-40CC-A689-0AA3E06DD886}" name="Time" dataDxfId="271" dataCellStyle="Neutral"/>
    <tableColumn id="24" xr3:uid="{D780F508-B15C-4476-864C-95C2F6539F74}" name="Status" dataDxfId="270" dataCellStyle="Neutral"/>
    <tableColumn id="29" xr3:uid="{349FBE77-7FC7-43E2-B426-7F0976209284}" name="Region" dataDxfId="269" dataCellStyle="Neutral"/>
    <tableColumn id="28" xr3:uid="{362703D7-E347-46E4-AD54-7F9C67E96758}" name="Weather" dataDxfId="268" dataCellStyle="Neutral"/>
    <tableColumn id="23" xr3:uid="{D23C8FBC-D540-4BBA-99FF-D2BADF57CACC}" name="Navigation" dataDxfId="267" dataCellStyle="Neutral"/>
    <tableColumn id="4" xr3:uid="{044ED456-57AF-4B5C-B1EC-5830CF72E601}" name="Subject" dataDxfId="266"/>
    <tableColumn id="5" xr3:uid="{BAC2087E-84C9-4DBA-9B56-B0A163C7F58F}" name="Description2" dataDxfId="265"/>
    <tableColumn id="12" xr3:uid="{7A25CE5A-A0C0-40C9-AB60-1FB2D97E942D}" name="Remarks2" dataDxfId="264"/>
    <tableColumn id="13" xr3:uid="{4D127608-E09A-4518-81D1-3A80FF3F41E0}" name="Dist (nm)2" dataDxfId="263"/>
    <tableColumn id="1" xr3:uid="{BE12DED8-825E-4FB7-8580-1C31B68E4901}" name="Time (u)3" dataDxfId="262"/>
    <tableColumn id="7" xr3:uid="{B6B4D763-C54B-4550-8A13-DEE8873A98FC}" name="For4" dataDxfId="261"/>
    <tableColumn id="8" xr3:uid="{9C9F7BD0-0ED2-4DF5-B2A9-E22ED38C354C}" name="Status5" dataDxfId="260"/>
    <tableColumn id="9" xr3:uid="{74BA0754-0093-4197-BAFE-2EBCB909E702}" name="Region6" dataDxfId="259"/>
    <tableColumn id="10" xr3:uid="{224FFCDE-9EAA-4811-B77E-966560D921AC}" name="Weather7" dataDxfId="258"/>
    <tableColumn id="11" xr3:uid="{A31F6733-6550-471A-863C-1B97B3A1E1AF}" name="Navigation8" dataDxfId="257"/>
    <tableColumn id="20" xr3:uid="{77D3E5C0-0CCF-4DB0-9F9B-9D65C7E6A9EC}" name="original order" dataDxfId="25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35"/>
  <sheetViews>
    <sheetView topLeftCell="F1" zoomScale="115" zoomScaleNormal="115" workbookViewId="0">
      <pane ySplit="1" topLeftCell="A2" activePane="bottomLeft" state="frozen"/>
      <selection pane="bottomLeft" activeCell="H6" sqref="H6"/>
    </sheetView>
  </sheetViews>
  <sheetFormatPr defaultColWidth="9.140625" defaultRowHeight="15" x14ac:dyDescent="0.25"/>
  <cols>
    <col min="1" max="1" width="11.140625" customWidth="1"/>
    <col min="2" max="2" width="10.7109375" customWidth="1"/>
    <col min="3" max="3" width="23.85546875" customWidth="1"/>
    <col min="4" max="4" width="41.140625" style="4" customWidth="1"/>
    <col min="5" max="5" width="35.85546875" style="4" customWidth="1"/>
    <col min="6" max="6" width="11.42578125" customWidth="1"/>
    <col min="7" max="7" width="9.28515625" customWidth="1"/>
    <col min="8" max="8" width="22.42578125" customWidth="1"/>
    <col min="9" max="9" width="19.7109375" customWidth="1"/>
    <col min="10" max="10" width="11.140625" customWidth="1"/>
    <col min="11" max="12" width="14.85546875" bestFit="1" customWidth="1"/>
  </cols>
  <sheetData>
    <row r="1" spans="1:12" x14ac:dyDescent="0.25">
      <c r="A1" s="1" t="s">
        <v>0</v>
      </c>
      <c r="B1" s="1" t="s">
        <v>34</v>
      </c>
      <c r="C1" s="1" t="s">
        <v>1</v>
      </c>
      <c r="D1" s="10" t="s">
        <v>2</v>
      </c>
      <c r="E1" s="10" t="s">
        <v>3</v>
      </c>
      <c r="F1" s="1" t="s">
        <v>32</v>
      </c>
      <c r="G1" s="11" t="s">
        <v>33</v>
      </c>
      <c r="H1" s="1" t="s">
        <v>4</v>
      </c>
      <c r="I1" s="1" t="s">
        <v>5</v>
      </c>
      <c r="J1" s="1" t="s">
        <v>6</v>
      </c>
      <c r="K1" s="6" t="s">
        <v>7</v>
      </c>
      <c r="L1" s="6" t="s">
        <v>8</v>
      </c>
    </row>
    <row r="2" spans="1:12" x14ac:dyDescent="0.25">
      <c r="A2" s="2">
        <v>45203</v>
      </c>
      <c r="B2" s="3">
        <v>0.29166666666666669</v>
      </c>
      <c r="C2" t="s">
        <v>24</v>
      </c>
      <c r="H2" t="s">
        <v>9</v>
      </c>
      <c r="I2" t="s">
        <v>10</v>
      </c>
      <c r="J2" t="s">
        <v>51</v>
      </c>
      <c r="K2" t="s">
        <v>13</v>
      </c>
      <c r="L2" t="s">
        <v>13</v>
      </c>
    </row>
    <row r="3" spans="1:12" x14ac:dyDescent="0.25">
      <c r="A3" s="2">
        <v>45203</v>
      </c>
      <c r="B3" s="3">
        <v>0.33333333333333331</v>
      </c>
      <c r="C3" t="s">
        <v>88</v>
      </c>
      <c r="D3" s="4" t="s">
        <v>35</v>
      </c>
      <c r="H3" t="s">
        <v>11</v>
      </c>
      <c r="I3" t="s">
        <v>10</v>
      </c>
      <c r="J3" t="s">
        <v>51</v>
      </c>
      <c r="K3" t="s">
        <v>13</v>
      </c>
      <c r="L3" t="s">
        <v>13</v>
      </c>
    </row>
    <row r="4" spans="1:12" x14ac:dyDescent="0.25">
      <c r="A4" s="2">
        <v>45203</v>
      </c>
      <c r="B4" s="3">
        <v>0.375</v>
      </c>
      <c r="C4" t="s">
        <v>40</v>
      </c>
      <c r="H4" t="s">
        <v>11</v>
      </c>
      <c r="I4" t="s">
        <v>10</v>
      </c>
      <c r="J4" t="s">
        <v>51</v>
      </c>
      <c r="K4" t="s">
        <v>13</v>
      </c>
      <c r="L4" t="s">
        <v>13</v>
      </c>
    </row>
    <row r="5" spans="1:12" x14ac:dyDescent="0.25">
      <c r="A5" s="2">
        <v>45203</v>
      </c>
      <c r="B5" s="3">
        <v>0.39583333333333331</v>
      </c>
      <c r="C5" t="s">
        <v>89</v>
      </c>
      <c r="D5" s="4" t="s">
        <v>26</v>
      </c>
      <c r="H5" t="s">
        <v>12</v>
      </c>
      <c r="I5" t="s">
        <v>10</v>
      </c>
      <c r="J5" t="s">
        <v>51</v>
      </c>
      <c r="K5" t="s">
        <v>13</v>
      </c>
      <c r="L5" t="s">
        <v>13</v>
      </c>
    </row>
    <row r="6" spans="1:12" x14ac:dyDescent="0.25">
      <c r="A6" s="2">
        <v>45203</v>
      </c>
      <c r="B6" s="3">
        <v>0.41666666666666669</v>
      </c>
      <c r="C6" t="s">
        <v>25</v>
      </c>
      <c r="D6" s="4" t="s">
        <v>52</v>
      </c>
      <c r="H6" t="s">
        <v>14</v>
      </c>
      <c r="I6" t="s">
        <v>10</v>
      </c>
      <c r="J6" t="s">
        <v>51</v>
      </c>
      <c r="K6" t="s">
        <v>13</v>
      </c>
      <c r="L6" t="s">
        <v>13</v>
      </c>
    </row>
    <row r="7" spans="1:12" ht="60" x14ac:dyDescent="0.25">
      <c r="A7" s="2">
        <v>45203</v>
      </c>
      <c r="B7" s="3">
        <v>0.60416666666666663</v>
      </c>
      <c r="C7" t="s">
        <v>53</v>
      </c>
      <c r="E7" s="4" t="s">
        <v>92</v>
      </c>
      <c r="H7" t="s">
        <v>9</v>
      </c>
      <c r="I7" t="s">
        <v>10</v>
      </c>
      <c r="J7" t="s">
        <v>51</v>
      </c>
      <c r="K7" t="s">
        <v>13</v>
      </c>
      <c r="L7" t="s">
        <v>15</v>
      </c>
    </row>
    <row r="8" spans="1:12" x14ac:dyDescent="0.25">
      <c r="A8" s="2">
        <v>45203</v>
      </c>
      <c r="B8" s="3" t="s">
        <v>28</v>
      </c>
      <c r="C8" t="s">
        <v>27</v>
      </c>
      <c r="D8" s="4" t="s">
        <v>90</v>
      </c>
      <c r="E8" s="5" t="s">
        <v>91</v>
      </c>
      <c r="F8">
        <v>80</v>
      </c>
      <c r="G8">
        <v>8</v>
      </c>
      <c r="H8" t="s">
        <v>9</v>
      </c>
      <c r="I8" t="s">
        <v>10</v>
      </c>
      <c r="J8" t="s">
        <v>46</v>
      </c>
      <c r="K8" t="s">
        <v>13</v>
      </c>
      <c r="L8" t="s">
        <v>13</v>
      </c>
    </row>
    <row r="9" spans="1:12" x14ac:dyDescent="0.25">
      <c r="A9" s="2">
        <v>45203</v>
      </c>
      <c r="B9" s="3" t="s">
        <v>28</v>
      </c>
      <c r="C9" t="s">
        <v>29</v>
      </c>
      <c r="H9" t="s">
        <v>9</v>
      </c>
      <c r="I9" t="s">
        <v>10</v>
      </c>
      <c r="J9" t="s">
        <v>45</v>
      </c>
      <c r="K9" t="s">
        <v>13</v>
      </c>
      <c r="L9" t="s">
        <v>13</v>
      </c>
    </row>
    <row r="10" spans="1:12" x14ac:dyDescent="0.25">
      <c r="A10" s="2">
        <v>45203</v>
      </c>
      <c r="B10" s="3" t="s">
        <v>93</v>
      </c>
      <c r="C10" t="s">
        <v>54</v>
      </c>
      <c r="H10" t="s">
        <v>9</v>
      </c>
      <c r="I10" t="s">
        <v>10</v>
      </c>
      <c r="J10" t="s">
        <v>46</v>
      </c>
      <c r="K10" t="s">
        <v>13</v>
      </c>
      <c r="L10" t="s">
        <v>13</v>
      </c>
    </row>
    <row r="11" spans="1:12" x14ac:dyDescent="0.25">
      <c r="A11" s="2">
        <v>45203</v>
      </c>
      <c r="B11" s="3">
        <v>0.75</v>
      </c>
      <c r="C11" t="s">
        <v>41</v>
      </c>
      <c r="H11" t="s">
        <v>14</v>
      </c>
      <c r="I11" t="s">
        <v>10</v>
      </c>
      <c r="J11" t="s">
        <v>60</v>
      </c>
      <c r="K11" t="s">
        <v>13</v>
      </c>
      <c r="L11" t="s">
        <v>13</v>
      </c>
    </row>
    <row r="12" spans="1:12" ht="45" x14ac:dyDescent="0.25">
      <c r="A12" s="2">
        <v>45203</v>
      </c>
      <c r="B12" s="3">
        <v>0.89583333333333337</v>
      </c>
      <c r="C12" t="s">
        <v>73</v>
      </c>
      <c r="D12" s="4" t="s">
        <v>82</v>
      </c>
      <c r="E12" s="4" t="s">
        <v>94</v>
      </c>
      <c r="F12" s="12">
        <v>10</v>
      </c>
      <c r="G12">
        <v>2</v>
      </c>
      <c r="H12" t="s">
        <v>9</v>
      </c>
      <c r="I12" t="s">
        <v>10</v>
      </c>
      <c r="J12" t="s">
        <v>85</v>
      </c>
      <c r="K12" t="s">
        <v>13</v>
      </c>
      <c r="L12" t="s">
        <v>13</v>
      </c>
    </row>
    <row r="13" spans="1:12" x14ac:dyDescent="0.25">
      <c r="A13" s="2">
        <v>45203</v>
      </c>
      <c r="B13" s="3">
        <v>0.98958333333333337</v>
      </c>
      <c r="C13" t="s">
        <v>73</v>
      </c>
      <c r="D13" s="4" t="s">
        <v>83</v>
      </c>
      <c r="F13" s="13">
        <v>10</v>
      </c>
      <c r="G13">
        <v>2</v>
      </c>
      <c r="H13" t="s">
        <v>9</v>
      </c>
      <c r="I13" t="s">
        <v>10</v>
      </c>
      <c r="J13" t="s">
        <v>85</v>
      </c>
      <c r="K13" t="s">
        <v>13</v>
      </c>
      <c r="L13" t="s">
        <v>13</v>
      </c>
    </row>
    <row r="14" spans="1:12" x14ac:dyDescent="0.25">
      <c r="A14" s="2">
        <v>45204</v>
      </c>
      <c r="B14" s="3">
        <v>8.3333333333333329E-2</v>
      </c>
      <c r="C14" t="s">
        <v>73</v>
      </c>
      <c r="D14" s="4" t="s">
        <v>84</v>
      </c>
      <c r="F14" s="12">
        <v>8</v>
      </c>
      <c r="G14">
        <v>1.5</v>
      </c>
      <c r="H14" t="s">
        <v>9</v>
      </c>
      <c r="I14" t="s">
        <v>10</v>
      </c>
      <c r="J14" t="s">
        <v>85</v>
      </c>
      <c r="K14" t="s">
        <v>13</v>
      </c>
      <c r="L14" t="s">
        <v>13</v>
      </c>
    </row>
    <row r="15" spans="1:12" x14ac:dyDescent="0.25">
      <c r="A15" s="2">
        <v>45204</v>
      </c>
      <c r="B15" s="3">
        <v>0.14583333333333334</v>
      </c>
      <c r="C15" t="s">
        <v>73</v>
      </c>
      <c r="D15" s="4" t="s">
        <v>79</v>
      </c>
      <c r="F15" s="12">
        <v>8</v>
      </c>
      <c r="G15">
        <v>1.5</v>
      </c>
      <c r="H15" t="s">
        <v>9</v>
      </c>
      <c r="I15" t="s">
        <v>10</v>
      </c>
      <c r="J15" t="s">
        <v>85</v>
      </c>
      <c r="K15" t="s">
        <v>13</v>
      </c>
      <c r="L15" t="s">
        <v>13</v>
      </c>
    </row>
    <row r="16" spans="1:12" x14ac:dyDescent="0.25">
      <c r="A16" s="2">
        <v>45204</v>
      </c>
      <c r="B16" s="3" t="s">
        <v>103</v>
      </c>
      <c r="C16" t="s">
        <v>73</v>
      </c>
      <c r="D16" s="4" t="s">
        <v>80</v>
      </c>
      <c r="F16" s="13">
        <v>12</v>
      </c>
      <c r="G16">
        <v>2</v>
      </c>
      <c r="H16" t="s">
        <v>9</v>
      </c>
      <c r="I16" t="s">
        <v>10</v>
      </c>
      <c r="J16" t="s">
        <v>85</v>
      </c>
      <c r="K16" t="s">
        <v>13</v>
      </c>
      <c r="L16" t="s">
        <v>13</v>
      </c>
    </row>
    <row r="17" spans="1:12" x14ac:dyDescent="0.25">
      <c r="A17" s="2">
        <v>45204</v>
      </c>
      <c r="B17" s="3">
        <v>0.29166666666666669</v>
      </c>
      <c r="C17" t="s">
        <v>73</v>
      </c>
      <c r="D17" s="4" t="s">
        <v>105</v>
      </c>
      <c r="F17" s="12">
        <v>13</v>
      </c>
      <c r="G17">
        <v>2.5</v>
      </c>
      <c r="H17" t="s">
        <v>9</v>
      </c>
      <c r="I17" t="s">
        <v>10</v>
      </c>
      <c r="J17" t="s">
        <v>85</v>
      </c>
      <c r="K17" t="s">
        <v>13</v>
      </c>
      <c r="L17" t="s">
        <v>13</v>
      </c>
    </row>
    <row r="18" spans="1:12" x14ac:dyDescent="0.25">
      <c r="A18" s="2">
        <v>45204</v>
      </c>
      <c r="B18" s="3">
        <v>0.33333333333333331</v>
      </c>
      <c r="C18" t="s">
        <v>59</v>
      </c>
      <c r="D18" s="5" t="s">
        <v>102</v>
      </c>
      <c r="F18" s="13"/>
      <c r="H18" t="s">
        <v>11</v>
      </c>
      <c r="I18" t="s">
        <v>10</v>
      </c>
      <c r="J18" t="s">
        <v>86</v>
      </c>
      <c r="K18" t="s">
        <v>13</v>
      </c>
      <c r="L18" t="s">
        <v>13</v>
      </c>
    </row>
    <row r="19" spans="1:12" ht="45" x14ac:dyDescent="0.25">
      <c r="A19" s="2">
        <v>45204</v>
      </c>
      <c r="B19" s="3">
        <v>0.39583333333333331</v>
      </c>
      <c r="C19" t="s">
        <v>66</v>
      </c>
      <c r="D19" s="4" t="s">
        <v>95</v>
      </c>
      <c r="E19" s="4" t="s">
        <v>107</v>
      </c>
      <c r="H19" t="s">
        <v>9</v>
      </c>
      <c r="I19" t="s">
        <v>10</v>
      </c>
      <c r="J19" t="s">
        <v>85</v>
      </c>
      <c r="K19" t="s">
        <v>13</v>
      </c>
      <c r="L19" t="s">
        <v>13</v>
      </c>
    </row>
    <row r="20" spans="1:12" ht="45" x14ac:dyDescent="0.25">
      <c r="A20" s="2">
        <v>45204</v>
      </c>
      <c r="B20" s="3">
        <v>0.43055555555555558</v>
      </c>
      <c r="C20" t="s">
        <v>66</v>
      </c>
      <c r="D20" s="4" t="s">
        <v>96</v>
      </c>
      <c r="E20" s="4" t="s">
        <v>108</v>
      </c>
      <c r="I20" t="s">
        <v>10</v>
      </c>
      <c r="K20" t="s">
        <v>13</v>
      </c>
      <c r="L20" t="s">
        <v>13</v>
      </c>
    </row>
    <row r="21" spans="1:12" ht="45" x14ac:dyDescent="0.25">
      <c r="A21" s="2">
        <v>45204</v>
      </c>
      <c r="B21" s="3">
        <v>0.47222222222222227</v>
      </c>
      <c r="C21" t="s">
        <v>66</v>
      </c>
      <c r="D21" s="4" t="s">
        <v>97</v>
      </c>
      <c r="E21" s="4" t="s">
        <v>109</v>
      </c>
      <c r="I21" t="s">
        <v>10</v>
      </c>
      <c r="K21" t="s">
        <v>13</v>
      </c>
      <c r="L21" t="s">
        <v>13</v>
      </c>
    </row>
    <row r="22" spans="1:12" x14ac:dyDescent="0.25">
      <c r="A22" s="2">
        <v>45204</v>
      </c>
      <c r="B22" s="3">
        <v>0.5</v>
      </c>
      <c r="C22" t="s">
        <v>73</v>
      </c>
      <c r="D22" s="4" t="s">
        <v>106</v>
      </c>
      <c r="F22" s="12"/>
      <c r="H22" t="s">
        <v>9</v>
      </c>
      <c r="I22" t="s">
        <v>10</v>
      </c>
      <c r="J22" t="s">
        <v>85</v>
      </c>
      <c r="K22" t="s">
        <v>13</v>
      </c>
      <c r="L22" t="s">
        <v>13</v>
      </c>
    </row>
    <row r="23" spans="1:12" ht="45" x14ac:dyDescent="0.25">
      <c r="A23" s="2">
        <v>45204</v>
      </c>
      <c r="B23" s="3">
        <v>0.58333333333333337</v>
      </c>
      <c r="C23" t="s">
        <v>66</v>
      </c>
      <c r="D23" s="4" t="s">
        <v>98</v>
      </c>
      <c r="E23" s="4" t="s">
        <v>110</v>
      </c>
      <c r="H23" t="s">
        <v>9</v>
      </c>
      <c r="I23" t="s">
        <v>10</v>
      </c>
      <c r="J23" t="s">
        <v>85</v>
      </c>
      <c r="K23" t="s">
        <v>15</v>
      </c>
      <c r="L23" t="s">
        <v>13</v>
      </c>
    </row>
    <row r="24" spans="1:12" ht="72.75" customHeight="1" x14ac:dyDescent="0.25">
      <c r="A24" s="2">
        <v>45204</v>
      </c>
      <c r="B24" s="3">
        <v>0.60763888888888895</v>
      </c>
      <c r="C24" t="s">
        <v>66</v>
      </c>
      <c r="D24" s="4" t="s">
        <v>99</v>
      </c>
      <c r="E24" s="4" t="s">
        <v>111</v>
      </c>
      <c r="H24" t="s">
        <v>9</v>
      </c>
      <c r="I24" t="s">
        <v>10</v>
      </c>
      <c r="J24" t="s">
        <v>85</v>
      </c>
      <c r="K24" t="s">
        <v>15</v>
      </c>
      <c r="L24" t="s">
        <v>13</v>
      </c>
    </row>
    <row r="25" spans="1:12" ht="30" x14ac:dyDescent="0.25">
      <c r="A25" s="2">
        <v>45204</v>
      </c>
      <c r="B25" s="3">
        <v>0.63194444444444442</v>
      </c>
      <c r="C25" t="s">
        <v>55</v>
      </c>
      <c r="D25" s="4" t="s">
        <v>112</v>
      </c>
      <c r="E25" s="4" t="s">
        <v>113</v>
      </c>
      <c r="H25" t="s">
        <v>9</v>
      </c>
      <c r="I25" t="s">
        <v>10</v>
      </c>
      <c r="J25" t="s">
        <v>85</v>
      </c>
      <c r="K25" t="s">
        <v>15</v>
      </c>
      <c r="L25" t="s">
        <v>13</v>
      </c>
    </row>
    <row r="26" spans="1:12" x14ac:dyDescent="0.25">
      <c r="A26" s="2">
        <v>45204</v>
      </c>
      <c r="B26" s="3">
        <v>0.66666666666666663</v>
      </c>
      <c r="C26" t="s">
        <v>73</v>
      </c>
      <c r="D26" s="4" t="s">
        <v>81</v>
      </c>
      <c r="F26" s="13">
        <v>12</v>
      </c>
      <c r="G26">
        <v>2</v>
      </c>
      <c r="H26" t="s">
        <v>9</v>
      </c>
      <c r="I26" t="s">
        <v>10</v>
      </c>
      <c r="J26" t="s">
        <v>85</v>
      </c>
      <c r="K26" t="s">
        <v>13</v>
      </c>
      <c r="L26" t="s">
        <v>13</v>
      </c>
    </row>
    <row r="27" spans="1:12" ht="45" x14ac:dyDescent="0.25">
      <c r="A27" s="2">
        <v>45204</v>
      </c>
      <c r="B27" s="3" t="s">
        <v>42</v>
      </c>
      <c r="C27" t="s">
        <v>66</v>
      </c>
      <c r="D27" s="4" t="s">
        <v>100</v>
      </c>
      <c r="E27" s="4" t="s">
        <v>115</v>
      </c>
      <c r="H27" t="s">
        <v>9</v>
      </c>
      <c r="I27" t="s">
        <v>16</v>
      </c>
      <c r="J27" t="s">
        <v>85</v>
      </c>
      <c r="K27" t="s">
        <v>15</v>
      </c>
      <c r="L27" t="s">
        <v>13</v>
      </c>
    </row>
    <row r="28" spans="1:12" ht="30" x14ac:dyDescent="0.25">
      <c r="A28" s="2">
        <v>45204</v>
      </c>
      <c r="B28" s="3" t="s">
        <v>42</v>
      </c>
      <c r="C28" t="s">
        <v>66</v>
      </c>
      <c r="D28" s="4" t="s">
        <v>101</v>
      </c>
      <c r="E28" s="4" t="s">
        <v>104</v>
      </c>
      <c r="I28" t="s">
        <v>16</v>
      </c>
      <c r="K28" t="s">
        <v>15</v>
      </c>
    </row>
    <row r="29" spans="1:12" x14ac:dyDescent="0.25">
      <c r="A29" s="2">
        <v>45204</v>
      </c>
      <c r="B29" s="3">
        <v>0.75</v>
      </c>
      <c r="C29" t="s">
        <v>41</v>
      </c>
      <c r="D29" s="5" t="s">
        <v>102</v>
      </c>
      <c r="H29" t="s">
        <v>14</v>
      </c>
      <c r="I29" t="s">
        <v>10</v>
      </c>
      <c r="J29" t="s">
        <v>85</v>
      </c>
      <c r="K29" t="s">
        <v>13</v>
      </c>
      <c r="L29" t="s">
        <v>13</v>
      </c>
    </row>
    <row r="30" spans="1:12" x14ac:dyDescent="0.25">
      <c r="A30" s="2">
        <v>45204</v>
      </c>
      <c r="B30" s="3">
        <v>0.76388888888888884</v>
      </c>
      <c r="C30" t="s">
        <v>27</v>
      </c>
      <c r="D30" s="4" t="s">
        <v>132</v>
      </c>
      <c r="E30" s="4" t="s">
        <v>131</v>
      </c>
      <c r="F30">
        <v>16</v>
      </c>
      <c r="G30">
        <v>2</v>
      </c>
      <c r="I30" t="s">
        <v>10</v>
      </c>
      <c r="K30" t="s">
        <v>13</v>
      </c>
      <c r="L30" t="s">
        <v>13</v>
      </c>
    </row>
    <row r="31" spans="1:12" x14ac:dyDescent="0.25">
      <c r="A31" s="2">
        <v>45204</v>
      </c>
      <c r="B31" s="17">
        <v>0.89583333333333337</v>
      </c>
      <c r="C31" t="s">
        <v>55</v>
      </c>
      <c r="I31" t="s">
        <v>10</v>
      </c>
      <c r="J31" t="s">
        <v>86</v>
      </c>
      <c r="K31" t="s">
        <v>13</v>
      </c>
      <c r="L31" t="s">
        <v>13</v>
      </c>
    </row>
    <row r="32" spans="1:12" x14ac:dyDescent="0.25">
      <c r="A32" s="2">
        <v>45204</v>
      </c>
      <c r="B32" s="17">
        <v>0.91666666666666663</v>
      </c>
      <c r="C32" t="s">
        <v>73</v>
      </c>
      <c r="D32" s="18" t="s">
        <v>114</v>
      </c>
      <c r="F32" s="13">
        <v>13.5</v>
      </c>
      <c r="G32">
        <v>2.5</v>
      </c>
      <c r="H32" t="s">
        <v>9</v>
      </c>
      <c r="I32" t="s">
        <v>10</v>
      </c>
      <c r="J32" t="s">
        <v>86</v>
      </c>
      <c r="K32" t="s">
        <v>15</v>
      </c>
      <c r="L32" t="s">
        <v>13</v>
      </c>
    </row>
    <row r="33" spans="1:12" x14ac:dyDescent="0.25">
      <c r="A33" s="2">
        <v>45205</v>
      </c>
      <c r="B33" s="3">
        <v>2.0833333333333332E-2</v>
      </c>
      <c r="C33" t="s">
        <v>73</v>
      </c>
      <c r="D33" s="4" t="s">
        <v>116</v>
      </c>
      <c r="F33" s="13">
        <v>15.5</v>
      </c>
      <c r="G33">
        <v>3</v>
      </c>
      <c r="H33" t="s">
        <v>9</v>
      </c>
      <c r="I33" t="s">
        <v>10</v>
      </c>
      <c r="J33" t="s">
        <v>86</v>
      </c>
      <c r="K33" t="s">
        <v>15</v>
      </c>
      <c r="L33" t="s">
        <v>13</v>
      </c>
    </row>
    <row r="34" spans="1:12" x14ac:dyDescent="0.25">
      <c r="A34" s="2">
        <v>45205</v>
      </c>
      <c r="B34" s="3">
        <v>0.14583333333333334</v>
      </c>
      <c r="C34" t="s">
        <v>73</v>
      </c>
      <c r="D34" s="4" t="s">
        <v>117</v>
      </c>
      <c r="F34" s="13">
        <v>16.5</v>
      </c>
      <c r="G34">
        <v>4</v>
      </c>
      <c r="H34" t="s">
        <v>9</v>
      </c>
      <c r="I34" t="s">
        <v>10</v>
      </c>
      <c r="J34" t="s">
        <v>86</v>
      </c>
      <c r="K34" t="s">
        <v>15</v>
      </c>
      <c r="L34" t="s">
        <v>13</v>
      </c>
    </row>
    <row r="35" spans="1:12" x14ac:dyDescent="0.25">
      <c r="A35" s="2">
        <v>45205</v>
      </c>
      <c r="B35" s="3">
        <v>0.3125</v>
      </c>
      <c r="C35" t="s">
        <v>73</v>
      </c>
      <c r="D35" s="4" t="s">
        <v>118</v>
      </c>
      <c r="E35" s="15" t="s">
        <v>78</v>
      </c>
      <c r="F35" s="13">
        <v>16</v>
      </c>
      <c r="G35">
        <v>3</v>
      </c>
      <c r="H35" t="s">
        <v>9</v>
      </c>
      <c r="I35" t="s">
        <v>10</v>
      </c>
      <c r="J35" t="s">
        <v>86</v>
      </c>
      <c r="K35" t="s">
        <v>15</v>
      </c>
      <c r="L35" t="s">
        <v>15</v>
      </c>
    </row>
    <row r="36" spans="1:12" x14ac:dyDescent="0.25">
      <c r="A36" s="2">
        <v>45205</v>
      </c>
      <c r="B36" s="3">
        <v>0.33333333333333331</v>
      </c>
      <c r="C36" t="s">
        <v>59</v>
      </c>
      <c r="D36" s="5" t="s">
        <v>102</v>
      </c>
      <c r="F36" s="13"/>
      <c r="H36" t="s">
        <v>11</v>
      </c>
      <c r="I36" t="s">
        <v>10</v>
      </c>
      <c r="J36" t="s">
        <v>86</v>
      </c>
      <c r="K36" t="s">
        <v>13</v>
      </c>
      <c r="L36" t="s">
        <v>13</v>
      </c>
    </row>
    <row r="37" spans="1:12" x14ac:dyDescent="0.25">
      <c r="A37" s="2">
        <v>45205</v>
      </c>
      <c r="B37" s="3">
        <v>0.41666666666666669</v>
      </c>
      <c r="C37" t="s">
        <v>73</v>
      </c>
      <c r="D37" s="4" t="s">
        <v>119</v>
      </c>
      <c r="E37" s="18"/>
      <c r="F37" s="13">
        <v>12.5</v>
      </c>
      <c r="G37">
        <v>2.5</v>
      </c>
      <c r="H37" t="s">
        <v>9</v>
      </c>
      <c r="I37" t="s">
        <v>10</v>
      </c>
      <c r="J37" t="s">
        <v>86</v>
      </c>
      <c r="K37" t="s">
        <v>15</v>
      </c>
      <c r="L37" t="s">
        <v>15</v>
      </c>
    </row>
    <row r="38" spans="1:12" x14ac:dyDescent="0.25">
      <c r="A38" s="2">
        <v>45205</v>
      </c>
      <c r="B38" s="3">
        <v>0.52083333333333337</v>
      </c>
      <c r="C38" t="s">
        <v>73</v>
      </c>
      <c r="D38" s="4" t="s">
        <v>120</v>
      </c>
      <c r="E38" s="18"/>
      <c r="F38" s="13">
        <v>13</v>
      </c>
      <c r="G38">
        <v>3</v>
      </c>
      <c r="H38" t="s">
        <v>9</v>
      </c>
      <c r="I38" t="s">
        <v>10</v>
      </c>
      <c r="J38" t="s">
        <v>86</v>
      </c>
      <c r="K38" t="s">
        <v>15</v>
      </c>
      <c r="L38" t="s">
        <v>15</v>
      </c>
    </row>
    <row r="39" spans="1:12" x14ac:dyDescent="0.25">
      <c r="A39" s="2">
        <v>45205</v>
      </c>
      <c r="B39" s="3">
        <v>0.64583333333333337</v>
      </c>
      <c r="C39" t="s">
        <v>73</v>
      </c>
      <c r="D39" s="4" t="s">
        <v>121</v>
      </c>
      <c r="E39" s="18"/>
      <c r="F39" s="13">
        <v>8</v>
      </c>
      <c r="G39">
        <v>2</v>
      </c>
      <c r="H39" t="s">
        <v>9</v>
      </c>
      <c r="I39" t="s">
        <v>10</v>
      </c>
      <c r="J39" t="s">
        <v>86</v>
      </c>
      <c r="K39" t="s">
        <v>15</v>
      </c>
      <c r="L39" t="s">
        <v>15</v>
      </c>
    </row>
    <row r="40" spans="1:12" x14ac:dyDescent="0.25">
      <c r="A40" s="2">
        <v>45205</v>
      </c>
      <c r="B40" s="3">
        <v>0.65625</v>
      </c>
      <c r="C40" t="s">
        <v>55</v>
      </c>
      <c r="D40" s="4" t="s">
        <v>133</v>
      </c>
      <c r="E40" s="18"/>
      <c r="F40" s="13"/>
      <c r="H40" t="s">
        <v>9</v>
      </c>
      <c r="I40" t="s">
        <v>10</v>
      </c>
      <c r="J40" t="s">
        <v>61</v>
      </c>
      <c r="K40" t="s">
        <v>15</v>
      </c>
      <c r="L40" t="s">
        <v>15</v>
      </c>
    </row>
    <row r="41" spans="1:12" ht="30" x14ac:dyDescent="0.25">
      <c r="A41" s="2">
        <v>45205</v>
      </c>
      <c r="B41" s="3">
        <v>0.66666666666666663</v>
      </c>
      <c r="C41" t="s">
        <v>73</v>
      </c>
      <c r="D41" s="4" t="s">
        <v>122</v>
      </c>
      <c r="E41" s="15" t="s">
        <v>75</v>
      </c>
      <c r="F41" s="12">
        <v>20</v>
      </c>
      <c r="G41">
        <v>4</v>
      </c>
      <c r="H41" t="s">
        <v>9</v>
      </c>
      <c r="I41" t="s">
        <v>10</v>
      </c>
      <c r="J41" t="s">
        <v>61</v>
      </c>
      <c r="K41" t="s">
        <v>15</v>
      </c>
      <c r="L41" t="s">
        <v>15</v>
      </c>
    </row>
    <row r="42" spans="1:12" x14ac:dyDescent="0.25">
      <c r="A42" s="2">
        <v>45205</v>
      </c>
      <c r="B42" s="3">
        <v>0.75</v>
      </c>
      <c r="C42" t="s">
        <v>41</v>
      </c>
      <c r="D42" s="5" t="s">
        <v>102</v>
      </c>
      <c r="H42" t="s">
        <v>14</v>
      </c>
      <c r="I42" t="s">
        <v>10</v>
      </c>
      <c r="J42" t="s">
        <v>61</v>
      </c>
      <c r="K42" t="s">
        <v>15</v>
      </c>
      <c r="L42" t="s">
        <v>13</v>
      </c>
    </row>
    <row r="43" spans="1:12" ht="30" x14ac:dyDescent="0.25">
      <c r="A43" s="2">
        <v>45205</v>
      </c>
      <c r="B43" s="3">
        <v>0.84375</v>
      </c>
      <c r="C43" t="s">
        <v>73</v>
      </c>
      <c r="D43" s="4" t="s">
        <v>123</v>
      </c>
      <c r="E43" s="15" t="s">
        <v>75</v>
      </c>
      <c r="F43" s="12">
        <v>20</v>
      </c>
      <c r="G43">
        <v>4</v>
      </c>
      <c r="H43" t="s">
        <v>9</v>
      </c>
      <c r="I43" t="s">
        <v>10</v>
      </c>
      <c r="J43" t="s">
        <v>61</v>
      </c>
      <c r="K43" t="s">
        <v>15</v>
      </c>
      <c r="L43" t="s">
        <v>15</v>
      </c>
    </row>
    <row r="44" spans="1:12" x14ac:dyDescent="0.25">
      <c r="A44" s="2">
        <v>45205</v>
      </c>
      <c r="B44" s="3">
        <v>0.875</v>
      </c>
      <c r="C44" t="s">
        <v>128</v>
      </c>
      <c r="D44" s="5" t="s">
        <v>129</v>
      </c>
      <c r="E44" s="4" t="s">
        <v>130</v>
      </c>
      <c r="H44" t="s">
        <v>9</v>
      </c>
      <c r="I44" t="s">
        <v>10</v>
      </c>
      <c r="K44" t="s">
        <v>15</v>
      </c>
      <c r="L44" t="s">
        <v>13</v>
      </c>
    </row>
    <row r="45" spans="1:12" ht="30" x14ac:dyDescent="0.25">
      <c r="A45" s="2">
        <v>45206</v>
      </c>
      <c r="B45" s="3">
        <v>0</v>
      </c>
      <c r="C45" t="s">
        <v>73</v>
      </c>
      <c r="D45" s="4" t="s">
        <v>124</v>
      </c>
      <c r="E45" s="15" t="s">
        <v>75</v>
      </c>
      <c r="F45" s="13">
        <v>20</v>
      </c>
      <c r="G45">
        <v>4</v>
      </c>
      <c r="H45" t="s">
        <v>9</v>
      </c>
      <c r="I45" t="s">
        <v>10</v>
      </c>
      <c r="J45" t="s">
        <v>61</v>
      </c>
      <c r="K45" t="s">
        <v>15</v>
      </c>
      <c r="L45" t="s">
        <v>15</v>
      </c>
    </row>
    <row r="46" spans="1:12" x14ac:dyDescent="0.25">
      <c r="A46" s="2">
        <v>45206</v>
      </c>
      <c r="B46" s="3">
        <v>0.16666666666666666</v>
      </c>
      <c r="C46" t="s">
        <v>73</v>
      </c>
      <c r="D46" s="4" t="s">
        <v>125</v>
      </c>
      <c r="E46" s="15" t="s">
        <v>76</v>
      </c>
      <c r="F46" s="12">
        <v>17</v>
      </c>
      <c r="G46">
        <v>3.5</v>
      </c>
      <c r="H46" t="s">
        <v>9</v>
      </c>
      <c r="I46" t="s">
        <v>10</v>
      </c>
      <c r="J46" t="s">
        <v>61</v>
      </c>
      <c r="K46" t="s">
        <v>15</v>
      </c>
      <c r="L46" t="s">
        <v>15</v>
      </c>
    </row>
    <row r="47" spans="1:12" x14ac:dyDescent="0.25">
      <c r="A47" s="2">
        <v>45206</v>
      </c>
      <c r="B47" s="3">
        <v>0.30555555555555552</v>
      </c>
      <c r="C47" t="s">
        <v>73</v>
      </c>
      <c r="D47" s="4" t="s">
        <v>126</v>
      </c>
      <c r="E47" s="15" t="s">
        <v>76</v>
      </c>
      <c r="F47" s="12">
        <v>20</v>
      </c>
      <c r="G47">
        <v>4</v>
      </c>
      <c r="H47" t="s">
        <v>9</v>
      </c>
      <c r="I47" t="s">
        <v>10</v>
      </c>
      <c r="J47" t="s">
        <v>61</v>
      </c>
      <c r="K47" t="s">
        <v>15</v>
      </c>
      <c r="L47" t="s">
        <v>15</v>
      </c>
    </row>
    <row r="48" spans="1:12" x14ac:dyDescent="0.25">
      <c r="A48" s="2">
        <v>45206</v>
      </c>
      <c r="B48" s="3">
        <v>0.33333333333333331</v>
      </c>
      <c r="C48" t="s">
        <v>59</v>
      </c>
      <c r="F48" s="13"/>
      <c r="H48" t="s">
        <v>11</v>
      </c>
      <c r="I48" t="s">
        <v>10</v>
      </c>
      <c r="J48" t="s">
        <v>61</v>
      </c>
      <c r="K48" t="s">
        <v>15</v>
      </c>
      <c r="L48" t="s">
        <v>13</v>
      </c>
    </row>
    <row r="49" spans="1:12" x14ac:dyDescent="0.25">
      <c r="A49" s="2">
        <v>45206</v>
      </c>
      <c r="B49" s="3">
        <v>0.4284722222222222</v>
      </c>
      <c r="C49" t="s">
        <v>55</v>
      </c>
      <c r="D49" s="4" t="s">
        <v>138</v>
      </c>
      <c r="E49" s="4" t="s">
        <v>139</v>
      </c>
      <c r="F49" s="13"/>
      <c r="H49" t="s">
        <v>9</v>
      </c>
      <c r="I49" t="s">
        <v>10</v>
      </c>
      <c r="J49" t="s">
        <v>61</v>
      </c>
      <c r="K49" t="s">
        <v>15</v>
      </c>
      <c r="L49" t="s">
        <v>15</v>
      </c>
    </row>
    <row r="50" spans="1:12" x14ac:dyDescent="0.25">
      <c r="A50" s="2">
        <v>45206</v>
      </c>
      <c r="B50" s="3">
        <v>0.54166666666666663</v>
      </c>
      <c r="C50" t="s">
        <v>73</v>
      </c>
      <c r="D50" s="4" t="s">
        <v>127</v>
      </c>
      <c r="E50" s="15" t="s">
        <v>77</v>
      </c>
      <c r="F50" s="13">
        <f>18+8</f>
        <v>26</v>
      </c>
      <c r="G50">
        <v>5.5</v>
      </c>
      <c r="H50" t="s">
        <v>9</v>
      </c>
      <c r="I50" t="s">
        <v>10</v>
      </c>
      <c r="J50" t="s">
        <v>61</v>
      </c>
      <c r="K50" t="s">
        <v>15</v>
      </c>
      <c r="L50" t="s">
        <v>15</v>
      </c>
    </row>
    <row r="51" spans="1:12" x14ac:dyDescent="0.25">
      <c r="A51" s="2">
        <v>45206</v>
      </c>
      <c r="B51" s="3">
        <v>0.58333333333333337</v>
      </c>
      <c r="C51" t="s">
        <v>137</v>
      </c>
      <c r="H51" t="s">
        <v>11</v>
      </c>
      <c r="I51" t="s">
        <v>10</v>
      </c>
      <c r="K51" t="s">
        <v>13</v>
      </c>
      <c r="L51" t="s">
        <v>13</v>
      </c>
    </row>
    <row r="52" spans="1:12" ht="45" x14ac:dyDescent="0.25">
      <c r="A52" s="2">
        <v>45206</v>
      </c>
      <c r="B52" s="3">
        <v>0.65625</v>
      </c>
      <c r="C52" t="s">
        <v>27</v>
      </c>
      <c r="D52" s="4" t="s">
        <v>142</v>
      </c>
      <c r="F52">
        <v>81</v>
      </c>
      <c r="G52">
        <v>9</v>
      </c>
      <c r="I52" t="s">
        <v>10</v>
      </c>
      <c r="J52" t="s">
        <v>62</v>
      </c>
      <c r="K52" t="s">
        <v>13</v>
      </c>
      <c r="L52" t="s">
        <v>13</v>
      </c>
    </row>
    <row r="53" spans="1:12" x14ac:dyDescent="0.25">
      <c r="A53" s="2">
        <v>45206</v>
      </c>
      <c r="B53" s="3">
        <v>0.75</v>
      </c>
      <c r="C53" t="s">
        <v>41</v>
      </c>
      <c r="H53" t="s">
        <v>14</v>
      </c>
      <c r="I53" t="s">
        <v>10</v>
      </c>
      <c r="J53" t="s">
        <v>60</v>
      </c>
      <c r="K53" t="s">
        <v>13</v>
      </c>
      <c r="L53" t="s">
        <v>13</v>
      </c>
    </row>
    <row r="54" spans="1:12" ht="30" x14ac:dyDescent="0.25">
      <c r="A54" s="2">
        <v>45206</v>
      </c>
      <c r="B54" s="3">
        <v>0.85416666666666663</v>
      </c>
      <c r="C54" t="s">
        <v>134</v>
      </c>
      <c r="E54" s="4" t="s">
        <v>140</v>
      </c>
      <c r="H54" t="s">
        <v>9</v>
      </c>
      <c r="I54" t="s">
        <v>10</v>
      </c>
      <c r="J54" t="s">
        <v>62</v>
      </c>
      <c r="K54" t="s">
        <v>13</v>
      </c>
      <c r="L54" t="s">
        <v>13</v>
      </c>
    </row>
    <row r="55" spans="1:12" x14ac:dyDescent="0.25">
      <c r="A55" s="2">
        <v>45206</v>
      </c>
      <c r="B55" s="3">
        <v>0.875</v>
      </c>
      <c r="C55" t="s">
        <v>55</v>
      </c>
      <c r="D55" s="4" t="s">
        <v>141</v>
      </c>
      <c r="E55" s="4" t="s">
        <v>155</v>
      </c>
      <c r="I55" t="s">
        <v>10</v>
      </c>
      <c r="J55" t="s">
        <v>62</v>
      </c>
      <c r="K55" t="s">
        <v>13</v>
      </c>
      <c r="L55" t="s">
        <v>13</v>
      </c>
    </row>
    <row r="56" spans="1:12" ht="30" x14ac:dyDescent="0.25">
      <c r="A56" s="2">
        <v>45207</v>
      </c>
      <c r="B56" s="3">
        <v>2.0833333333333332E-2</v>
      </c>
      <c r="C56" t="s">
        <v>73</v>
      </c>
      <c r="D56" s="4" t="s">
        <v>135</v>
      </c>
      <c r="E56" s="4" t="s">
        <v>144</v>
      </c>
      <c r="I56" t="s">
        <v>10</v>
      </c>
      <c r="J56" t="s">
        <v>62</v>
      </c>
      <c r="K56" t="s">
        <v>13</v>
      </c>
      <c r="L56" t="s">
        <v>13</v>
      </c>
    </row>
    <row r="57" spans="1:12" x14ac:dyDescent="0.25">
      <c r="A57" s="2">
        <v>45207</v>
      </c>
      <c r="B57" s="3" t="s">
        <v>28</v>
      </c>
      <c r="C57" t="s">
        <v>27</v>
      </c>
      <c r="E57" s="4" t="s">
        <v>143</v>
      </c>
      <c r="I57" t="s">
        <v>10</v>
      </c>
      <c r="J57" t="s">
        <v>62</v>
      </c>
      <c r="K57" t="s">
        <v>13</v>
      </c>
      <c r="L57" t="s">
        <v>13</v>
      </c>
    </row>
    <row r="58" spans="1:12" x14ac:dyDescent="0.25">
      <c r="A58" s="2">
        <v>45207</v>
      </c>
      <c r="B58" s="3">
        <v>0.27777777777777779</v>
      </c>
      <c r="C58" t="s">
        <v>73</v>
      </c>
      <c r="D58" s="4" t="s">
        <v>136</v>
      </c>
      <c r="E58" s="4" t="s">
        <v>143</v>
      </c>
      <c r="I58" t="s">
        <v>10</v>
      </c>
      <c r="J58" t="s">
        <v>62</v>
      </c>
      <c r="K58" t="s">
        <v>13</v>
      </c>
      <c r="L58" t="s">
        <v>13</v>
      </c>
    </row>
    <row r="59" spans="1:12" x14ac:dyDescent="0.25">
      <c r="A59" s="2">
        <v>45207</v>
      </c>
      <c r="B59" s="3">
        <v>0.33333333333333331</v>
      </c>
      <c r="C59" t="s">
        <v>59</v>
      </c>
      <c r="H59" t="s">
        <v>11</v>
      </c>
      <c r="I59" t="s">
        <v>10</v>
      </c>
      <c r="J59" t="s">
        <v>62</v>
      </c>
      <c r="K59" t="s">
        <v>13</v>
      </c>
      <c r="L59" t="s">
        <v>13</v>
      </c>
    </row>
    <row r="60" spans="1:12" x14ac:dyDescent="0.25">
      <c r="A60" s="2">
        <v>45207</v>
      </c>
      <c r="B60" s="3">
        <v>0.35416666666666669</v>
      </c>
      <c r="C60" t="s">
        <v>73</v>
      </c>
      <c r="D60" s="4" t="s">
        <v>145</v>
      </c>
      <c r="E60" s="4" t="s">
        <v>156</v>
      </c>
      <c r="F60">
        <v>20</v>
      </c>
      <c r="G60">
        <v>4</v>
      </c>
      <c r="I60" t="s">
        <v>10</v>
      </c>
      <c r="J60" t="s">
        <v>62</v>
      </c>
      <c r="K60" t="s">
        <v>13</v>
      </c>
      <c r="L60" t="s">
        <v>13</v>
      </c>
    </row>
    <row r="61" spans="1:12" x14ac:dyDescent="0.25">
      <c r="A61" s="2">
        <v>45207</v>
      </c>
      <c r="B61" s="3">
        <v>0.52083333333333337</v>
      </c>
      <c r="C61" t="s">
        <v>73</v>
      </c>
      <c r="D61" s="4" t="s">
        <v>146</v>
      </c>
      <c r="E61" s="5" t="s">
        <v>152</v>
      </c>
      <c r="F61">
        <v>23</v>
      </c>
      <c r="G61">
        <v>5</v>
      </c>
      <c r="I61" t="s">
        <v>10</v>
      </c>
      <c r="J61" t="s">
        <v>63</v>
      </c>
      <c r="K61" t="s">
        <v>13</v>
      </c>
      <c r="L61" t="s">
        <v>13</v>
      </c>
    </row>
    <row r="62" spans="1:12" x14ac:dyDescent="0.25">
      <c r="A62" s="2">
        <v>45207</v>
      </c>
      <c r="B62" s="3">
        <v>0.58333333333333337</v>
      </c>
      <c r="C62" t="s">
        <v>157</v>
      </c>
      <c r="E62" s="5"/>
      <c r="I62" t="s">
        <v>10</v>
      </c>
      <c r="J62" t="s">
        <v>63</v>
      </c>
      <c r="K62" t="s">
        <v>13</v>
      </c>
      <c r="L62" t="s">
        <v>13</v>
      </c>
    </row>
    <row r="63" spans="1:12" x14ac:dyDescent="0.25">
      <c r="A63" s="2">
        <v>45207</v>
      </c>
      <c r="B63" s="3">
        <v>0.72916666666666663</v>
      </c>
      <c r="C63" t="s">
        <v>73</v>
      </c>
      <c r="D63" s="4" t="s">
        <v>147</v>
      </c>
      <c r="E63" s="5" t="s">
        <v>152</v>
      </c>
      <c r="F63">
        <v>25</v>
      </c>
      <c r="G63">
        <v>5</v>
      </c>
      <c r="I63" t="s">
        <v>10</v>
      </c>
      <c r="J63" t="s">
        <v>63</v>
      </c>
      <c r="K63" t="s">
        <v>13</v>
      </c>
      <c r="L63" t="s">
        <v>13</v>
      </c>
    </row>
    <row r="64" spans="1:12" x14ac:dyDescent="0.25">
      <c r="A64" s="2">
        <v>45207</v>
      </c>
      <c r="B64" s="3">
        <v>0.75</v>
      </c>
      <c r="C64" t="s">
        <v>41</v>
      </c>
      <c r="H64" t="s">
        <v>14</v>
      </c>
      <c r="I64" t="s">
        <v>10</v>
      </c>
      <c r="J64" t="s">
        <v>63</v>
      </c>
      <c r="K64" t="s">
        <v>13</v>
      </c>
      <c r="L64" t="s">
        <v>13</v>
      </c>
    </row>
    <row r="65" spans="1:12" x14ac:dyDescent="0.25">
      <c r="A65" s="2">
        <v>45207</v>
      </c>
      <c r="B65" s="3">
        <v>0.875</v>
      </c>
      <c r="C65" t="s">
        <v>55</v>
      </c>
      <c r="E65" s="4" t="s">
        <v>166</v>
      </c>
      <c r="I65" t="s">
        <v>10</v>
      </c>
      <c r="J65" t="s">
        <v>63</v>
      </c>
      <c r="K65" t="s">
        <v>13</v>
      </c>
      <c r="L65" t="s">
        <v>13</v>
      </c>
    </row>
    <row r="66" spans="1:12" x14ac:dyDescent="0.25">
      <c r="A66" s="2">
        <v>45207</v>
      </c>
      <c r="B66" s="3">
        <v>0.9375</v>
      </c>
      <c r="C66" t="s">
        <v>73</v>
      </c>
      <c r="D66" s="4" t="s">
        <v>148</v>
      </c>
      <c r="E66" s="5" t="s">
        <v>152</v>
      </c>
      <c r="F66">
        <v>11</v>
      </c>
      <c r="G66">
        <v>2</v>
      </c>
      <c r="I66" t="s">
        <v>10</v>
      </c>
      <c r="J66" t="s">
        <v>63</v>
      </c>
      <c r="K66" t="s">
        <v>13</v>
      </c>
      <c r="L66" t="s">
        <v>13</v>
      </c>
    </row>
    <row r="67" spans="1:12" x14ac:dyDescent="0.25">
      <c r="A67" s="2">
        <v>45207</v>
      </c>
      <c r="B67" s="3">
        <v>2.0833333333333332E-2</v>
      </c>
      <c r="C67" t="s">
        <v>73</v>
      </c>
      <c r="D67" s="4" t="s">
        <v>149</v>
      </c>
      <c r="E67" s="5" t="s">
        <v>152</v>
      </c>
      <c r="F67">
        <v>22</v>
      </c>
      <c r="G67">
        <v>5</v>
      </c>
      <c r="I67" t="s">
        <v>10</v>
      </c>
      <c r="J67" t="s">
        <v>63</v>
      </c>
      <c r="K67" t="s">
        <v>13</v>
      </c>
      <c r="L67" t="s">
        <v>13</v>
      </c>
    </row>
    <row r="68" spans="1:12" x14ac:dyDescent="0.25">
      <c r="A68" s="2">
        <v>45208</v>
      </c>
      <c r="B68" s="3">
        <v>0.25694444444444448</v>
      </c>
      <c r="C68" t="s">
        <v>73</v>
      </c>
      <c r="D68" s="4" t="s">
        <v>175</v>
      </c>
      <c r="E68" s="5" t="s">
        <v>152</v>
      </c>
      <c r="F68">
        <v>19</v>
      </c>
      <c r="G68">
        <v>4</v>
      </c>
      <c r="I68" t="s">
        <v>10</v>
      </c>
      <c r="J68" t="s">
        <v>63</v>
      </c>
      <c r="K68" t="s">
        <v>13</v>
      </c>
      <c r="L68" t="s">
        <v>13</v>
      </c>
    </row>
    <row r="69" spans="1:12" x14ac:dyDescent="0.25">
      <c r="A69" s="2">
        <v>45208</v>
      </c>
      <c r="B69" s="3">
        <v>0.33333333333333331</v>
      </c>
      <c r="C69" t="s">
        <v>59</v>
      </c>
      <c r="H69" t="s">
        <v>11</v>
      </c>
      <c r="I69" t="s">
        <v>10</v>
      </c>
      <c r="J69" t="s">
        <v>63</v>
      </c>
      <c r="K69" t="s">
        <v>13</v>
      </c>
      <c r="L69" t="s">
        <v>13</v>
      </c>
    </row>
    <row r="70" spans="1:12" x14ac:dyDescent="0.25">
      <c r="A70" s="2">
        <v>45208</v>
      </c>
      <c r="B70" s="3">
        <v>0.375</v>
      </c>
      <c r="C70" t="s">
        <v>55</v>
      </c>
      <c r="E70" s="5" t="s">
        <v>165</v>
      </c>
      <c r="I70" t="s">
        <v>10</v>
      </c>
      <c r="J70" t="s">
        <v>63</v>
      </c>
      <c r="K70" t="s">
        <v>13</v>
      </c>
      <c r="L70" t="s">
        <v>13</v>
      </c>
    </row>
    <row r="71" spans="1:12" ht="30" x14ac:dyDescent="0.25">
      <c r="A71" s="2">
        <v>45208</v>
      </c>
      <c r="B71" s="3">
        <v>0.41666666666666669</v>
      </c>
      <c r="C71" t="s">
        <v>66</v>
      </c>
      <c r="D71" s="4" t="s">
        <v>170</v>
      </c>
      <c r="E71" s="5" t="s">
        <v>171</v>
      </c>
      <c r="I71" t="s">
        <v>10</v>
      </c>
      <c r="J71" t="s">
        <v>63</v>
      </c>
      <c r="K71" t="s">
        <v>13</v>
      </c>
      <c r="L71" t="s">
        <v>13</v>
      </c>
    </row>
    <row r="72" spans="1:12" ht="30" x14ac:dyDescent="0.25">
      <c r="A72" s="2">
        <v>45208</v>
      </c>
      <c r="B72" s="3">
        <v>0.44791666666666669</v>
      </c>
      <c r="C72" t="s">
        <v>66</v>
      </c>
      <c r="D72" s="4" t="s">
        <v>167</v>
      </c>
      <c r="E72" s="5" t="s">
        <v>172</v>
      </c>
      <c r="I72" t="s">
        <v>10</v>
      </c>
      <c r="J72" t="s">
        <v>63</v>
      </c>
      <c r="K72" t="s">
        <v>13</v>
      </c>
      <c r="L72" t="s">
        <v>13</v>
      </c>
    </row>
    <row r="73" spans="1:12" ht="30" x14ac:dyDescent="0.25">
      <c r="A73" s="2">
        <v>45208</v>
      </c>
      <c r="B73" s="3">
        <v>0.43194444444444446</v>
      </c>
      <c r="C73" t="s">
        <v>66</v>
      </c>
      <c r="D73" s="4">
        <v>0</v>
      </c>
      <c r="E73" s="5" t="s">
        <v>173</v>
      </c>
      <c r="I73" t="s">
        <v>10</v>
      </c>
      <c r="J73" t="s">
        <v>63</v>
      </c>
      <c r="K73" t="s">
        <v>13</v>
      </c>
      <c r="L73" t="s">
        <v>13</v>
      </c>
    </row>
    <row r="74" spans="1:12" ht="30" x14ac:dyDescent="0.25">
      <c r="A74" s="2">
        <v>45208</v>
      </c>
      <c r="B74" s="3">
        <v>0.49305555555555558</v>
      </c>
      <c r="C74" t="s">
        <v>66</v>
      </c>
      <c r="D74" s="4" t="s">
        <v>168</v>
      </c>
      <c r="E74" s="5" t="s">
        <v>174</v>
      </c>
      <c r="I74" t="s">
        <v>10</v>
      </c>
      <c r="J74" t="s">
        <v>63</v>
      </c>
      <c r="K74" t="s">
        <v>13</v>
      </c>
      <c r="L74" t="s">
        <v>13</v>
      </c>
    </row>
    <row r="75" spans="1:12" x14ac:dyDescent="0.25">
      <c r="A75" s="2">
        <v>45208</v>
      </c>
      <c r="B75" s="3">
        <v>0.52083333333333337</v>
      </c>
      <c r="C75" t="s">
        <v>73</v>
      </c>
      <c r="D75" s="4" t="s">
        <v>176</v>
      </c>
      <c r="E75" s="5" t="s">
        <v>152</v>
      </c>
      <c r="F75">
        <v>27</v>
      </c>
      <c r="G75">
        <v>6</v>
      </c>
      <c r="I75" t="s">
        <v>10</v>
      </c>
      <c r="J75" t="s">
        <v>63</v>
      </c>
      <c r="K75" t="s">
        <v>13</v>
      </c>
      <c r="L75" t="s">
        <v>13</v>
      </c>
    </row>
    <row r="76" spans="1:12" x14ac:dyDescent="0.25">
      <c r="A76" s="2">
        <v>45208</v>
      </c>
      <c r="B76" s="3">
        <v>0.5625</v>
      </c>
      <c r="C76" t="s">
        <v>73</v>
      </c>
      <c r="D76" s="4" t="s">
        <v>177</v>
      </c>
      <c r="E76" s="5" t="s">
        <v>152</v>
      </c>
      <c r="I76" t="s">
        <v>10</v>
      </c>
      <c r="J76" t="s">
        <v>63</v>
      </c>
      <c r="K76" t="s">
        <v>13</v>
      </c>
      <c r="L76" t="s">
        <v>13</v>
      </c>
    </row>
    <row r="77" spans="1:12" ht="30" x14ac:dyDescent="0.25">
      <c r="A77" s="2">
        <v>45208</v>
      </c>
      <c r="B77" s="3">
        <v>0.625</v>
      </c>
      <c r="C77" t="s">
        <v>66</v>
      </c>
      <c r="D77" s="4" t="s">
        <v>169</v>
      </c>
      <c r="E77" s="5" t="s">
        <v>185</v>
      </c>
      <c r="I77" t="s">
        <v>10</v>
      </c>
      <c r="J77" t="s">
        <v>63</v>
      </c>
      <c r="K77" t="s">
        <v>13</v>
      </c>
      <c r="L77" t="s">
        <v>13</v>
      </c>
    </row>
    <row r="78" spans="1:12" x14ac:dyDescent="0.25">
      <c r="A78" s="2">
        <v>45208</v>
      </c>
      <c r="B78" s="3">
        <v>0.64583333333333337</v>
      </c>
      <c r="C78" t="s">
        <v>27</v>
      </c>
      <c r="D78" s="4" t="s">
        <v>153</v>
      </c>
      <c r="E78" s="5"/>
      <c r="I78" t="s">
        <v>10</v>
      </c>
      <c r="J78" t="s">
        <v>63</v>
      </c>
      <c r="K78" t="s">
        <v>13</v>
      </c>
      <c r="L78" t="s">
        <v>13</v>
      </c>
    </row>
    <row r="79" spans="1:12" ht="30" x14ac:dyDescent="0.25">
      <c r="A79" s="2">
        <v>45208</v>
      </c>
      <c r="B79" s="3">
        <v>0.70833333333333337</v>
      </c>
      <c r="C79" t="s">
        <v>66</v>
      </c>
      <c r="D79" s="4" t="s">
        <v>178</v>
      </c>
      <c r="E79" s="5" t="s">
        <v>187</v>
      </c>
      <c r="H79" s="19"/>
      <c r="I79" t="s">
        <v>10</v>
      </c>
      <c r="J79" t="s">
        <v>63</v>
      </c>
      <c r="K79" t="s">
        <v>13</v>
      </c>
      <c r="L79" t="s">
        <v>13</v>
      </c>
    </row>
    <row r="80" spans="1:12" ht="30" x14ac:dyDescent="0.25">
      <c r="A80" s="2">
        <v>45208</v>
      </c>
      <c r="B80" s="3">
        <v>0.71875</v>
      </c>
      <c r="C80" t="s">
        <v>66</v>
      </c>
      <c r="D80" s="4" t="s">
        <v>179</v>
      </c>
      <c r="E80" s="4" t="s">
        <v>188</v>
      </c>
      <c r="I80" t="s">
        <v>10</v>
      </c>
      <c r="J80" t="s">
        <v>63</v>
      </c>
      <c r="K80" t="s">
        <v>13</v>
      </c>
      <c r="L80" t="s">
        <v>13</v>
      </c>
    </row>
    <row r="81" spans="1:12" ht="30" x14ac:dyDescent="0.25">
      <c r="A81" s="2">
        <v>45208</v>
      </c>
      <c r="B81" s="3">
        <v>0.75</v>
      </c>
      <c r="C81" t="s">
        <v>66</v>
      </c>
      <c r="D81" s="4" t="s">
        <v>180</v>
      </c>
      <c r="E81" s="4" t="s">
        <v>189</v>
      </c>
      <c r="I81" t="s">
        <v>10</v>
      </c>
      <c r="J81" t="s">
        <v>63</v>
      </c>
      <c r="K81" t="s">
        <v>13</v>
      </c>
      <c r="L81" t="s">
        <v>13</v>
      </c>
    </row>
    <row r="82" spans="1:12" ht="60" x14ac:dyDescent="0.25">
      <c r="A82" s="2">
        <v>45208</v>
      </c>
      <c r="B82" s="3">
        <v>0.77083333333333337</v>
      </c>
      <c r="C82" t="s">
        <v>66</v>
      </c>
      <c r="D82" s="4" t="s">
        <v>181</v>
      </c>
      <c r="E82" s="4" t="s">
        <v>190</v>
      </c>
      <c r="I82" t="s">
        <v>10</v>
      </c>
      <c r="J82" t="s">
        <v>63</v>
      </c>
      <c r="K82" t="s">
        <v>13</v>
      </c>
      <c r="L82" t="s">
        <v>13</v>
      </c>
    </row>
    <row r="83" spans="1:12" ht="30" x14ac:dyDescent="0.25">
      <c r="A83" s="2">
        <v>45208</v>
      </c>
      <c r="B83" s="3">
        <v>0.8125</v>
      </c>
      <c r="C83" t="s">
        <v>66</v>
      </c>
      <c r="D83" s="4" t="s">
        <v>182</v>
      </c>
      <c r="E83" s="4" t="s">
        <v>191</v>
      </c>
      <c r="I83" t="s">
        <v>10</v>
      </c>
      <c r="J83" t="s">
        <v>63</v>
      </c>
      <c r="K83" t="s">
        <v>13</v>
      </c>
      <c r="L83" t="s">
        <v>13</v>
      </c>
    </row>
    <row r="84" spans="1:12" x14ac:dyDescent="0.25">
      <c r="A84" s="2">
        <v>45208</v>
      </c>
      <c r="B84" s="3"/>
      <c r="C84" t="s">
        <v>55</v>
      </c>
      <c r="E84" s="4" t="s">
        <v>186</v>
      </c>
      <c r="I84" t="s">
        <v>10</v>
      </c>
    </row>
    <row r="85" spans="1:12" x14ac:dyDescent="0.25">
      <c r="A85" s="2">
        <v>45208</v>
      </c>
      <c r="B85" s="3">
        <v>0.8125</v>
      </c>
      <c r="C85" t="s">
        <v>27</v>
      </c>
      <c r="D85" s="4" t="s">
        <v>183</v>
      </c>
      <c r="E85" s="5" t="s">
        <v>204</v>
      </c>
      <c r="I85" t="s">
        <v>10</v>
      </c>
      <c r="J85" t="s">
        <v>63</v>
      </c>
      <c r="K85" t="s">
        <v>13</v>
      </c>
      <c r="L85" t="s">
        <v>13</v>
      </c>
    </row>
    <row r="86" spans="1:12" x14ac:dyDescent="0.25">
      <c r="A86" s="2">
        <v>45208</v>
      </c>
      <c r="B86" s="3" t="s">
        <v>154</v>
      </c>
      <c r="C86" t="s">
        <v>41</v>
      </c>
      <c r="H86" t="s">
        <v>14</v>
      </c>
      <c r="I86" t="s">
        <v>10</v>
      </c>
      <c r="J86" t="s">
        <v>63</v>
      </c>
      <c r="K86" t="s">
        <v>13</v>
      </c>
      <c r="L86" t="s">
        <v>13</v>
      </c>
    </row>
    <row r="87" spans="1:12" x14ac:dyDescent="0.25">
      <c r="A87" s="2">
        <v>45208</v>
      </c>
      <c r="B87" s="3">
        <v>0.91666666666666663</v>
      </c>
      <c r="C87" t="s">
        <v>73</v>
      </c>
      <c r="D87" s="4" t="s">
        <v>184</v>
      </c>
      <c r="E87" s="5" t="s">
        <v>204</v>
      </c>
      <c r="F87">
        <v>20</v>
      </c>
      <c r="G87">
        <v>3.5</v>
      </c>
      <c r="I87" t="s">
        <v>10</v>
      </c>
      <c r="J87" t="s">
        <v>63</v>
      </c>
      <c r="K87" t="s">
        <v>13</v>
      </c>
      <c r="L87" t="s">
        <v>13</v>
      </c>
    </row>
    <row r="88" spans="1:12" x14ac:dyDescent="0.25">
      <c r="A88" s="2">
        <v>45209</v>
      </c>
      <c r="B88" s="3">
        <v>6.25E-2</v>
      </c>
      <c r="C88" t="s">
        <v>73</v>
      </c>
      <c r="D88" s="4" t="s">
        <v>150</v>
      </c>
      <c r="E88" s="5" t="s">
        <v>204</v>
      </c>
      <c r="F88">
        <v>11</v>
      </c>
      <c r="G88">
        <v>2</v>
      </c>
      <c r="I88" t="s">
        <v>10</v>
      </c>
      <c r="J88" t="s">
        <v>63</v>
      </c>
      <c r="K88" t="s">
        <v>13</v>
      </c>
      <c r="L88" t="s">
        <v>13</v>
      </c>
    </row>
    <row r="89" spans="1:12" x14ac:dyDescent="0.25">
      <c r="A89" s="2">
        <v>45209</v>
      </c>
      <c r="B89" s="3">
        <v>0.14583333333333334</v>
      </c>
      <c r="C89" t="s">
        <v>73</v>
      </c>
      <c r="D89" s="4" t="s">
        <v>151</v>
      </c>
      <c r="E89" s="5" t="s">
        <v>204</v>
      </c>
      <c r="F89">
        <v>17</v>
      </c>
      <c r="G89">
        <v>3</v>
      </c>
      <c r="I89" t="s">
        <v>10</v>
      </c>
      <c r="J89" t="s">
        <v>63</v>
      </c>
      <c r="K89" t="s">
        <v>13</v>
      </c>
      <c r="L89" t="s">
        <v>13</v>
      </c>
    </row>
    <row r="90" spans="1:12" x14ac:dyDescent="0.25">
      <c r="A90" s="2">
        <v>45209</v>
      </c>
      <c r="B90" s="3">
        <v>0.23958333333333334</v>
      </c>
      <c r="C90" t="s">
        <v>158</v>
      </c>
      <c r="D90" s="4" t="s">
        <v>153</v>
      </c>
      <c r="E90" s="4" t="s">
        <v>205</v>
      </c>
      <c r="F90">
        <v>23</v>
      </c>
      <c r="G90">
        <v>3</v>
      </c>
      <c r="I90" t="s">
        <v>10</v>
      </c>
      <c r="J90" t="s">
        <v>64</v>
      </c>
      <c r="K90" t="s">
        <v>13</v>
      </c>
      <c r="L90" t="s">
        <v>13</v>
      </c>
    </row>
    <row r="91" spans="1:12" x14ac:dyDescent="0.25">
      <c r="A91" s="2">
        <v>45209</v>
      </c>
      <c r="B91" s="3">
        <v>0.33333333333333331</v>
      </c>
      <c r="C91" t="s">
        <v>59</v>
      </c>
      <c r="H91" t="s">
        <v>11</v>
      </c>
      <c r="I91" t="s">
        <v>10</v>
      </c>
      <c r="J91" t="s">
        <v>64</v>
      </c>
      <c r="K91" t="s">
        <v>13</v>
      </c>
      <c r="L91" t="s">
        <v>13</v>
      </c>
    </row>
    <row r="92" spans="1:12" ht="30" x14ac:dyDescent="0.25">
      <c r="A92" s="2">
        <v>45209</v>
      </c>
      <c r="B92" s="3">
        <v>0.36388888888888887</v>
      </c>
      <c r="C92" t="s">
        <v>200</v>
      </c>
      <c r="D92" s="4" t="s">
        <v>161</v>
      </c>
      <c r="E92" s="4" t="s">
        <v>206</v>
      </c>
      <c r="I92" t="s">
        <v>10</v>
      </c>
      <c r="J92" t="s">
        <v>64</v>
      </c>
      <c r="K92" t="s">
        <v>13</v>
      </c>
      <c r="L92" t="s">
        <v>13</v>
      </c>
    </row>
    <row r="93" spans="1:12" ht="30" x14ac:dyDescent="0.25">
      <c r="A93" s="2">
        <v>45209</v>
      </c>
      <c r="B93" s="3">
        <v>0.39305555555555555</v>
      </c>
      <c r="C93" t="s">
        <v>209</v>
      </c>
      <c r="D93" s="4" t="s">
        <v>162</v>
      </c>
      <c r="E93" s="4" t="s">
        <v>207</v>
      </c>
      <c r="I93" t="s">
        <v>10</v>
      </c>
      <c r="J93" t="s">
        <v>64</v>
      </c>
      <c r="K93" t="s">
        <v>13</v>
      </c>
      <c r="L93" t="s">
        <v>13</v>
      </c>
    </row>
    <row r="94" spans="1:12" x14ac:dyDescent="0.25">
      <c r="A94" s="2">
        <v>45209</v>
      </c>
      <c r="B94" s="3">
        <v>0.40277777777777773</v>
      </c>
      <c r="C94" t="s">
        <v>158</v>
      </c>
      <c r="D94" s="4" t="s">
        <v>192</v>
      </c>
      <c r="I94" t="s">
        <v>10</v>
      </c>
      <c r="J94" t="s">
        <v>64</v>
      </c>
      <c r="K94" t="s">
        <v>13</v>
      </c>
      <c r="L94" t="s">
        <v>13</v>
      </c>
    </row>
    <row r="95" spans="1:12" ht="30" x14ac:dyDescent="0.25">
      <c r="A95" s="2">
        <v>45209</v>
      </c>
      <c r="B95" s="3">
        <v>0.4375</v>
      </c>
      <c r="C95" t="s">
        <v>66</v>
      </c>
      <c r="D95" s="4" t="s">
        <v>193</v>
      </c>
      <c r="E95" s="4" t="s">
        <v>208</v>
      </c>
      <c r="I95" t="s">
        <v>10</v>
      </c>
      <c r="J95" t="s">
        <v>64</v>
      </c>
      <c r="K95" t="s">
        <v>13</v>
      </c>
      <c r="L95" t="s">
        <v>13</v>
      </c>
    </row>
    <row r="96" spans="1:12" x14ac:dyDescent="0.25">
      <c r="A96" s="2">
        <v>45209</v>
      </c>
      <c r="B96" s="3">
        <v>0.44791666666666669</v>
      </c>
      <c r="C96" t="s">
        <v>158</v>
      </c>
      <c r="D96" s="4" t="s">
        <v>194</v>
      </c>
      <c r="I96" t="s">
        <v>10</v>
      </c>
      <c r="J96" t="s">
        <v>64</v>
      </c>
      <c r="K96" t="s">
        <v>13</v>
      </c>
      <c r="L96" t="s">
        <v>13</v>
      </c>
    </row>
    <row r="97" spans="1:12" ht="45" x14ac:dyDescent="0.25">
      <c r="A97" s="2">
        <v>45209</v>
      </c>
      <c r="B97" s="3">
        <v>0.47916666666666669</v>
      </c>
      <c r="C97" t="s">
        <v>66</v>
      </c>
      <c r="D97" s="4" t="s">
        <v>195</v>
      </c>
      <c r="E97" s="4" t="s">
        <v>211</v>
      </c>
      <c r="I97" t="s">
        <v>10</v>
      </c>
      <c r="J97" t="s">
        <v>64</v>
      </c>
      <c r="K97" t="s">
        <v>13</v>
      </c>
      <c r="L97" t="s">
        <v>13</v>
      </c>
    </row>
    <row r="98" spans="1:12" x14ac:dyDescent="0.25">
      <c r="A98" s="2">
        <v>45209</v>
      </c>
      <c r="B98" s="3">
        <v>0.50694444444444442</v>
      </c>
      <c r="C98" t="s">
        <v>27</v>
      </c>
      <c r="D98" s="4" t="s">
        <v>198</v>
      </c>
      <c r="I98" t="s">
        <v>10</v>
      </c>
      <c r="J98" t="s">
        <v>64</v>
      </c>
      <c r="K98" t="s">
        <v>13</v>
      </c>
      <c r="L98" t="s">
        <v>13</v>
      </c>
    </row>
    <row r="99" spans="1:12" ht="30" x14ac:dyDescent="0.25">
      <c r="A99" s="2">
        <v>45209</v>
      </c>
      <c r="B99" s="3">
        <v>0.52083333333333337</v>
      </c>
      <c r="C99" t="s">
        <v>209</v>
      </c>
      <c r="D99" s="4" t="s">
        <v>199</v>
      </c>
      <c r="E99" s="4" t="s">
        <v>212</v>
      </c>
      <c r="I99" t="s">
        <v>10</v>
      </c>
      <c r="J99" t="s">
        <v>64</v>
      </c>
      <c r="K99" t="s">
        <v>13</v>
      </c>
      <c r="L99" t="s">
        <v>13</v>
      </c>
    </row>
    <row r="100" spans="1:12" x14ac:dyDescent="0.25">
      <c r="A100" s="2">
        <v>45209</v>
      </c>
      <c r="B100" s="3">
        <v>0.54166666666666663</v>
      </c>
      <c r="C100" t="s">
        <v>55</v>
      </c>
      <c r="I100" t="s">
        <v>10</v>
      </c>
      <c r="J100" t="s">
        <v>64</v>
      </c>
      <c r="K100" t="s">
        <v>13</v>
      </c>
      <c r="L100" t="s">
        <v>13</v>
      </c>
    </row>
    <row r="101" spans="1:12" x14ac:dyDescent="0.25">
      <c r="A101" s="2">
        <v>45209</v>
      </c>
      <c r="B101" s="3">
        <v>0.58333333333333337</v>
      </c>
      <c r="C101" t="s">
        <v>160</v>
      </c>
      <c r="D101" s="4" t="s">
        <v>214</v>
      </c>
      <c r="E101" s="4" t="s">
        <v>215</v>
      </c>
      <c r="F101">
        <v>10</v>
      </c>
      <c r="G101">
        <v>1</v>
      </c>
      <c r="I101" t="s">
        <v>10</v>
      </c>
      <c r="J101" t="s">
        <v>64</v>
      </c>
      <c r="K101" t="s">
        <v>13</v>
      </c>
      <c r="L101" t="s">
        <v>13</v>
      </c>
    </row>
    <row r="102" spans="1:12" x14ac:dyDescent="0.25">
      <c r="A102" s="2">
        <v>45209</v>
      </c>
      <c r="B102" s="3">
        <v>0.625</v>
      </c>
      <c r="C102" t="s">
        <v>73</v>
      </c>
      <c r="D102" s="4" t="s">
        <v>164</v>
      </c>
      <c r="E102" s="4" t="s">
        <v>213</v>
      </c>
      <c r="F102">
        <v>33</v>
      </c>
      <c r="G102">
        <v>4</v>
      </c>
      <c r="I102" t="s">
        <v>10</v>
      </c>
      <c r="J102" t="s">
        <v>64</v>
      </c>
      <c r="K102" t="s">
        <v>13</v>
      </c>
      <c r="L102" t="s">
        <v>13</v>
      </c>
    </row>
    <row r="103" spans="1:12" x14ac:dyDescent="0.25">
      <c r="A103" s="2">
        <v>45209</v>
      </c>
      <c r="B103" s="3">
        <v>0.75</v>
      </c>
      <c r="C103" t="s">
        <v>41</v>
      </c>
      <c r="H103" t="s">
        <v>14</v>
      </c>
      <c r="I103" t="s">
        <v>10</v>
      </c>
      <c r="J103" t="s">
        <v>64</v>
      </c>
      <c r="K103" t="s">
        <v>13</v>
      </c>
      <c r="L103" t="s">
        <v>13</v>
      </c>
    </row>
    <row r="104" spans="1:12" x14ac:dyDescent="0.25">
      <c r="A104" s="2">
        <v>45209</v>
      </c>
      <c r="B104" s="3">
        <v>0.77083333333333337</v>
      </c>
      <c r="C104" t="s">
        <v>27</v>
      </c>
      <c r="E104" s="4" t="s">
        <v>215</v>
      </c>
      <c r="F104">
        <v>10</v>
      </c>
      <c r="G104">
        <v>1</v>
      </c>
      <c r="I104" t="s">
        <v>10</v>
      </c>
    </row>
    <row r="105" spans="1:12" x14ac:dyDescent="0.25">
      <c r="A105" s="2">
        <v>45209</v>
      </c>
      <c r="B105" s="3">
        <v>0.8125</v>
      </c>
      <c r="C105" t="s">
        <v>73</v>
      </c>
      <c r="D105" s="4" t="s">
        <v>163</v>
      </c>
      <c r="E105" s="4" t="s">
        <v>210</v>
      </c>
      <c r="F105">
        <v>8.5</v>
      </c>
      <c r="G105">
        <v>1.5</v>
      </c>
      <c r="I105" t="s">
        <v>10</v>
      </c>
      <c r="J105" t="s">
        <v>64</v>
      </c>
      <c r="K105" t="s">
        <v>13</v>
      </c>
      <c r="L105" t="s">
        <v>13</v>
      </c>
    </row>
    <row r="106" spans="1:12" ht="30" x14ac:dyDescent="0.25">
      <c r="A106" s="2">
        <v>45209</v>
      </c>
      <c r="B106" s="3">
        <v>0.83333333333333337</v>
      </c>
      <c r="C106" t="s">
        <v>218</v>
      </c>
      <c r="D106" s="4" t="s">
        <v>220</v>
      </c>
      <c r="H106" t="s">
        <v>219</v>
      </c>
      <c r="I106" t="s">
        <v>10</v>
      </c>
      <c r="J106" t="s">
        <v>64</v>
      </c>
      <c r="K106" t="s">
        <v>13</v>
      </c>
      <c r="L106" t="s">
        <v>13</v>
      </c>
    </row>
    <row r="107" spans="1:12" x14ac:dyDescent="0.25">
      <c r="A107" s="2">
        <v>45209</v>
      </c>
      <c r="B107" s="3">
        <v>0.875</v>
      </c>
      <c r="C107" t="s">
        <v>27</v>
      </c>
      <c r="E107" s="4" t="s">
        <v>215</v>
      </c>
      <c r="F107">
        <v>1.3</v>
      </c>
      <c r="G107">
        <v>0.5</v>
      </c>
      <c r="I107" t="s">
        <v>10</v>
      </c>
    </row>
    <row r="108" spans="1:12" x14ac:dyDescent="0.25">
      <c r="A108" s="2">
        <v>45209</v>
      </c>
      <c r="B108" s="3">
        <v>0.89583333333333337</v>
      </c>
      <c r="C108" t="s">
        <v>73</v>
      </c>
      <c r="D108" s="4" t="s">
        <v>162</v>
      </c>
      <c r="E108" s="4" t="s">
        <v>210</v>
      </c>
      <c r="F108">
        <v>8.5</v>
      </c>
      <c r="G108">
        <v>1.5</v>
      </c>
      <c r="I108" t="s">
        <v>10</v>
      </c>
      <c r="J108" t="s">
        <v>64</v>
      </c>
      <c r="K108" t="s">
        <v>13</v>
      </c>
      <c r="L108" t="s">
        <v>13</v>
      </c>
    </row>
    <row r="109" spans="1:12" x14ac:dyDescent="0.25">
      <c r="A109" s="2">
        <v>45209</v>
      </c>
      <c r="B109" s="3">
        <v>0.95833333333333337</v>
      </c>
      <c r="C109" t="s">
        <v>27</v>
      </c>
      <c r="E109" s="4" t="s">
        <v>215</v>
      </c>
      <c r="F109">
        <v>6</v>
      </c>
      <c r="G109">
        <v>1</v>
      </c>
      <c r="I109" t="s">
        <v>10</v>
      </c>
    </row>
    <row r="110" spans="1:12" x14ac:dyDescent="0.25">
      <c r="A110" s="2">
        <v>45210</v>
      </c>
      <c r="B110" s="3">
        <v>0</v>
      </c>
      <c r="C110" t="s">
        <v>73</v>
      </c>
      <c r="D110" s="4" t="s">
        <v>161</v>
      </c>
      <c r="E110" s="4" t="s">
        <v>210</v>
      </c>
      <c r="F110">
        <v>8.5</v>
      </c>
      <c r="G110">
        <v>1.5</v>
      </c>
      <c r="I110" t="s">
        <v>10</v>
      </c>
      <c r="J110" t="s">
        <v>64</v>
      </c>
      <c r="K110" t="s">
        <v>13</v>
      </c>
      <c r="L110" t="s">
        <v>13</v>
      </c>
    </row>
    <row r="111" spans="1:12" x14ac:dyDescent="0.25">
      <c r="A111" s="2">
        <v>45210</v>
      </c>
      <c r="B111" s="3">
        <v>6.25E-2</v>
      </c>
      <c r="C111" t="s">
        <v>27</v>
      </c>
      <c r="E111" s="4" t="s">
        <v>215</v>
      </c>
      <c r="F111">
        <v>6</v>
      </c>
      <c r="G111">
        <v>0.5</v>
      </c>
      <c r="I111" t="s">
        <v>10</v>
      </c>
    </row>
    <row r="112" spans="1:12" ht="45" x14ac:dyDescent="0.25">
      <c r="A112" s="2">
        <v>45210</v>
      </c>
      <c r="B112" s="3">
        <v>8.3333333333333329E-2</v>
      </c>
      <c r="C112" t="s">
        <v>73</v>
      </c>
      <c r="D112" s="4" t="s">
        <v>159</v>
      </c>
      <c r="E112" s="4" t="s">
        <v>221</v>
      </c>
      <c r="F112">
        <v>8.5</v>
      </c>
      <c r="G112">
        <v>1.5</v>
      </c>
      <c r="I112" t="s">
        <v>10</v>
      </c>
      <c r="J112" t="s">
        <v>64</v>
      </c>
      <c r="K112" t="s">
        <v>13</v>
      </c>
      <c r="L112" t="s">
        <v>13</v>
      </c>
    </row>
    <row r="113" spans="1:12" x14ac:dyDescent="0.25">
      <c r="A113" s="2">
        <v>45210</v>
      </c>
      <c r="B113" s="3">
        <v>0.14583333333333334</v>
      </c>
      <c r="C113" t="s">
        <v>216</v>
      </c>
      <c r="E113" s="4" t="s">
        <v>215</v>
      </c>
      <c r="F113">
        <v>37</v>
      </c>
      <c r="G113">
        <v>4</v>
      </c>
      <c r="I113" t="s">
        <v>10</v>
      </c>
    </row>
    <row r="114" spans="1:12" x14ac:dyDescent="0.25">
      <c r="A114" s="2">
        <v>45210</v>
      </c>
      <c r="B114" s="3">
        <v>0.25</v>
      </c>
      <c r="C114" t="s">
        <v>55</v>
      </c>
      <c r="D114" s="4" t="s">
        <v>201</v>
      </c>
      <c r="E114" s="4" t="s">
        <v>196</v>
      </c>
      <c r="I114" t="s">
        <v>10</v>
      </c>
      <c r="J114" t="s">
        <v>62</v>
      </c>
      <c r="K114" t="s">
        <v>13</v>
      </c>
    </row>
    <row r="115" spans="1:12" x14ac:dyDescent="0.25">
      <c r="A115" s="2">
        <v>45210</v>
      </c>
      <c r="B115" s="3">
        <v>0.27083333333333331</v>
      </c>
      <c r="C115" t="s">
        <v>203</v>
      </c>
      <c r="F115">
        <v>14</v>
      </c>
      <c r="G115">
        <v>1.5</v>
      </c>
      <c r="I115" t="s">
        <v>10</v>
      </c>
      <c r="J115" t="s">
        <v>62</v>
      </c>
      <c r="K115" t="s">
        <v>13</v>
      </c>
    </row>
    <row r="116" spans="1:12" x14ac:dyDescent="0.25">
      <c r="A116" s="2">
        <v>45210</v>
      </c>
      <c r="B116" s="3">
        <v>0.33333333333333331</v>
      </c>
      <c r="C116" t="s">
        <v>59</v>
      </c>
      <c r="H116" t="s">
        <v>11</v>
      </c>
      <c r="I116" t="s">
        <v>10</v>
      </c>
      <c r="J116" t="s">
        <v>62</v>
      </c>
      <c r="K116" t="s">
        <v>13</v>
      </c>
      <c r="L116" t="s">
        <v>13</v>
      </c>
    </row>
    <row r="117" spans="1:12" x14ac:dyDescent="0.25">
      <c r="A117" s="2">
        <v>45210</v>
      </c>
      <c r="B117" s="3">
        <v>0.35069444444444442</v>
      </c>
      <c r="C117" t="s">
        <v>55</v>
      </c>
      <c r="D117" s="4" t="s">
        <v>202</v>
      </c>
      <c r="E117" s="4" t="s">
        <v>197</v>
      </c>
      <c r="I117" t="s">
        <v>10</v>
      </c>
      <c r="J117" t="s">
        <v>62</v>
      </c>
      <c r="K117" t="s">
        <v>13</v>
      </c>
    </row>
    <row r="118" spans="1:12" x14ac:dyDescent="0.25">
      <c r="A118" s="2">
        <v>45210</v>
      </c>
      <c r="B118" s="3">
        <v>0.36805555555555558</v>
      </c>
      <c r="C118" t="s">
        <v>27</v>
      </c>
      <c r="E118" s="4">
        <v>4</v>
      </c>
      <c r="F118">
        <v>105</v>
      </c>
      <c r="G118">
        <v>13</v>
      </c>
      <c r="I118" t="s">
        <v>10</v>
      </c>
      <c r="J118" t="s">
        <v>62</v>
      </c>
      <c r="K118" t="s">
        <v>13</v>
      </c>
    </row>
    <row r="119" spans="1:12" x14ac:dyDescent="0.25">
      <c r="A119" s="2">
        <v>45210</v>
      </c>
      <c r="B119" s="3">
        <v>0.75</v>
      </c>
      <c r="C119" t="s">
        <v>41</v>
      </c>
      <c r="H119" t="s">
        <v>14</v>
      </c>
      <c r="I119" t="s">
        <v>10</v>
      </c>
      <c r="J119" t="s">
        <v>60</v>
      </c>
      <c r="K119" t="s">
        <v>13</v>
      </c>
      <c r="L119" t="s">
        <v>13</v>
      </c>
    </row>
    <row r="120" spans="1:12" ht="60" x14ac:dyDescent="0.25">
      <c r="A120" s="2">
        <v>45210</v>
      </c>
      <c r="B120" s="3">
        <v>0.89583333333333337</v>
      </c>
      <c r="C120" t="s">
        <v>217</v>
      </c>
      <c r="D120" s="4" t="s">
        <v>229</v>
      </c>
      <c r="I120" t="s">
        <v>10</v>
      </c>
      <c r="J120" t="s">
        <v>60</v>
      </c>
      <c r="K120" t="s">
        <v>13</v>
      </c>
    </row>
    <row r="121" spans="1:12" x14ac:dyDescent="0.25">
      <c r="A121" s="2">
        <v>45210</v>
      </c>
      <c r="B121" s="3">
        <v>0.9375</v>
      </c>
      <c r="C121" t="s">
        <v>56</v>
      </c>
      <c r="D121" s="4" t="s">
        <v>74</v>
      </c>
      <c r="F121">
        <f>20+4</f>
        <v>24</v>
      </c>
      <c r="G121">
        <f>Table1[[#This Row],[Dist (nm)]]/3.5</f>
        <v>6.8571428571428568</v>
      </c>
      <c r="H121" t="s">
        <v>9</v>
      </c>
      <c r="I121" t="s">
        <v>10</v>
      </c>
      <c r="J121" t="s">
        <v>60</v>
      </c>
      <c r="K121" t="s">
        <v>13</v>
      </c>
      <c r="L121" t="s">
        <v>13</v>
      </c>
    </row>
    <row r="122" spans="1:12" x14ac:dyDescent="0.25">
      <c r="A122" s="2">
        <v>45211</v>
      </c>
      <c r="B122" s="3">
        <v>0.27083333333333331</v>
      </c>
      <c r="C122" t="s">
        <v>56</v>
      </c>
      <c r="D122" s="4" t="s">
        <v>236</v>
      </c>
      <c r="F122">
        <f>18+4</f>
        <v>22</v>
      </c>
      <c r="G122">
        <f>Table1[[#This Row],[Dist (nm)]]/3.5</f>
        <v>6.2857142857142856</v>
      </c>
      <c r="H122" t="s">
        <v>9</v>
      </c>
      <c r="I122" t="s">
        <v>10</v>
      </c>
      <c r="J122" t="s">
        <v>60</v>
      </c>
      <c r="K122" t="s">
        <v>13</v>
      </c>
      <c r="L122" t="s">
        <v>13</v>
      </c>
    </row>
    <row r="123" spans="1:12" x14ac:dyDescent="0.25">
      <c r="A123" s="2">
        <v>45211</v>
      </c>
      <c r="B123" s="3">
        <v>0.33333333333333331</v>
      </c>
      <c r="C123" t="s">
        <v>59</v>
      </c>
      <c r="H123" t="s">
        <v>11</v>
      </c>
      <c r="I123" t="s">
        <v>10</v>
      </c>
      <c r="J123" t="s">
        <v>60</v>
      </c>
      <c r="K123" t="s">
        <v>13</v>
      </c>
      <c r="L123" t="s">
        <v>13</v>
      </c>
    </row>
    <row r="124" spans="1:12" x14ac:dyDescent="0.25">
      <c r="A124" s="2">
        <v>45211</v>
      </c>
      <c r="B124" s="3">
        <v>0.41666666666666669</v>
      </c>
      <c r="C124" t="s">
        <v>56</v>
      </c>
      <c r="D124" s="4" t="s">
        <v>235</v>
      </c>
      <c r="F124">
        <f>15+4</f>
        <v>19</v>
      </c>
      <c r="G124">
        <f>Table1[[#This Row],[Dist (nm)]]/3.5</f>
        <v>5.4285714285714288</v>
      </c>
      <c r="H124" t="s">
        <v>9</v>
      </c>
      <c r="I124" t="s">
        <v>10</v>
      </c>
      <c r="J124" t="s">
        <v>60</v>
      </c>
      <c r="K124" t="s">
        <v>13</v>
      </c>
      <c r="L124" t="s">
        <v>13</v>
      </c>
    </row>
    <row r="125" spans="1:12" x14ac:dyDescent="0.25">
      <c r="A125" s="2">
        <v>45211</v>
      </c>
      <c r="B125" s="3">
        <v>0.60416666666666663</v>
      </c>
      <c r="C125" t="s">
        <v>230</v>
      </c>
      <c r="E125" s="4" t="s">
        <v>232</v>
      </c>
      <c r="H125" t="s">
        <v>11</v>
      </c>
      <c r="I125" t="s">
        <v>10</v>
      </c>
      <c r="J125" t="s">
        <v>60</v>
      </c>
      <c r="K125" t="s">
        <v>13</v>
      </c>
      <c r="L125" t="s">
        <v>13</v>
      </c>
    </row>
    <row r="126" spans="1:12" x14ac:dyDescent="0.25">
      <c r="A126" s="2">
        <v>45211</v>
      </c>
      <c r="B126" s="3">
        <v>0.66666666666666663</v>
      </c>
      <c r="C126" t="s">
        <v>231</v>
      </c>
      <c r="H126" t="s">
        <v>11</v>
      </c>
      <c r="I126" t="s">
        <v>10</v>
      </c>
      <c r="J126" t="s">
        <v>60</v>
      </c>
      <c r="K126" t="s">
        <v>13</v>
      </c>
      <c r="L126" t="s">
        <v>13</v>
      </c>
    </row>
    <row r="127" spans="1:12" x14ac:dyDescent="0.25">
      <c r="A127" s="2">
        <v>45211</v>
      </c>
      <c r="B127" s="3">
        <v>0.66666666666666663</v>
      </c>
      <c r="C127" t="s">
        <v>56</v>
      </c>
      <c r="D127" s="4" t="s">
        <v>234</v>
      </c>
      <c r="F127">
        <f>19+4</f>
        <v>23</v>
      </c>
      <c r="G127">
        <f>Table1[[#This Row],[Dist (nm)]]/3.5</f>
        <v>6.5714285714285712</v>
      </c>
      <c r="H127" t="s">
        <v>9</v>
      </c>
      <c r="I127" t="s">
        <v>10</v>
      </c>
      <c r="J127" t="s">
        <v>60</v>
      </c>
      <c r="K127" t="s">
        <v>13</v>
      </c>
      <c r="L127" t="s">
        <v>13</v>
      </c>
    </row>
    <row r="128" spans="1:12" x14ac:dyDescent="0.25">
      <c r="A128" s="2">
        <v>45211</v>
      </c>
      <c r="B128" s="3">
        <v>0.75</v>
      </c>
      <c r="C128" t="s">
        <v>41</v>
      </c>
      <c r="H128" t="s">
        <v>14</v>
      </c>
      <c r="I128" t="s">
        <v>10</v>
      </c>
      <c r="J128" t="s">
        <v>60</v>
      </c>
      <c r="K128" t="s">
        <v>13</v>
      </c>
      <c r="L128" t="s">
        <v>13</v>
      </c>
    </row>
    <row r="129" spans="1:12" x14ac:dyDescent="0.25">
      <c r="A129" s="2">
        <v>45212</v>
      </c>
      <c r="B129" s="3">
        <v>0.95833333333333337</v>
      </c>
      <c r="C129" t="s">
        <v>56</v>
      </c>
      <c r="D129" s="4" t="s">
        <v>233</v>
      </c>
      <c r="F129">
        <f>23+4</f>
        <v>27</v>
      </c>
      <c r="G129">
        <f>Table1[[#This Row],[Dist (nm)]]/3.5</f>
        <v>7.7142857142857144</v>
      </c>
      <c r="H129" t="s">
        <v>9</v>
      </c>
      <c r="I129" t="s">
        <v>10</v>
      </c>
      <c r="J129" t="s">
        <v>60</v>
      </c>
      <c r="K129" t="s">
        <v>15</v>
      </c>
      <c r="L129" t="s">
        <v>13</v>
      </c>
    </row>
    <row r="130" spans="1:12" ht="75" x14ac:dyDescent="0.25">
      <c r="A130" s="2">
        <v>45212</v>
      </c>
      <c r="B130" s="3">
        <v>0.1875</v>
      </c>
      <c r="C130" t="s">
        <v>222</v>
      </c>
      <c r="D130" s="4" t="s">
        <v>239</v>
      </c>
      <c r="E130" s="4" t="s">
        <v>238</v>
      </c>
      <c r="I130" t="s">
        <v>10</v>
      </c>
      <c r="J130" t="s">
        <v>60</v>
      </c>
      <c r="K130" t="s">
        <v>15</v>
      </c>
    </row>
    <row r="131" spans="1:12" x14ac:dyDescent="0.25">
      <c r="A131" s="2">
        <v>45212</v>
      </c>
      <c r="B131" s="3">
        <v>0.22916666666666666</v>
      </c>
      <c r="C131" t="s">
        <v>73</v>
      </c>
      <c r="D131" s="4" t="s">
        <v>223</v>
      </c>
      <c r="E131" s="4" t="s">
        <v>240</v>
      </c>
      <c r="F131">
        <f>20+4</f>
        <v>24</v>
      </c>
      <c r="G131">
        <f>Table1[[#This Row],[Dist (nm)]]/3.5</f>
        <v>6.8571428571428568</v>
      </c>
      <c r="H131" t="s">
        <v>9</v>
      </c>
      <c r="I131" t="s">
        <v>10</v>
      </c>
      <c r="J131" t="s">
        <v>60</v>
      </c>
      <c r="K131" t="s">
        <v>15</v>
      </c>
      <c r="L131" t="s">
        <v>13</v>
      </c>
    </row>
    <row r="132" spans="1:12" x14ac:dyDescent="0.25">
      <c r="A132" s="2">
        <v>45212</v>
      </c>
      <c r="B132" s="3">
        <v>0.33333333333333331</v>
      </c>
      <c r="C132" t="s">
        <v>59</v>
      </c>
      <c r="H132" t="s">
        <v>11</v>
      </c>
      <c r="I132" t="s">
        <v>10</v>
      </c>
      <c r="J132" t="s">
        <v>60</v>
      </c>
      <c r="K132" t="s">
        <v>13</v>
      </c>
      <c r="L132" t="s">
        <v>13</v>
      </c>
    </row>
    <row r="133" spans="1:12" x14ac:dyDescent="0.25">
      <c r="A133" s="2">
        <v>45212</v>
      </c>
      <c r="B133" s="3">
        <v>0.375</v>
      </c>
      <c r="C133" t="s">
        <v>73</v>
      </c>
      <c r="D133" s="4" t="s">
        <v>225</v>
      </c>
      <c r="E133" s="15" t="s">
        <v>58</v>
      </c>
      <c r="F133">
        <f>19+4</f>
        <v>23</v>
      </c>
      <c r="G133">
        <f>Table1[[#This Row],[Dist (nm)]]/3.5</f>
        <v>6.5714285714285712</v>
      </c>
      <c r="H133" t="s">
        <v>9</v>
      </c>
      <c r="I133" t="s">
        <v>10</v>
      </c>
      <c r="J133" t="s">
        <v>60</v>
      </c>
      <c r="K133" t="s">
        <v>15</v>
      </c>
      <c r="L133" t="s">
        <v>15</v>
      </c>
    </row>
    <row r="134" spans="1:12" ht="45" x14ac:dyDescent="0.25">
      <c r="A134" s="2">
        <v>45212</v>
      </c>
      <c r="B134" s="3">
        <v>0.55208333333333337</v>
      </c>
      <c r="C134" t="s">
        <v>242</v>
      </c>
      <c r="D134" s="4" t="s">
        <v>226</v>
      </c>
      <c r="E134" s="4" t="s">
        <v>243</v>
      </c>
      <c r="F134">
        <f>23+4</f>
        <v>27</v>
      </c>
      <c r="G134">
        <f>Table1[[#This Row],[Dist (nm)]]/3.5</f>
        <v>7.7142857142857144</v>
      </c>
      <c r="H134" t="s">
        <v>9</v>
      </c>
      <c r="I134" t="s">
        <v>10</v>
      </c>
      <c r="J134" t="s">
        <v>60</v>
      </c>
      <c r="K134" t="s">
        <v>15</v>
      </c>
      <c r="L134" t="s">
        <v>15</v>
      </c>
    </row>
    <row r="135" spans="1:12" x14ac:dyDescent="0.25">
      <c r="A135" s="2">
        <v>45212</v>
      </c>
      <c r="B135" s="3" t="s">
        <v>154</v>
      </c>
      <c r="C135" t="s">
        <v>224</v>
      </c>
      <c r="D135" s="4" t="s">
        <v>237</v>
      </c>
      <c r="I135" t="s">
        <v>16</v>
      </c>
      <c r="J135" t="s">
        <v>60</v>
      </c>
      <c r="K135" t="s">
        <v>15</v>
      </c>
    </row>
    <row r="136" spans="1:12" x14ac:dyDescent="0.25">
      <c r="A136" s="2">
        <v>45212</v>
      </c>
      <c r="B136" s="3">
        <v>0.67013888888888884</v>
      </c>
      <c r="C136" t="s">
        <v>73</v>
      </c>
      <c r="D136" s="4" t="s">
        <v>226</v>
      </c>
      <c r="F136">
        <f>23+4</f>
        <v>27</v>
      </c>
      <c r="I136" t="s">
        <v>10</v>
      </c>
      <c r="J136" t="s">
        <v>60</v>
      </c>
      <c r="K136" t="s">
        <v>15</v>
      </c>
      <c r="L136" t="s">
        <v>15</v>
      </c>
    </row>
    <row r="137" spans="1:12" ht="60" x14ac:dyDescent="0.25">
      <c r="A137" s="2">
        <v>45212</v>
      </c>
      <c r="B137" s="3">
        <v>0.67361111111111116</v>
      </c>
      <c r="C137" t="s">
        <v>245</v>
      </c>
      <c r="D137" s="4" t="s">
        <v>246</v>
      </c>
      <c r="I137" t="s">
        <v>10</v>
      </c>
      <c r="J137" t="s">
        <v>60</v>
      </c>
      <c r="K137" t="s">
        <v>13</v>
      </c>
      <c r="L137" t="s">
        <v>13</v>
      </c>
    </row>
    <row r="138" spans="1:12" x14ac:dyDescent="0.25">
      <c r="A138" s="2">
        <v>45212</v>
      </c>
      <c r="B138" s="3">
        <v>0.75</v>
      </c>
      <c r="C138" t="s">
        <v>41</v>
      </c>
      <c r="H138" t="s">
        <v>14</v>
      </c>
      <c r="I138" t="s">
        <v>10</v>
      </c>
      <c r="J138" t="s">
        <v>60</v>
      </c>
      <c r="K138" t="s">
        <v>13</v>
      </c>
      <c r="L138" t="s">
        <v>13</v>
      </c>
    </row>
    <row r="139" spans="1:12" x14ac:dyDescent="0.25">
      <c r="A139" s="2">
        <v>45212</v>
      </c>
      <c r="B139" s="3">
        <v>0.85416666666666663</v>
      </c>
      <c r="C139" t="s">
        <v>55</v>
      </c>
      <c r="D139" s="4" t="s">
        <v>247</v>
      </c>
      <c r="I139" t="s">
        <v>10</v>
      </c>
      <c r="J139" t="s">
        <v>60</v>
      </c>
    </row>
    <row r="140" spans="1:12" x14ac:dyDescent="0.25">
      <c r="A140" s="2">
        <v>45212</v>
      </c>
      <c r="B140" s="3">
        <v>0.875</v>
      </c>
      <c r="C140" t="s">
        <v>73</v>
      </c>
      <c r="D140" s="4" t="s">
        <v>227</v>
      </c>
      <c r="E140" s="4">
        <v>2</v>
      </c>
      <c r="F140">
        <f>23+4</f>
        <v>27</v>
      </c>
      <c r="G140">
        <f>Table1[[#This Row],[Dist (nm)]]/3.5</f>
        <v>7.7142857142857144</v>
      </c>
      <c r="H140" t="s">
        <v>9</v>
      </c>
      <c r="I140" t="s">
        <v>10</v>
      </c>
      <c r="J140" t="s">
        <v>60</v>
      </c>
      <c r="K140" t="s">
        <v>15</v>
      </c>
      <c r="L140" t="s">
        <v>15</v>
      </c>
    </row>
    <row r="141" spans="1:12" x14ac:dyDescent="0.25">
      <c r="A141" s="2">
        <v>45213</v>
      </c>
      <c r="B141" s="3">
        <v>6.25E-2</v>
      </c>
      <c r="C141" t="s">
        <v>55</v>
      </c>
      <c r="I141" t="s">
        <v>10</v>
      </c>
      <c r="J141" t="s">
        <v>60</v>
      </c>
      <c r="K141" t="s">
        <v>15</v>
      </c>
      <c r="L141" t="s">
        <v>13</v>
      </c>
    </row>
    <row r="142" spans="1:12" x14ac:dyDescent="0.25">
      <c r="A142" s="2">
        <v>45213</v>
      </c>
      <c r="B142" s="3">
        <v>8.3333333333333329E-2</v>
      </c>
      <c r="C142" t="s">
        <v>73</v>
      </c>
      <c r="D142" s="4" t="s">
        <v>228</v>
      </c>
      <c r="E142" s="4" t="s">
        <v>57</v>
      </c>
      <c r="F142">
        <f>23+4</f>
        <v>27</v>
      </c>
      <c r="G142">
        <f>Table1[[#This Row],[Dist (nm)]]/3.5</f>
        <v>7.7142857142857144</v>
      </c>
      <c r="H142" t="s">
        <v>9</v>
      </c>
      <c r="I142" t="s">
        <v>10</v>
      </c>
      <c r="J142" t="s">
        <v>60</v>
      </c>
      <c r="K142" t="s">
        <v>15</v>
      </c>
      <c r="L142" t="s">
        <v>15</v>
      </c>
    </row>
    <row r="143" spans="1:12" x14ac:dyDescent="0.25">
      <c r="A143" s="2">
        <v>45213</v>
      </c>
      <c r="B143" s="3">
        <v>0.25</v>
      </c>
      <c r="C143" t="s">
        <v>242</v>
      </c>
      <c r="D143" s="4" t="s">
        <v>248</v>
      </c>
      <c r="I143" t="s">
        <v>10</v>
      </c>
      <c r="J143" t="s">
        <v>60</v>
      </c>
    </row>
    <row r="144" spans="1:12" x14ac:dyDescent="0.25">
      <c r="A144" s="2">
        <v>45213</v>
      </c>
      <c r="B144" s="3">
        <v>0.33333333333333331</v>
      </c>
      <c r="C144" t="s">
        <v>59</v>
      </c>
      <c r="I144" t="s">
        <v>10</v>
      </c>
      <c r="J144" t="s">
        <v>60</v>
      </c>
      <c r="K144" t="s">
        <v>13</v>
      </c>
      <c r="L144" t="s">
        <v>13</v>
      </c>
    </row>
    <row r="145" spans="1:12" x14ac:dyDescent="0.25">
      <c r="A145" s="2">
        <v>45213</v>
      </c>
      <c r="B145" s="3">
        <v>0.33333333333333331</v>
      </c>
      <c r="C145" t="s">
        <v>255</v>
      </c>
      <c r="I145" t="s">
        <v>10</v>
      </c>
      <c r="J145" t="s">
        <v>60</v>
      </c>
      <c r="K145" t="s">
        <v>15</v>
      </c>
      <c r="L145" t="s">
        <v>13</v>
      </c>
    </row>
    <row r="146" spans="1:12" x14ac:dyDescent="0.25">
      <c r="A146" s="2">
        <v>45213</v>
      </c>
      <c r="B146" s="3">
        <v>0.41666666666666669</v>
      </c>
      <c r="C146" t="s">
        <v>256</v>
      </c>
      <c r="I146" t="s">
        <v>10</v>
      </c>
      <c r="J146" t="s">
        <v>60</v>
      </c>
      <c r="K146" t="s">
        <v>15</v>
      </c>
      <c r="L146" t="s">
        <v>13</v>
      </c>
    </row>
    <row r="147" spans="1:12" x14ac:dyDescent="0.25">
      <c r="A147" s="2">
        <v>45213</v>
      </c>
      <c r="B147" s="3">
        <v>0.54166666666666663</v>
      </c>
      <c r="C147" t="s">
        <v>27</v>
      </c>
      <c r="I147" t="s">
        <v>17</v>
      </c>
      <c r="J147" t="s">
        <v>60</v>
      </c>
      <c r="K147" t="s">
        <v>13</v>
      </c>
      <c r="L147" t="s">
        <v>13</v>
      </c>
    </row>
    <row r="148" spans="1:12" x14ac:dyDescent="0.25">
      <c r="A148" s="2">
        <v>45213</v>
      </c>
      <c r="B148" s="3">
        <v>0.58333333333333337</v>
      </c>
      <c r="C148" t="s">
        <v>134</v>
      </c>
      <c r="D148" s="4" t="s">
        <v>241</v>
      </c>
      <c r="I148" t="s">
        <v>17</v>
      </c>
      <c r="J148" t="s">
        <v>60</v>
      </c>
      <c r="K148" t="s">
        <v>13</v>
      </c>
      <c r="L148" t="s">
        <v>13</v>
      </c>
    </row>
    <row r="149" spans="1:12" ht="30" x14ac:dyDescent="0.25">
      <c r="A149" s="2">
        <v>45206</v>
      </c>
      <c r="B149" s="3">
        <v>0.58333333333333337</v>
      </c>
      <c r="C149" t="s">
        <v>66</v>
      </c>
      <c r="D149" s="4" t="s">
        <v>67</v>
      </c>
      <c r="E149" s="14" t="s">
        <v>71</v>
      </c>
      <c r="H149" t="s">
        <v>9</v>
      </c>
      <c r="I149" t="s">
        <v>16</v>
      </c>
      <c r="J149" t="s">
        <v>61</v>
      </c>
      <c r="K149" t="s">
        <v>15</v>
      </c>
      <c r="L149" t="s">
        <v>13</v>
      </c>
    </row>
    <row r="150" spans="1:12" ht="30" x14ac:dyDescent="0.25">
      <c r="A150" s="2">
        <v>45206</v>
      </c>
      <c r="B150" s="3">
        <v>0.625</v>
      </c>
      <c r="C150" t="s">
        <v>66</v>
      </c>
      <c r="D150" s="4" t="s">
        <v>68</v>
      </c>
      <c r="E150" s="14" t="s">
        <v>71</v>
      </c>
      <c r="H150" t="s">
        <v>9</v>
      </c>
      <c r="I150" t="s">
        <v>16</v>
      </c>
      <c r="J150" t="s">
        <v>61</v>
      </c>
      <c r="K150" t="s">
        <v>15</v>
      </c>
      <c r="L150" t="s">
        <v>13</v>
      </c>
    </row>
    <row r="151" spans="1:12" ht="30" x14ac:dyDescent="0.25">
      <c r="A151" s="2">
        <v>45206</v>
      </c>
      <c r="B151" s="3">
        <v>0.66666666666666663</v>
      </c>
      <c r="C151" t="s">
        <v>66</v>
      </c>
      <c r="D151" s="4" t="s">
        <v>69</v>
      </c>
      <c r="E151" s="14" t="s">
        <v>71</v>
      </c>
      <c r="H151" t="s">
        <v>9</v>
      </c>
      <c r="I151" t="s">
        <v>16</v>
      </c>
      <c r="J151" t="s">
        <v>61</v>
      </c>
      <c r="K151" t="s">
        <v>15</v>
      </c>
      <c r="L151" t="s">
        <v>13</v>
      </c>
    </row>
    <row r="152" spans="1:12" ht="30" x14ac:dyDescent="0.25">
      <c r="A152" s="2">
        <v>45206</v>
      </c>
      <c r="B152" s="3">
        <v>0.70833333333333337</v>
      </c>
      <c r="C152" t="s">
        <v>66</v>
      </c>
      <c r="D152" s="4" t="s">
        <v>70</v>
      </c>
      <c r="E152" s="14" t="s">
        <v>71</v>
      </c>
      <c r="H152" t="s">
        <v>9</v>
      </c>
      <c r="I152" t="s">
        <v>16</v>
      </c>
      <c r="J152" t="s">
        <v>61</v>
      </c>
      <c r="K152" t="s">
        <v>15</v>
      </c>
      <c r="L152" t="s">
        <v>13</v>
      </c>
    </row>
    <row r="153" spans="1:12" x14ac:dyDescent="0.25">
      <c r="A153" s="2">
        <v>45206</v>
      </c>
      <c r="B153" s="3">
        <v>0.75</v>
      </c>
      <c r="C153" t="s">
        <v>55</v>
      </c>
      <c r="D153" s="4" t="s">
        <v>72</v>
      </c>
      <c r="H153" t="s">
        <v>9</v>
      </c>
      <c r="I153" t="s">
        <v>16</v>
      </c>
      <c r="J153" t="s">
        <v>61</v>
      </c>
      <c r="K153" t="s">
        <v>13</v>
      </c>
      <c r="L153" t="s">
        <v>13</v>
      </c>
    </row>
    <row r="154" spans="1:12" ht="135" x14ac:dyDescent="0.25">
      <c r="A154" s="2">
        <v>45209</v>
      </c>
      <c r="B154" s="16">
        <v>0.375</v>
      </c>
      <c r="C154" t="s">
        <v>66</v>
      </c>
      <c r="E154" s="15" t="s">
        <v>87</v>
      </c>
      <c r="H154" t="s">
        <v>9</v>
      </c>
      <c r="I154" t="s">
        <v>16</v>
      </c>
      <c r="J154" t="s">
        <v>86</v>
      </c>
      <c r="L154" t="s">
        <v>15</v>
      </c>
    </row>
    <row r="155" spans="1:12" x14ac:dyDescent="0.25">
      <c r="A155" s="2">
        <v>45213</v>
      </c>
      <c r="B155" s="3">
        <v>0.72916666666666663</v>
      </c>
      <c r="C155" t="s">
        <v>30</v>
      </c>
      <c r="D155" s="4" t="s">
        <v>43</v>
      </c>
      <c r="H155" t="s">
        <v>9</v>
      </c>
      <c r="I155" t="s">
        <v>18</v>
      </c>
      <c r="J155" t="s">
        <v>51</v>
      </c>
      <c r="K155" t="s">
        <v>13</v>
      </c>
      <c r="L155" t="s">
        <v>13</v>
      </c>
    </row>
    <row r="156" spans="1:12" x14ac:dyDescent="0.25">
      <c r="A156" s="2">
        <v>45213</v>
      </c>
      <c r="B156" s="3">
        <v>0.77222222222222225</v>
      </c>
      <c r="C156" t="s">
        <v>30</v>
      </c>
      <c r="D156" s="4" t="s">
        <v>44</v>
      </c>
      <c r="F156" s="5"/>
      <c r="G156" s="5"/>
      <c r="H156" t="s">
        <v>9</v>
      </c>
      <c r="I156" t="s">
        <v>18</v>
      </c>
      <c r="J156" t="s">
        <v>51</v>
      </c>
      <c r="K156" t="s">
        <v>13</v>
      </c>
      <c r="L156" t="s">
        <v>13</v>
      </c>
    </row>
    <row r="157" spans="1:12" ht="30" x14ac:dyDescent="0.25">
      <c r="A157" s="2">
        <v>45213</v>
      </c>
      <c r="B157" t="s">
        <v>251</v>
      </c>
      <c r="C157" t="s">
        <v>252</v>
      </c>
      <c r="D157" s="4" t="s">
        <v>254</v>
      </c>
      <c r="E157" s="4" t="s">
        <v>253</v>
      </c>
    </row>
    <row r="158" spans="1:12" ht="30" x14ac:dyDescent="0.25">
      <c r="A158" s="2">
        <v>45213</v>
      </c>
      <c r="B158" s="3">
        <v>0.83333333333333337</v>
      </c>
      <c r="C158" t="s">
        <v>249</v>
      </c>
      <c r="D158" s="4" t="s">
        <v>250</v>
      </c>
      <c r="F158" s="5"/>
      <c r="G158" s="5"/>
      <c r="H158" t="s">
        <v>12</v>
      </c>
    </row>
    <row r="159" spans="1:12" x14ac:dyDescent="0.25">
      <c r="A159" s="2">
        <v>45214</v>
      </c>
      <c r="B159" s="3">
        <v>0.33333333333333331</v>
      </c>
      <c r="C159" t="s">
        <v>59</v>
      </c>
      <c r="E159" s="4" t="s">
        <v>258</v>
      </c>
      <c r="F159" s="5"/>
      <c r="G159" s="5"/>
    </row>
    <row r="160" spans="1:12" ht="30" x14ac:dyDescent="0.25">
      <c r="A160" s="2">
        <v>45214</v>
      </c>
      <c r="B160" s="3" t="s">
        <v>28</v>
      </c>
      <c r="C160" t="s">
        <v>41</v>
      </c>
      <c r="D160" s="4" t="s">
        <v>257</v>
      </c>
      <c r="E160" s="4" t="s">
        <v>259</v>
      </c>
      <c r="F160" s="5"/>
      <c r="G160" s="5"/>
    </row>
    <row r="161" spans="1:12" ht="30" x14ac:dyDescent="0.25">
      <c r="A161" s="2">
        <v>45214</v>
      </c>
      <c r="B161" s="3">
        <v>0.33333333333333331</v>
      </c>
      <c r="C161" t="s">
        <v>31</v>
      </c>
      <c r="D161" s="5"/>
      <c r="E161" s="5" t="s">
        <v>244</v>
      </c>
      <c r="H161" t="s">
        <v>9</v>
      </c>
      <c r="I161" t="s">
        <v>18</v>
      </c>
      <c r="J161" t="s">
        <v>51</v>
      </c>
      <c r="K161" t="s">
        <v>13</v>
      </c>
      <c r="L161" t="s">
        <v>13</v>
      </c>
    </row>
    <row r="166" spans="1:12" x14ac:dyDescent="0.25">
      <c r="A166" s="2"/>
      <c r="B166" s="3"/>
      <c r="F166" s="4"/>
      <c r="G166" s="4"/>
    </row>
    <row r="167" spans="1:12" x14ac:dyDescent="0.25">
      <c r="A167" s="2"/>
      <c r="B167" s="3"/>
      <c r="F167" s="4"/>
      <c r="G167" s="4"/>
    </row>
    <row r="168" spans="1:12" x14ac:dyDescent="0.25">
      <c r="A168" s="2"/>
      <c r="B168" s="3"/>
      <c r="F168" s="4"/>
      <c r="G168" s="4"/>
    </row>
    <row r="169" spans="1:12" x14ac:dyDescent="0.25">
      <c r="A169" s="2"/>
      <c r="B169" s="3"/>
      <c r="F169" s="4"/>
      <c r="G169" s="4"/>
    </row>
    <row r="170" spans="1:12" x14ac:dyDescent="0.25">
      <c r="A170" s="2"/>
      <c r="B170" s="3"/>
      <c r="F170" s="4"/>
      <c r="G170" s="4"/>
    </row>
    <row r="171" spans="1:12" x14ac:dyDescent="0.25">
      <c r="A171" s="2"/>
      <c r="B171" s="3"/>
      <c r="F171" s="4"/>
      <c r="G171" s="4"/>
    </row>
    <row r="172" spans="1:12" x14ac:dyDescent="0.25">
      <c r="A172" s="2"/>
      <c r="B172" s="3"/>
      <c r="F172" s="4"/>
      <c r="G172" s="4"/>
    </row>
    <row r="173" spans="1:12" x14ac:dyDescent="0.25">
      <c r="A173" s="2"/>
      <c r="B173" s="3"/>
      <c r="F173" s="4"/>
      <c r="G173" s="4"/>
    </row>
    <row r="174" spans="1:12" x14ac:dyDescent="0.25">
      <c r="A174" s="2"/>
      <c r="B174" s="3"/>
      <c r="F174" s="5"/>
      <c r="G174" s="5"/>
      <c r="K174" s="9"/>
    </row>
    <row r="175" spans="1:12" x14ac:dyDescent="0.25">
      <c r="A175" s="2"/>
      <c r="B175" s="3"/>
      <c r="D175" s="5"/>
      <c r="E175" s="5"/>
    </row>
    <row r="176" spans="1:12" x14ac:dyDescent="0.25">
      <c r="A176" s="2"/>
      <c r="B176" s="3"/>
      <c r="F176" s="4"/>
      <c r="G176" s="4"/>
    </row>
    <row r="177" spans="1:7" x14ac:dyDescent="0.25">
      <c r="A177" s="2"/>
      <c r="B177" s="3"/>
      <c r="F177" s="4"/>
      <c r="G177" s="4"/>
    </row>
    <row r="178" spans="1:7" x14ac:dyDescent="0.25">
      <c r="A178" s="2"/>
      <c r="B178" s="3"/>
      <c r="F178" s="4"/>
      <c r="G178" s="4"/>
    </row>
    <row r="179" spans="1:7" x14ac:dyDescent="0.25">
      <c r="A179" s="2"/>
      <c r="B179" s="3"/>
      <c r="F179" s="4"/>
      <c r="G179" s="4"/>
    </row>
    <row r="180" spans="1:7" x14ac:dyDescent="0.25">
      <c r="A180" s="2"/>
      <c r="B180" s="3"/>
      <c r="F180" s="4"/>
      <c r="G180" s="4"/>
    </row>
    <row r="181" spans="1:7" x14ac:dyDescent="0.25">
      <c r="A181" s="2"/>
      <c r="B181" s="3"/>
      <c r="F181" s="4"/>
      <c r="G181" s="4"/>
    </row>
    <row r="182" spans="1:7" x14ac:dyDescent="0.25">
      <c r="A182" s="2"/>
      <c r="B182" s="3"/>
      <c r="F182" s="4"/>
      <c r="G182" s="4"/>
    </row>
    <row r="183" spans="1:7" x14ac:dyDescent="0.25">
      <c r="A183" s="2"/>
      <c r="B183" s="3"/>
      <c r="F183" s="5"/>
      <c r="G183" s="5"/>
    </row>
    <row r="184" spans="1:7" x14ac:dyDescent="0.25">
      <c r="A184" s="2"/>
      <c r="B184" s="3"/>
      <c r="D184" s="5"/>
      <c r="E184" s="5"/>
    </row>
    <row r="185" spans="1:7" x14ac:dyDescent="0.25">
      <c r="A185" s="2"/>
      <c r="B185" s="3"/>
      <c r="F185" s="4"/>
      <c r="G185" s="4"/>
    </row>
    <row r="186" spans="1:7" x14ac:dyDescent="0.25">
      <c r="A186" s="2"/>
      <c r="B186" s="3"/>
      <c r="D186" s="5"/>
      <c r="E186" s="5"/>
    </row>
    <row r="187" spans="1:7" x14ac:dyDescent="0.25">
      <c r="A187" s="2"/>
      <c r="B187" s="3"/>
      <c r="F187" s="4"/>
      <c r="G187" s="4"/>
    </row>
    <row r="188" spans="1:7" x14ac:dyDescent="0.25">
      <c r="A188" s="2"/>
      <c r="B188" s="3"/>
      <c r="F188" s="4"/>
      <c r="G188" s="4"/>
    </row>
    <row r="189" spans="1:7" x14ac:dyDescent="0.25">
      <c r="A189" s="2"/>
      <c r="B189" s="3"/>
      <c r="F189" s="4"/>
      <c r="G189" s="4"/>
    </row>
    <row r="190" spans="1:7" x14ac:dyDescent="0.25">
      <c r="A190" s="2"/>
      <c r="B190" s="3"/>
      <c r="F190" s="4"/>
      <c r="G190" s="4"/>
    </row>
    <row r="191" spans="1:7" x14ac:dyDescent="0.25">
      <c r="A191" s="2"/>
      <c r="B191" s="3"/>
      <c r="F191" s="4"/>
      <c r="G191" s="4"/>
    </row>
    <row r="192" spans="1:7" x14ac:dyDescent="0.25">
      <c r="A192" s="2"/>
      <c r="B192" s="3"/>
      <c r="F192" s="4"/>
      <c r="G192" s="4"/>
    </row>
    <row r="193" spans="1:7" x14ac:dyDescent="0.25">
      <c r="A193" s="2"/>
      <c r="B193" s="3"/>
      <c r="F193" s="4"/>
      <c r="G193" s="4"/>
    </row>
    <row r="194" spans="1:7" x14ac:dyDescent="0.25">
      <c r="A194" s="2"/>
      <c r="B194" s="3"/>
      <c r="F194" s="5"/>
      <c r="G194" s="5"/>
    </row>
    <row r="195" spans="1:7" x14ac:dyDescent="0.25">
      <c r="A195" s="2"/>
      <c r="B195" s="3"/>
      <c r="D195" s="5"/>
      <c r="E195" s="5"/>
    </row>
    <row r="196" spans="1:7" x14ac:dyDescent="0.25">
      <c r="A196" s="2"/>
      <c r="B196" s="3"/>
      <c r="F196" s="4"/>
      <c r="G196" s="4"/>
    </row>
    <row r="197" spans="1:7" x14ac:dyDescent="0.25">
      <c r="A197" s="2"/>
      <c r="B197" s="3"/>
      <c r="F197" s="4"/>
      <c r="G197" s="4"/>
    </row>
    <row r="198" spans="1:7" x14ac:dyDescent="0.25">
      <c r="A198" s="2"/>
      <c r="B198" s="3"/>
      <c r="F198" s="4"/>
      <c r="G198" s="4"/>
    </row>
    <row r="199" spans="1:7" x14ac:dyDescent="0.25">
      <c r="A199" s="2"/>
      <c r="B199" s="3"/>
    </row>
    <row r="200" spans="1:7" x14ac:dyDescent="0.25">
      <c r="A200" s="2"/>
      <c r="B200" s="3"/>
      <c r="F200" s="4"/>
      <c r="G200" s="4"/>
    </row>
    <row r="201" spans="1:7" x14ac:dyDescent="0.25">
      <c r="A201" s="2"/>
      <c r="B201" s="3"/>
      <c r="C201" s="4"/>
      <c r="F201" s="4"/>
      <c r="G201" s="4"/>
    </row>
    <row r="202" spans="1:7" x14ac:dyDescent="0.25">
      <c r="A202" s="2"/>
      <c r="B202" s="3"/>
      <c r="F202" s="5"/>
      <c r="G202" s="5"/>
    </row>
    <row r="203" spans="1:7" x14ac:dyDescent="0.25">
      <c r="A203" s="2"/>
      <c r="B203" s="3"/>
      <c r="F203" s="5"/>
      <c r="G203" s="5"/>
    </row>
    <row r="204" spans="1:7" x14ac:dyDescent="0.25">
      <c r="A204" s="2"/>
      <c r="B204" s="3"/>
      <c r="D204" s="5"/>
      <c r="E204" s="5"/>
    </row>
    <row r="205" spans="1:7" x14ac:dyDescent="0.25">
      <c r="A205" s="2"/>
      <c r="B205" s="3"/>
      <c r="D205" s="5"/>
      <c r="E205" s="5"/>
    </row>
    <row r="206" spans="1:7" x14ac:dyDescent="0.25">
      <c r="A206" s="2"/>
      <c r="B206" s="3"/>
      <c r="F206" s="4"/>
      <c r="G206" s="4"/>
    </row>
    <row r="207" spans="1:7" x14ac:dyDescent="0.25">
      <c r="A207" s="2"/>
      <c r="B207" s="3"/>
      <c r="F207" s="4"/>
      <c r="G207" s="4"/>
    </row>
    <row r="208" spans="1:7" x14ac:dyDescent="0.25">
      <c r="A208" s="2"/>
      <c r="B208" s="3"/>
      <c r="F208" s="4"/>
      <c r="G208" s="4"/>
    </row>
    <row r="209" spans="1:7" x14ac:dyDescent="0.25">
      <c r="A209" s="2"/>
      <c r="B209" s="3"/>
      <c r="F209" s="4"/>
      <c r="G209" s="4"/>
    </row>
    <row r="210" spans="1:7" x14ac:dyDescent="0.25">
      <c r="A210" s="2"/>
      <c r="B210" s="3"/>
      <c r="D210" s="8"/>
      <c r="E210" s="8"/>
    </row>
    <row r="211" spans="1:7" x14ac:dyDescent="0.25">
      <c r="A211" s="2"/>
      <c r="B211" s="3"/>
      <c r="F211" s="5"/>
      <c r="G211" s="5"/>
    </row>
    <row r="212" spans="1:7" x14ac:dyDescent="0.25">
      <c r="A212" s="2"/>
      <c r="B212" s="3"/>
      <c r="D212" s="5"/>
      <c r="E212" s="5"/>
    </row>
    <row r="213" spans="1:7" x14ac:dyDescent="0.25">
      <c r="A213" s="2"/>
      <c r="B213" s="3"/>
    </row>
    <row r="214" spans="1:7" x14ac:dyDescent="0.25">
      <c r="A214" s="2"/>
    </row>
    <row r="215" spans="1:7" x14ac:dyDescent="0.25">
      <c r="A215" s="2"/>
      <c r="B215" s="3"/>
    </row>
    <row r="216" spans="1:7" x14ac:dyDescent="0.25">
      <c r="A216" s="2"/>
      <c r="B216" s="3"/>
    </row>
    <row r="217" spans="1:7" x14ac:dyDescent="0.25">
      <c r="A217" s="2"/>
      <c r="B217" s="3"/>
    </row>
    <row r="218" spans="1:7" x14ac:dyDescent="0.25">
      <c r="A218" s="2"/>
      <c r="B218" s="3"/>
      <c r="F218" s="5"/>
      <c r="G218" s="5"/>
    </row>
    <row r="219" spans="1:7" x14ac:dyDescent="0.25">
      <c r="A219" s="2"/>
      <c r="B219" s="3"/>
      <c r="D219" s="5"/>
      <c r="E219" s="5"/>
    </row>
    <row r="220" spans="1:7" x14ac:dyDescent="0.25">
      <c r="A220" s="2"/>
      <c r="B220" s="3"/>
    </row>
    <row r="221" spans="1:7" x14ac:dyDescent="0.25">
      <c r="A221" s="2"/>
      <c r="B221" s="3"/>
    </row>
    <row r="222" spans="1:7" x14ac:dyDescent="0.25">
      <c r="A222" s="2"/>
      <c r="B222" s="3"/>
    </row>
    <row r="223" spans="1:7" x14ac:dyDescent="0.25">
      <c r="A223" s="2"/>
      <c r="B223" s="3"/>
      <c r="D223" s="7"/>
      <c r="E223" s="7"/>
    </row>
    <row r="224" spans="1:7" x14ac:dyDescent="0.25">
      <c r="A224" s="2"/>
      <c r="B224" s="3"/>
      <c r="D224" s="8"/>
      <c r="E224" s="8"/>
    </row>
    <row r="225" spans="1:2" x14ac:dyDescent="0.25">
      <c r="A225" s="2"/>
      <c r="B225" s="3"/>
    </row>
    <row r="226" spans="1:2" x14ac:dyDescent="0.25">
      <c r="A226" s="2"/>
      <c r="B226" s="3"/>
    </row>
    <row r="227" spans="1:2" x14ac:dyDescent="0.25">
      <c r="A227" s="2"/>
      <c r="B227" s="3"/>
    </row>
    <row r="228" spans="1:2" x14ac:dyDescent="0.25">
      <c r="A228" s="2"/>
      <c r="B228" s="3"/>
    </row>
    <row r="229" spans="1:2" x14ac:dyDescent="0.25">
      <c r="A229" s="2"/>
      <c r="B229" s="3"/>
    </row>
    <row r="230" spans="1:2" x14ac:dyDescent="0.25">
      <c r="A230" s="2"/>
      <c r="B230" s="3"/>
    </row>
    <row r="231" spans="1:2" x14ac:dyDescent="0.25">
      <c r="A231" s="2"/>
      <c r="B231" s="3"/>
    </row>
    <row r="232" spans="1:2" x14ac:dyDescent="0.25">
      <c r="A232" s="2"/>
      <c r="B232" s="3"/>
    </row>
    <row r="233" spans="1:2" x14ac:dyDescent="0.25">
      <c r="A233" s="2"/>
      <c r="B233" s="3"/>
    </row>
    <row r="234" spans="1:2" x14ac:dyDescent="0.25">
      <c r="A234" s="2"/>
      <c r="B234" s="3"/>
    </row>
    <row r="235" spans="1:2" x14ac:dyDescent="0.25">
      <c r="A235" s="2"/>
      <c r="B235" s="3"/>
    </row>
  </sheetData>
  <phoneticPr fontId="5" type="noConversion"/>
  <conditionalFormatting sqref="K1:K21 K32:K48 K88:K125 K127 K133:K148 L137 K155:K156 K158:K161">
    <cfRule type="cellIs" dxfId="255" priority="1190" operator="equal">
      <formula>"Possible impact"</formula>
    </cfRule>
  </conditionalFormatting>
  <conditionalFormatting sqref="K1:K53">
    <cfRule type="cellIs" dxfId="254" priority="201" operator="equal">
      <formula>"No Impact"</formula>
    </cfRule>
    <cfRule type="cellIs" dxfId="253" priority="199" operator="equal">
      <formula>"Interruption"</formula>
    </cfRule>
  </conditionalFormatting>
  <conditionalFormatting sqref="K22:K31">
    <cfRule type="cellIs" dxfId="252" priority="218" operator="equal">
      <formula>"Possible impact"</formula>
    </cfRule>
  </conditionalFormatting>
  <conditionalFormatting sqref="K36">
    <cfRule type="cellIs" dxfId="251" priority="242" operator="equal">
      <formula>"Possible impact"</formula>
    </cfRule>
  </conditionalFormatting>
  <conditionalFormatting sqref="K49:K52">
    <cfRule type="cellIs" dxfId="250" priority="212" operator="equal">
      <formula>"Possible impact"</formula>
    </cfRule>
  </conditionalFormatting>
  <conditionalFormatting sqref="K52">
    <cfRule type="cellIs" dxfId="249" priority="204" operator="equal">
      <formula>"No impact"</formula>
    </cfRule>
    <cfRule type="cellIs" dxfId="248" priority="203" operator="equal">
      <formula>"Possible impact"</formula>
    </cfRule>
    <cfRule type="cellIs" dxfId="247" priority="202" operator="equal">
      <formula>"Heavy impact"</formula>
    </cfRule>
  </conditionalFormatting>
  <conditionalFormatting sqref="K53">
    <cfRule type="cellIs" dxfId="246" priority="200" operator="equal">
      <formula>"Possible impact"</formula>
    </cfRule>
  </conditionalFormatting>
  <conditionalFormatting sqref="K61:K77">
    <cfRule type="cellIs" dxfId="245" priority="41" operator="equal">
      <formula>"Possible impact"</formula>
    </cfRule>
  </conditionalFormatting>
  <conditionalFormatting sqref="K61:K148 L137">
    <cfRule type="cellIs" dxfId="244" priority="4" operator="equal">
      <formula>"Interruption"</formula>
    </cfRule>
    <cfRule type="cellIs" dxfId="243" priority="6" operator="equal">
      <formula>"No Impact"</formula>
    </cfRule>
  </conditionalFormatting>
  <conditionalFormatting sqref="K78:K87">
    <cfRule type="cellIs" dxfId="242" priority="83" operator="equal">
      <formula>"Possible impact"</formula>
    </cfRule>
  </conditionalFormatting>
  <conditionalFormatting sqref="K86:K87">
    <cfRule type="cellIs" dxfId="241" priority="75" operator="equal">
      <formula>"No impact"</formula>
    </cfRule>
    <cfRule type="cellIs" dxfId="240" priority="73" operator="equal">
      <formula>"Heavy impact"</formula>
    </cfRule>
    <cfRule type="cellIs" dxfId="239" priority="74" operator="equal">
      <formula>"Possible impact"</formula>
    </cfRule>
  </conditionalFormatting>
  <conditionalFormatting sqref="K126:K128">
    <cfRule type="cellIs" dxfId="238" priority="11" operator="equal">
      <formula>"Possible impact"</formula>
    </cfRule>
  </conditionalFormatting>
  <conditionalFormatting sqref="K129:K134">
    <cfRule type="cellIs" dxfId="237" priority="23" operator="equal">
      <formula>"Possible impact"</formula>
    </cfRule>
  </conditionalFormatting>
  <conditionalFormatting sqref="K136:K139 L137">
    <cfRule type="cellIs" dxfId="236" priority="5" operator="equal">
      <formula>"Possible impact"</formula>
    </cfRule>
  </conditionalFormatting>
  <conditionalFormatting sqref="K155:K156 K158:K161">
    <cfRule type="cellIs" dxfId="235" priority="1191" operator="equal">
      <formula>"No Impact"</formula>
    </cfRule>
    <cfRule type="cellIs" dxfId="234" priority="1189" operator="equal">
      <formula>"Interruption"</formula>
    </cfRule>
  </conditionalFormatting>
  <conditionalFormatting sqref="K167:K173">
    <cfRule type="cellIs" dxfId="233" priority="927" operator="equal">
      <formula>"No Impact"</formula>
    </cfRule>
    <cfRule type="cellIs" dxfId="232" priority="926" operator="equal">
      <formula>"Possible impact"</formula>
    </cfRule>
    <cfRule type="cellIs" dxfId="231" priority="925" operator="equal">
      <formula>"Interruption"</formula>
    </cfRule>
  </conditionalFormatting>
  <conditionalFormatting sqref="K174">
    <cfRule type="cellIs" dxfId="230" priority="1144" operator="equal">
      <formula>"Heavy impact"</formula>
    </cfRule>
    <cfRule type="cellIs" dxfId="229" priority="1145" operator="equal">
      <formula>"Possible impact"</formula>
    </cfRule>
    <cfRule type="cellIs" dxfId="228" priority="1146" operator="equal">
      <formula>"No impact"</formula>
    </cfRule>
  </conditionalFormatting>
  <conditionalFormatting sqref="K175:K182">
    <cfRule type="cellIs" dxfId="227" priority="914" operator="equal">
      <formula>"Possible impact"</formula>
    </cfRule>
    <cfRule type="cellIs" dxfId="226" priority="915" operator="equal">
      <formula>"No Impact"</formula>
    </cfRule>
    <cfRule type="cellIs" dxfId="225" priority="913" operator="equal">
      <formula>"Interruption"</formula>
    </cfRule>
  </conditionalFormatting>
  <conditionalFormatting sqref="K183">
    <cfRule type="cellIs" dxfId="224" priority="1140" operator="equal">
      <formula>"No impact"</formula>
    </cfRule>
    <cfRule type="cellIs" dxfId="223" priority="1139" operator="equal">
      <formula>"Possible impact"</formula>
    </cfRule>
    <cfRule type="cellIs" dxfId="222" priority="1138" operator="equal">
      <formula>"Heavy impact"</formula>
    </cfRule>
  </conditionalFormatting>
  <conditionalFormatting sqref="K184:K193">
    <cfRule type="cellIs" dxfId="221" priority="896" operator="equal">
      <formula>"Possible impact"</formula>
    </cfRule>
    <cfRule type="cellIs" dxfId="220" priority="895" operator="equal">
      <formula>"Interruption"</formula>
    </cfRule>
    <cfRule type="cellIs" dxfId="219" priority="897" operator="equal">
      <formula>"No Impact"</formula>
    </cfRule>
  </conditionalFormatting>
  <conditionalFormatting sqref="K194">
    <cfRule type="cellIs" dxfId="218" priority="1025" operator="equal">
      <formula>"Possible impact"</formula>
    </cfRule>
    <cfRule type="cellIs" dxfId="217" priority="1024" operator="equal">
      <formula>"Heavy impact"</formula>
    </cfRule>
    <cfRule type="cellIs" dxfId="216" priority="1026" operator="equal">
      <formula>"No impact"</formula>
    </cfRule>
  </conditionalFormatting>
  <conditionalFormatting sqref="K195:K201">
    <cfRule type="cellIs" dxfId="215" priority="848" operator="equal">
      <formula>"Possible impact"</formula>
    </cfRule>
    <cfRule type="cellIs" dxfId="214" priority="847" operator="equal">
      <formula>"Interruption"</formula>
    </cfRule>
    <cfRule type="cellIs" dxfId="213" priority="849" operator="equal">
      <formula>"No Impact"</formula>
    </cfRule>
  </conditionalFormatting>
  <conditionalFormatting sqref="K202:K203">
    <cfRule type="cellIs" dxfId="212" priority="1002" operator="equal">
      <formula>"No impact"</formula>
    </cfRule>
    <cfRule type="cellIs" dxfId="211" priority="1000" operator="equal">
      <formula>"Heavy impact"</formula>
    </cfRule>
    <cfRule type="cellIs" dxfId="210" priority="1001" operator="equal">
      <formula>"Possible impact"</formula>
    </cfRule>
  </conditionalFormatting>
  <conditionalFormatting sqref="K204:K210">
    <cfRule type="cellIs" dxfId="209" priority="843" operator="equal">
      <formula>"No Impact"</formula>
    </cfRule>
    <cfRule type="cellIs" dxfId="208" priority="842" operator="equal">
      <formula>"Possible impact"</formula>
    </cfRule>
    <cfRule type="cellIs" dxfId="207" priority="841" operator="equal">
      <formula>"Interruption"</formula>
    </cfRule>
  </conditionalFormatting>
  <conditionalFormatting sqref="K211">
    <cfRule type="cellIs" dxfId="206" priority="1128" operator="equal">
      <formula>"No impact"</formula>
    </cfRule>
    <cfRule type="cellIs" dxfId="205" priority="1126" operator="equal">
      <formula>"Heavy impact"</formula>
    </cfRule>
    <cfRule type="cellIs" dxfId="204" priority="1127" operator="equal">
      <formula>"Possible impact"</formula>
    </cfRule>
  </conditionalFormatting>
  <conditionalFormatting sqref="K212:K217 K236:K1048576">
    <cfRule type="cellIs" dxfId="203" priority="1389" operator="equal">
      <formula>"No Impact"</formula>
    </cfRule>
    <cfRule type="cellIs" dxfId="202" priority="1387" operator="equal">
      <formula>"Interruption"</formula>
    </cfRule>
    <cfRule type="cellIs" dxfId="201" priority="1388" operator="equal">
      <formula>"Possible impact"</formula>
    </cfRule>
  </conditionalFormatting>
  <conditionalFormatting sqref="K218">
    <cfRule type="cellIs" dxfId="200" priority="1120" operator="equal">
      <formula>"Heavy impact"</formula>
    </cfRule>
    <cfRule type="cellIs" dxfId="199" priority="1121" operator="equal">
      <formula>"Possible impact"</formula>
    </cfRule>
    <cfRule type="cellIs" dxfId="198" priority="1122" operator="equal">
      <formula>"No impact"</formula>
    </cfRule>
  </conditionalFormatting>
  <conditionalFormatting sqref="K219:K235">
    <cfRule type="cellIs" dxfId="197" priority="830" operator="equal">
      <formula>"Possible impact"</formula>
    </cfRule>
    <cfRule type="cellIs" dxfId="196" priority="829" operator="equal">
      <formula>"Interruption"</formula>
    </cfRule>
    <cfRule type="cellIs" dxfId="195" priority="831" operator="equal">
      <formula>"No Impact"</formula>
    </cfRule>
  </conditionalFormatting>
  <conditionalFormatting sqref="K18:L18 K88:L113 K114:K118 L116 L119 K120:K125 L121:L125 K155:K156 K158:L161 L167:L235">
    <cfRule type="cellIs" dxfId="194" priority="1152" operator="equal">
      <formula>"No impact"</formula>
    </cfRule>
    <cfRule type="cellIs" dxfId="193" priority="1150" operator="equal">
      <formula>"Heavy impact"</formula>
    </cfRule>
  </conditionalFormatting>
  <conditionalFormatting sqref="K32:L48 K133:L154 K127:L127 K18:L18 K88:L113 K114:K118 L116 L119 K120:K125 L121:L125 K155:K156 K158:L161 L167:L235">
    <cfRule type="cellIs" dxfId="192" priority="1151" operator="equal">
      <formula>"Possible impact"</formula>
    </cfRule>
  </conditionalFormatting>
  <conditionalFormatting sqref="K32:L52">
    <cfRule type="cellIs" dxfId="191" priority="210" operator="equal">
      <formula>"No impact"</formula>
    </cfRule>
    <cfRule type="cellIs" dxfId="190" priority="208" operator="equal">
      <formula>"Heavy impact"</formula>
    </cfRule>
  </conditionalFormatting>
  <conditionalFormatting sqref="K36:L36">
    <cfRule type="cellIs" dxfId="189" priority="239" operator="equal">
      <formula>"Possible impact"</formula>
    </cfRule>
  </conditionalFormatting>
  <conditionalFormatting sqref="K49:L52">
    <cfRule type="cellIs" dxfId="188" priority="209" operator="equal">
      <formula>"Possible impact"</formula>
    </cfRule>
  </conditionalFormatting>
  <conditionalFormatting sqref="K54:L85">
    <cfRule type="cellIs" dxfId="187" priority="39" operator="equal">
      <formula>"No impact"</formula>
    </cfRule>
    <cfRule type="cellIs" dxfId="186" priority="38" operator="equal">
      <formula>"Possible impact"</formula>
    </cfRule>
    <cfRule type="cellIs" dxfId="185" priority="37" operator="equal">
      <formula>"Heavy impact"</formula>
    </cfRule>
  </conditionalFormatting>
  <conditionalFormatting sqref="K126:L127">
    <cfRule type="cellIs" dxfId="184" priority="9" operator="equal">
      <formula>"No impact"</formula>
    </cfRule>
    <cfRule type="cellIs" dxfId="183" priority="8" operator="equal">
      <formula>"Possible impact"</formula>
    </cfRule>
    <cfRule type="cellIs" dxfId="182" priority="7" operator="equal">
      <formula>"Heavy impact"</formula>
    </cfRule>
  </conditionalFormatting>
  <conditionalFormatting sqref="K129:L134">
    <cfRule type="cellIs" dxfId="181" priority="20" operator="equal">
      <formula>"Possible impact"</formula>
    </cfRule>
  </conditionalFormatting>
  <conditionalFormatting sqref="K129:L154">
    <cfRule type="cellIs" dxfId="180" priority="3" operator="equal">
      <formula>"No impact"</formula>
    </cfRule>
    <cfRule type="cellIs" dxfId="179" priority="1" operator="equal">
      <formula>"Heavy impact"</formula>
    </cfRule>
  </conditionalFormatting>
  <conditionalFormatting sqref="K136:L139">
    <cfRule type="cellIs" dxfId="178" priority="2" operator="equal">
      <formula>"Possible impact"</formula>
    </cfRule>
  </conditionalFormatting>
  <conditionalFormatting sqref="K166:L166">
    <cfRule type="cellIs" dxfId="177" priority="264" operator="equal">
      <formula>"No impact"</formula>
    </cfRule>
    <cfRule type="cellIs" dxfId="176" priority="263" operator="equal">
      <formula>"Possible impact"</formula>
    </cfRule>
    <cfRule type="cellIs" dxfId="175" priority="262" operator="equal">
      <formula>"Heavy impact"</formula>
    </cfRule>
  </conditionalFormatting>
  <conditionalFormatting sqref="L1:L31">
    <cfRule type="cellIs" dxfId="174" priority="216" operator="equal">
      <formula>"No impact"</formula>
    </cfRule>
    <cfRule type="cellIs" dxfId="173" priority="215" operator="equal">
      <formula>"Possible impact"</formula>
    </cfRule>
    <cfRule type="cellIs" dxfId="172" priority="214" operator="equal">
      <formula>"Heavy impact"</formula>
    </cfRule>
  </conditionalFormatting>
  <conditionalFormatting sqref="L52:L53">
    <cfRule type="cellIs" dxfId="171" priority="198" operator="equal">
      <formula>"No impact"</formula>
    </cfRule>
    <cfRule type="cellIs" dxfId="170" priority="197" operator="equal">
      <formula>"Possible impact"</formula>
    </cfRule>
    <cfRule type="cellIs" dxfId="169" priority="196" operator="equal">
      <formula>"Heavy impact"</formula>
    </cfRule>
  </conditionalFormatting>
  <conditionalFormatting sqref="L86:L87">
    <cfRule type="cellIs" dxfId="168" priority="78" operator="equal">
      <formula>"No impact"</formula>
    </cfRule>
    <cfRule type="cellIs" dxfId="167" priority="77" operator="equal">
      <formula>"Possible impact"</formula>
    </cfRule>
    <cfRule type="cellIs" dxfId="166" priority="76" operator="equal">
      <formula>"Heavy impact"</formula>
    </cfRule>
  </conditionalFormatting>
  <conditionalFormatting sqref="L128">
    <cfRule type="cellIs" dxfId="165" priority="27" operator="equal">
      <formula>"No impact"</formula>
    </cfRule>
    <cfRule type="cellIs" dxfId="164" priority="26" operator="equal">
      <formula>"Possible impact"</formula>
    </cfRule>
    <cfRule type="cellIs" dxfId="163" priority="25" operator="equal">
      <formula>"Heavy impact"</formula>
    </cfRule>
  </conditionalFormatting>
  <conditionalFormatting sqref="L138:L139">
    <cfRule type="cellIs" dxfId="162" priority="13" operator="equal">
      <formula>"Heavy impact"</formula>
    </cfRule>
    <cfRule type="cellIs" dxfId="161" priority="15" operator="equal">
      <formula>"No impact"</formula>
    </cfRule>
    <cfRule type="cellIs" dxfId="160" priority="14" operator="equal">
      <formula>"Possible impact"</formula>
    </cfRule>
  </conditionalFormatting>
  <conditionalFormatting sqref="L155:L156">
    <cfRule type="cellIs" dxfId="159" priority="259" operator="equal">
      <formula>"Heavy impact"</formula>
    </cfRule>
    <cfRule type="cellIs" dxfId="158" priority="261" operator="equal">
      <formula>"No impact"</formula>
    </cfRule>
    <cfRule type="cellIs" dxfId="157" priority="260" operator="equal">
      <formula>"Possible impact"</formula>
    </cfRule>
  </conditionalFormatting>
  <conditionalFormatting sqref="L236:L1048576">
    <cfRule type="cellIs" dxfId="156" priority="1384" operator="equal">
      <formula>"Heavy impact"</formula>
    </cfRule>
    <cfRule type="cellIs" dxfId="155" priority="1385" operator="equal">
      <formula>"Possible impact"</formula>
    </cfRule>
    <cfRule type="cellIs" dxfId="154" priority="1386"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014E3AB9-E587-422B-9C72-9B333D8C5353}">
          <x14:formula1>
            <xm:f>List!$E$2:$E$6</xm:f>
          </x14:formula1>
          <xm:sqref>K219:K1048576 K195:K201 K175:K182 K184:K193 K212:K217 K204:K210 K167:K173 K2:K53 L137 K61:K148 K158:K161 K155:K156</xm:sqref>
        </x14:dataValidation>
        <x14:dataValidation type="list" allowBlank="1" showInputMessage="1" showErrorMessage="1" xr:uid="{0E8F6E95-AD53-483B-879A-980CE8118393}">
          <x14:formula1>
            <xm:f>List!$F$2:$F$7</xm:f>
          </x14:formula1>
          <xm:sqref>L219:L1048576 K174:L174 K183:L183 K211:L211 K218:L218 L195:L210 K194:L194 L175:L182 L184:L193 K202:K203 L212:L217 K13:L13 K18:L19 K36:L36 K12:K28 L2:L37 K32:K37 K38:L52 L53:L74 K54:K74 K75:L113 K114:K118 L116 L119 K120:K127 K133:L134 K166 L166:L173 K158:L161 K129:K156 L121:L156</xm:sqref>
        </x14:dataValidation>
        <x14:dataValidation type="list" allowBlank="1" showInputMessage="1" showErrorMessage="1" xr:uid="{B15DD4C2-C765-4E6A-A3C7-1DC6D0E6F8ED}">
          <x14:formula1>
            <xm:f>List!$D$2:$D$5</xm:f>
          </x14:formula1>
          <xm:sqref>H2:H19 H22:H62 H64:H79 H103 H85:H91 H116 H119 H166:H1048576 H158:H161 H121:H156</xm:sqref>
        </x14:dataValidation>
        <x14:dataValidation type="list" allowBlank="1" showInputMessage="1" showErrorMessage="1" xr:uid="{00000000-0002-0000-0000-000002000000}">
          <x14:formula1>
            <xm:f>List!$C$2:$C$6</xm:f>
          </x14:formula1>
          <xm:sqref>I166:I1048576 I158:I161 I2:I156</xm:sqref>
        </x14:dataValidation>
        <x14:dataValidation type="list" allowBlank="1" showInputMessage="1" showErrorMessage="1" xr:uid="{F2C59F0F-478F-4920-BB14-63AAA32D1E28}">
          <x14:formula1>
            <xm:f>List!$B$2:$B$12</xm:f>
          </x14:formula1>
          <xm:sqref>J2:J19 J166:J1048576 J158:J161 J22:J156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0CE0-3518-4B8F-AC47-7BABE484ED27}">
  <dimension ref="A1:E8"/>
  <sheetViews>
    <sheetView workbookViewId="0">
      <selection activeCell="C8" sqref="C8"/>
    </sheetView>
  </sheetViews>
  <sheetFormatPr defaultColWidth="11.42578125" defaultRowHeight="15" x14ac:dyDescent="0.25"/>
  <sheetData>
    <row r="1" spans="1:5" x14ac:dyDescent="0.25">
      <c r="A1" t="s">
        <v>36</v>
      </c>
      <c r="B1" t="s">
        <v>37</v>
      </c>
      <c r="C1" t="s">
        <v>39</v>
      </c>
      <c r="D1" t="s">
        <v>38</v>
      </c>
      <c r="E1" t="s">
        <v>39</v>
      </c>
    </row>
    <row r="2" spans="1:5" x14ac:dyDescent="0.25">
      <c r="A2">
        <v>568</v>
      </c>
      <c r="B2">
        <v>8</v>
      </c>
      <c r="C2">
        <f>A2/B2</f>
        <v>71</v>
      </c>
      <c r="D2">
        <f>C2/24</f>
        <v>2.9583333333333335</v>
      </c>
      <c r="E2">
        <f>C2-72</f>
        <v>-1</v>
      </c>
    </row>
    <row r="3" spans="1:5" x14ac:dyDescent="0.25">
      <c r="B3">
        <v>9</v>
      </c>
      <c r="C3">
        <f>A2/B3</f>
        <v>63.111111111111114</v>
      </c>
    </row>
    <row r="4" spans="1:5" x14ac:dyDescent="0.25">
      <c r="B4">
        <v>10</v>
      </c>
      <c r="C4">
        <f>A2/B4</f>
        <v>56.8</v>
      </c>
      <c r="D4">
        <f>C4/24</f>
        <v>2.3666666666666667</v>
      </c>
      <c r="E4">
        <f>C4-48</f>
        <v>8.7999999999999972</v>
      </c>
    </row>
    <row r="7" spans="1:5" x14ac:dyDescent="0.25">
      <c r="A7">
        <v>568</v>
      </c>
      <c r="B7">
        <f>A7/C7</f>
        <v>8.7384615384615376</v>
      </c>
      <c r="C7">
        <v>65</v>
      </c>
    </row>
    <row r="8" spans="1:5" x14ac:dyDescent="0.25">
      <c r="A8">
        <v>12</v>
      </c>
      <c r="C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B3" sqref="B3"/>
    </sheetView>
  </sheetViews>
  <sheetFormatPr defaultColWidth="9.140625" defaultRowHeight="15" x14ac:dyDescent="0.25"/>
  <cols>
    <col min="1" max="1" width="13.140625" bestFit="1" customWidth="1"/>
    <col min="2" max="2" width="10.7109375" bestFit="1" customWidth="1"/>
    <col min="3" max="3" width="9.7109375" bestFit="1" customWidth="1"/>
    <col min="4" max="4" width="15" bestFit="1" customWidth="1"/>
    <col min="5" max="5" width="14.7109375" bestFit="1" customWidth="1"/>
    <col min="6" max="6" width="14.85546875" bestFit="1" customWidth="1"/>
  </cols>
  <sheetData>
    <row r="1" spans="1:6" x14ac:dyDescent="0.25">
      <c r="A1" t="s">
        <v>19</v>
      </c>
      <c r="B1" t="s">
        <v>6</v>
      </c>
      <c r="C1" t="s">
        <v>5</v>
      </c>
      <c r="D1" t="s">
        <v>4</v>
      </c>
      <c r="E1" t="s">
        <v>7</v>
      </c>
      <c r="F1" t="s">
        <v>8</v>
      </c>
    </row>
    <row r="2" spans="1:6" x14ac:dyDescent="0.25">
      <c r="A2" t="s">
        <v>20</v>
      </c>
      <c r="B2" t="s">
        <v>60</v>
      </c>
      <c r="C2" t="s">
        <v>18</v>
      </c>
      <c r="D2" t="s">
        <v>12</v>
      </c>
      <c r="E2" t="s">
        <v>13</v>
      </c>
      <c r="F2" t="s">
        <v>13</v>
      </c>
    </row>
    <row r="3" spans="1:6" x14ac:dyDescent="0.25">
      <c r="A3" t="s">
        <v>21</v>
      </c>
      <c r="B3" t="s">
        <v>61</v>
      </c>
      <c r="C3" t="s">
        <v>17</v>
      </c>
      <c r="D3" t="s">
        <v>11</v>
      </c>
      <c r="E3" t="s">
        <v>15</v>
      </c>
      <c r="F3" t="s">
        <v>15</v>
      </c>
    </row>
    <row r="4" spans="1:6" x14ac:dyDescent="0.25">
      <c r="B4" t="s">
        <v>85</v>
      </c>
      <c r="C4" t="s">
        <v>10</v>
      </c>
      <c r="D4" t="s">
        <v>9</v>
      </c>
      <c r="E4" t="s">
        <v>22</v>
      </c>
      <c r="F4" t="s">
        <v>23</v>
      </c>
    </row>
    <row r="5" spans="1:6" x14ac:dyDescent="0.25">
      <c r="B5" t="s">
        <v>86</v>
      </c>
      <c r="C5" t="s">
        <v>16</v>
      </c>
      <c r="D5" t="s">
        <v>14</v>
      </c>
    </row>
    <row r="6" spans="1:6" x14ac:dyDescent="0.25">
      <c r="B6" t="s">
        <v>62</v>
      </c>
    </row>
    <row r="7" spans="1:6" x14ac:dyDescent="0.25">
      <c r="B7" t="s">
        <v>63</v>
      </c>
    </row>
    <row r="8" spans="1:6" x14ac:dyDescent="0.25">
      <c r="B8" t="s">
        <v>64</v>
      </c>
    </row>
    <row r="9" spans="1:6" x14ac:dyDescent="0.25">
      <c r="B9" t="s">
        <v>65</v>
      </c>
    </row>
    <row r="10" spans="1:6" x14ac:dyDescent="0.25">
      <c r="B10" t="s">
        <v>46</v>
      </c>
    </row>
    <row r="11" spans="1:6" x14ac:dyDescent="0.25">
      <c r="B11" t="s">
        <v>51</v>
      </c>
    </row>
    <row r="12" spans="1:6" x14ac:dyDescent="0.25">
      <c r="B12" t="s">
        <v>45</v>
      </c>
    </row>
    <row r="13" spans="1:6" x14ac:dyDescent="0.25">
      <c r="B13" t="s">
        <v>49</v>
      </c>
    </row>
    <row r="14" spans="1:6" x14ac:dyDescent="0.25">
      <c r="B14" t="s">
        <v>50</v>
      </c>
    </row>
    <row r="15" spans="1:6" x14ac:dyDescent="0.25">
      <c r="B15" t="s">
        <v>47</v>
      </c>
    </row>
    <row r="16" spans="1:6" x14ac:dyDescent="0.25">
      <c r="B16" t="s">
        <v>48</v>
      </c>
    </row>
  </sheetData>
  <sortState xmlns:xlrd2="http://schemas.microsoft.com/office/spreadsheetml/2017/richdata2" ref="B2:B15">
    <sortCondition ref="B2:B15"/>
  </sortState>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DA554-5664-4DA8-957F-2512B9F170FF}">
  <sheetPr>
    <pageSetUpPr fitToPage="1"/>
  </sheetPr>
  <dimension ref="A1:AC240"/>
  <sheetViews>
    <sheetView zoomScale="70" zoomScaleNormal="70" workbookViewId="0">
      <pane ySplit="5" topLeftCell="A139" activePane="bottomLeft" state="frozen"/>
      <selection pane="bottomLeft" activeCell="F161" sqref="F161"/>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x14ac:dyDescent="0.25">
      <c r="A1"/>
      <c r="B1"/>
      <c r="C1"/>
      <c r="D1"/>
      <c r="E1"/>
      <c r="F1" s="44" t="s">
        <v>298</v>
      </c>
      <c r="G1" s="44" t="s">
        <v>299</v>
      </c>
      <c r="H1" s="44" t="s">
        <v>300</v>
      </c>
      <c r="I1" s="44"/>
      <c r="J1" s="44" t="s">
        <v>302</v>
      </c>
      <c r="K1" s="44" t="s">
        <v>303</v>
      </c>
      <c r="L1" s="44"/>
      <c r="M1" s="44"/>
      <c r="N1" s="44"/>
      <c r="O1" s="44"/>
      <c r="P1" s="44"/>
      <c r="Q1" s="44"/>
      <c r="R1" s="44"/>
      <c r="S1" s="44"/>
      <c r="T1"/>
      <c r="U1"/>
      <c r="V1" s="44" t="s">
        <v>308</v>
      </c>
      <c r="W1" s="44" t="s">
        <v>307</v>
      </c>
      <c r="Y1" s="44" t="s">
        <v>305</v>
      </c>
      <c r="Z1" s="44" t="s">
        <v>306</v>
      </c>
    </row>
    <row r="2" spans="1:29" x14ac:dyDescent="0.25">
      <c r="A2"/>
      <c r="B2" s="45" t="s">
        <v>310</v>
      </c>
      <c r="C2" s="45"/>
      <c r="D2" s="45"/>
      <c r="E2" s="45"/>
      <c r="F2" s="45" t="s">
        <v>331</v>
      </c>
      <c r="G2" s="45" t="s">
        <v>301</v>
      </c>
      <c r="H2" s="45"/>
      <c r="I2" s="45"/>
      <c r="J2" s="45"/>
      <c r="K2" s="45" t="s">
        <v>304</v>
      </c>
      <c r="L2" s="45"/>
      <c r="M2" s="45"/>
      <c r="N2" s="45"/>
      <c r="O2" s="45"/>
      <c r="P2" s="45"/>
      <c r="Q2" s="45"/>
      <c r="R2" s="45"/>
      <c r="T2"/>
      <c r="U2"/>
    </row>
    <row r="3" spans="1:29" x14ac:dyDescent="0.25">
      <c r="A3"/>
      <c r="B3"/>
      <c r="C3"/>
      <c r="D3"/>
      <c r="E3"/>
      <c r="F3" s="45"/>
      <c r="G3" s="45"/>
      <c r="H3" s="45"/>
      <c r="I3" s="45" t="s">
        <v>309</v>
      </c>
      <c r="J3" s="45"/>
      <c r="K3" s="45"/>
      <c r="L3" s="45"/>
      <c r="M3" s="45"/>
      <c r="N3" s="45"/>
      <c r="O3" s="45"/>
      <c r="P3" s="45"/>
      <c r="Q3" s="45"/>
      <c r="R3" s="45"/>
      <c r="T3"/>
      <c r="U3"/>
    </row>
    <row r="4" spans="1:29" x14ac:dyDescent="0.25">
      <c r="A4"/>
      <c r="B4" t="s">
        <v>328</v>
      </c>
      <c r="C4"/>
      <c r="D4" t="s">
        <v>313</v>
      </c>
      <c r="E4"/>
      <c r="F4" s="45"/>
      <c r="G4" s="45"/>
      <c r="H4" s="45"/>
      <c r="I4" s="45"/>
      <c r="J4" s="45"/>
      <c r="K4" s="45"/>
      <c r="L4" s="45"/>
      <c r="M4" s="45" t="s">
        <v>324</v>
      </c>
      <c r="N4" s="45" t="s">
        <v>324</v>
      </c>
      <c r="O4" s="45" t="s">
        <v>324</v>
      </c>
      <c r="P4" s="45" t="s">
        <v>324</v>
      </c>
      <c r="Q4" s="45" t="s">
        <v>324</v>
      </c>
      <c r="R4" s="45" t="s">
        <v>324</v>
      </c>
      <c r="T4"/>
      <c r="U4"/>
    </row>
    <row r="5" spans="1:29" s="42" customFormat="1" ht="21" x14ac:dyDescent="0.35">
      <c r="A5" s="38" t="s">
        <v>0</v>
      </c>
      <c r="B5" s="38" t="s">
        <v>329</v>
      </c>
      <c r="C5" s="38" t="s">
        <v>327</v>
      </c>
      <c r="D5" s="38" t="s">
        <v>312</v>
      </c>
      <c r="E5" s="38" t="s">
        <v>311</v>
      </c>
      <c r="F5" s="39" t="s">
        <v>260</v>
      </c>
      <c r="G5" s="39" t="s">
        <v>261</v>
      </c>
      <c r="H5" s="39" t="s">
        <v>262</v>
      </c>
      <c r="I5" s="39" t="s">
        <v>263</v>
      </c>
      <c r="J5" s="39" t="s">
        <v>265</v>
      </c>
      <c r="K5" s="39" t="s">
        <v>2</v>
      </c>
      <c r="L5" s="39" t="s">
        <v>3</v>
      </c>
      <c r="M5" s="39" t="s">
        <v>325</v>
      </c>
      <c r="N5" s="39" t="s">
        <v>326</v>
      </c>
      <c r="O5" s="39" t="s">
        <v>5</v>
      </c>
      <c r="P5" s="39" t="s">
        <v>6</v>
      </c>
      <c r="Q5" s="39" t="s">
        <v>7</v>
      </c>
      <c r="R5" s="39" t="s">
        <v>8</v>
      </c>
      <c r="S5" s="46" t="s">
        <v>1</v>
      </c>
      <c r="T5" s="41" t="s">
        <v>264</v>
      </c>
      <c r="U5" s="41" t="s">
        <v>323</v>
      </c>
      <c r="V5" s="46" t="s">
        <v>316</v>
      </c>
      <c r="W5" s="52" t="s">
        <v>317</v>
      </c>
      <c r="X5" s="40" t="s">
        <v>318</v>
      </c>
      <c r="Y5" s="46" t="s">
        <v>319</v>
      </c>
      <c r="Z5" s="46" t="s">
        <v>320</v>
      </c>
      <c r="AA5" s="40" t="s">
        <v>321</v>
      </c>
      <c r="AB5" s="40" t="s">
        <v>322</v>
      </c>
      <c r="AC5" s="40" t="s">
        <v>296</v>
      </c>
    </row>
    <row r="6" spans="1:29" s="42" customFormat="1" ht="21" hidden="1" x14ac:dyDescent="0.35">
      <c r="A6" s="34"/>
      <c r="B6" s="37"/>
      <c r="C6" s="34"/>
      <c r="D6" s="43"/>
      <c r="E6" s="43" t="s">
        <v>315</v>
      </c>
      <c r="F6" s="36" t="s">
        <v>73</v>
      </c>
      <c r="G6" s="36" t="s">
        <v>314</v>
      </c>
      <c r="H6" s="36" t="s">
        <v>268</v>
      </c>
      <c r="I6" s="36"/>
      <c r="J6" s="36"/>
      <c r="K6" s="36"/>
      <c r="L6" s="36"/>
      <c r="M6" s="36"/>
      <c r="N6" s="36"/>
      <c r="O6" s="36"/>
      <c r="P6" s="36"/>
      <c r="Q6" s="36"/>
      <c r="R6" s="36"/>
      <c r="S6" s="53"/>
      <c r="T6" s="54"/>
      <c r="U6" s="54"/>
      <c r="V6" s="53"/>
      <c r="W6" s="55"/>
      <c r="X6" s="56"/>
      <c r="Y6" s="53"/>
      <c r="Z6" s="53"/>
      <c r="AA6" s="56"/>
      <c r="AB6" s="56"/>
      <c r="AC6" s="56"/>
    </row>
    <row r="7" spans="1:29" hidden="1" x14ac:dyDescent="0.25">
      <c r="A7" s="33">
        <v>45203</v>
      </c>
      <c r="B7" s="43">
        <v>0.29166666666666669</v>
      </c>
      <c r="C7" s="43"/>
      <c r="D7" s="43"/>
      <c r="E7" s="43" t="s">
        <v>315</v>
      </c>
      <c r="F7" s="36" t="s">
        <v>267</v>
      </c>
      <c r="G7" s="36" t="str">
        <f>IF(VLOOKUP(S7,'process mapping'!A$1:C$37,2,0)=0,"????",VLOOKUP(S7,'process mapping'!A$1:C$37,2,0))</f>
        <v>Mobilisation</v>
      </c>
      <c r="H7" s="36" t="s">
        <v>268</v>
      </c>
      <c r="S7" s="47" t="s">
        <v>24</v>
      </c>
      <c r="T7" s="23"/>
      <c r="U7" s="23"/>
      <c r="V7" s="47"/>
      <c r="W7" s="47"/>
      <c r="X7" s="22" t="s">
        <v>9</v>
      </c>
      <c r="Y7" s="47" t="s">
        <v>10</v>
      </c>
      <c r="Z7" s="47" t="s">
        <v>51</v>
      </c>
      <c r="AA7" s="22" t="s">
        <v>13</v>
      </c>
      <c r="AB7" s="22" t="s">
        <v>13</v>
      </c>
      <c r="AC7" s="22">
        <v>1</v>
      </c>
    </row>
    <row r="8" spans="1:29" hidden="1" x14ac:dyDescent="0.25">
      <c r="A8" s="33">
        <v>45203</v>
      </c>
      <c r="B8" s="43">
        <v>0.33333333333333331</v>
      </c>
      <c r="C8" s="43"/>
      <c r="D8" s="43"/>
      <c r="E8" s="43" t="s">
        <v>315</v>
      </c>
      <c r="F8" s="36" t="s">
        <v>11</v>
      </c>
      <c r="G8" s="36" t="str">
        <f>IF(VLOOKUP(S8,'process mapping'!A$1:C$37,2,0)=0,"????",VLOOKUP(S8,'process mapping'!A$1:C$37,2,0))</f>
        <v>Meeting</v>
      </c>
      <c r="H8" s="36" t="s">
        <v>268</v>
      </c>
      <c r="I8" s="35" t="s">
        <v>88</v>
      </c>
      <c r="S8" s="47" t="s">
        <v>88</v>
      </c>
      <c r="T8" s="23" t="s">
        <v>35</v>
      </c>
      <c r="U8" s="23"/>
      <c r="V8" s="47"/>
      <c r="W8" s="47"/>
      <c r="X8" s="22" t="s">
        <v>11</v>
      </c>
      <c r="Y8" s="47" t="s">
        <v>10</v>
      </c>
      <c r="Z8" s="47" t="s">
        <v>51</v>
      </c>
      <c r="AA8" s="22" t="s">
        <v>13</v>
      </c>
      <c r="AB8" s="22" t="s">
        <v>13</v>
      </c>
      <c r="AC8" s="22">
        <v>2</v>
      </c>
    </row>
    <row r="9" spans="1:29" hidden="1" x14ac:dyDescent="0.25">
      <c r="A9" s="33">
        <v>45203</v>
      </c>
      <c r="B9" s="43">
        <v>0.375</v>
      </c>
      <c r="C9" s="43"/>
      <c r="D9" s="43"/>
      <c r="E9" s="43" t="s">
        <v>315</v>
      </c>
      <c r="F9" s="36" t="s">
        <v>11</v>
      </c>
      <c r="G9" s="36" t="str">
        <f>IF(VLOOKUP(S9,'process mapping'!A$1:C$37,2,0)=0,"????",VLOOKUP(S9,'process mapping'!A$1:C$37,2,0))</f>
        <v>????</v>
      </c>
      <c r="H9" s="36" t="s">
        <v>268</v>
      </c>
      <c r="S9" s="47" t="s">
        <v>40</v>
      </c>
      <c r="T9" s="23"/>
      <c r="U9" s="23"/>
      <c r="V9" s="47"/>
      <c r="W9" s="47"/>
      <c r="X9" s="22" t="s">
        <v>11</v>
      </c>
      <c r="Y9" s="47" t="s">
        <v>10</v>
      </c>
      <c r="Z9" s="47" t="s">
        <v>51</v>
      </c>
      <c r="AA9" s="22" t="s">
        <v>13</v>
      </c>
      <c r="AB9" s="22" t="s">
        <v>13</v>
      </c>
      <c r="AC9" s="22">
        <v>3</v>
      </c>
    </row>
    <row r="10" spans="1:29" hidden="1" x14ac:dyDescent="0.25">
      <c r="A10" s="33">
        <v>45203</v>
      </c>
      <c r="B10" s="43">
        <v>0.39583333333333331</v>
      </c>
      <c r="C10" s="43"/>
      <c r="D10" s="43"/>
      <c r="E10" s="43" t="s">
        <v>315</v>
      </c>
      <c r="F10" s="36" t="s">
        <v>12</v>
      </c>
      <c r="G10" s="36" t="str">
        <f>IF(VLOOKUP(S10,'process mapping'!A$1:C$37,2,0)=0,"????",VLOOKUP(S10,'process mapping'!A$1:C$37,2,0))</f>
        <v>Meeting</v>
      </c>
      <c r="H10" s="36" t="s">
        <v>268</v>
      </c>
      <c r="I10" s="35" t="s">
        <v>89</v>
      </c>
      <c r="S10" s="47" t="s">
        <v>89</v>
      </c>
      <c r="T10" s="23" t="s">
        <v>26</v>
      </c>
      <c r="U10" s="23"/>
      <c r="V10" s="47"/>
      <c r="W10" s="47"/>
      <c r="X10" s="22" t="s">
        <v>12</v>
      </c>
      <c r="Y10" s="47" t="s">
        <v>10</v>
      </c>
      <c r="Z10" s="47" t="s">
        <v>51</v>
      </c>
      <c r="AA10" s="22" t="s">
        <v>13</v>
      </c>
      <c r="AB10" s="22" t="s">
        <v>13</v>
      </c>
      <c r="AC10" s="22">
        <v>4</v>
      </c>
    </row>
    <row r="11" spans="1:29" hidden="1" x14ac:dyDescent="0.25">
      <c r="A11" s="33">
        <v>45203</v>
      </c>
      <c r="B11" s="43">
        <v>0.41666666666666669</v>
      </c>
      <c r="C11" s="43"/>
      <c r="D11" s="43"/>
      <c r="E11" s="43" t="s">
        <v>315</v>
      </c>
      <c r="F11" s="36" t="s">
        <v>266</v>
      </c>
      <c r="G11" s="36" t="str">
        <f>IF(VLOOKUP(S11,'process mapping'!A$1:C$37,2,0)=0,"????",VLOOKUP(S11,'process mapping'!A$1:C$37,2,0))</f>
        <v>Meeting</v>
      </c>
      <c r="H11" s="36" t="s">
        <v>268</v>
      </c>
      <c r="I11" s="35" t="s">
        <v>25</v>
      </c>
      <c r="S11" s="47" t="s">
        <v>25</v>
      </c>
      <c r="T11" s="23" t="s">
        <v>52</v>
      </c>
      <c r="U11" s="23"/>
      <c r="V11" s="47"/>
      <c r="W11" s="47"/>
      <c r="X11" s="22" t="s">
        <v>14</v>
      </c>
      <c r="Y11" s="47" t="s">
        <v>10</v>
      </c>
      <c r="Z11" s="47" t="s">
        <v>51</v>
      </c>
      <c r="AA11" s="22" t="s">
        <v>13</v>
      </c>
      <c r="AB11" s="22" t="s">
        <v>13</v>
      </c>
      <c r="AC11" s="22">
        <v>5</v>
      </c>
    </row>
    <row r="12" spans="1:29" ht="60" x14ac:dyDescent="0.25">
      <c r="A12" s="33">
        <v>45203</v>
      </c>
      <c r="B12" s="43">
        <v>0.60416666666666663</v>
      </c>
      <c r="C12" s="43"/>
      <c r="D12" s="43"/>
      <c r="E12" s="43" t="s">
        <v>315</v>
      </c>
      <c r="F12" s="36" t="s">
        <v>267</v>
      </c>
      <c r="G12" s="36" t="str">
        <f>IF(VLOOKUP(S12,'process mapping'!A$1:C$37,2,0)=0,"????",VLOOKUP(S12,'process mapping'!A$1:C$37,2,0))</f>
        <v>Cruise</v>
      </c>
      <c r="H12" s="36" t="s">
        <v>268</v>
      </c>
      <c r="K12" s="35" t="s">
        <v>92</v>
      </c>
      <c r="S12" s="47" t="s">
        <v>53</v>
      </c>
      <c r="T12" s="23"/>
      <c r="U12" s="23" t="s">
        <v>92</v>
      </c>
      <c r="V12" s="47"/>
      <c r="W12" s="47"/>
      <c r="X12" s="22" t="s">
        <v>9</v>
      </c>
      <c r="Y12" s="47" t="s">
        <v>10</v>
      </c>
      <c r="Z12" s="47" t="s">
        <v>51</v>
      </c>
      <c r="AA12" s="22" t="s">
        <v>13</v>
      </c>
      <c r="AB12" s="22" t="s">
        <v>15</v>
      </c>
      <c r="AC12" s="22">
        <v>6</v>
      </c>
    </row>
    <row r="13" spans="1:29" x14ac:dyDescent="0.25">
      <c r="A13" s="33">
        <v>45203</v>
      </c>
      <c r="B13" s="43" t="s">
        <v>28</v>
      </c>
      <c r="C13" s="43"/>
      <c r="D13" s="43"/>
      <c r="E13" s="43" t="s">
        <v>315</v>
      </c>
      <c r="F13" s="36" t="s">
        <v>267</v>
      </c>
      <c r="G13" s="36" t="str">
        <f>IF(VLOOKUP(S13,'process mapping'!A$1:C$37,2,0)=0,"????",VLOOKUP(S13,'process mapping'!A$1:C$37,2,0))</f>
        <v>Transit</v>
      </c>
      <c r="H13" s="36" t="s">
        <v>268</v>
      </c>
      <c r="I13" s="35" t="s">
        <v>90</v>
      </c>
      <c r="K13" s="35" t="s">
        <v>91</v>
      </c>
      <c r="S13" s="47" t="s">
        <v>27</v>
      </c>
      <c r="T13" s="23" t="s">
        <v>90</v>
      </c>
      <c r="U13" s="24" t="s">
        <v>91</v>
      </c>
      <c r="V13" s="47">
        <v>80</v>
      </c>
      <c r="W13" s="47">
        <v>8</v>
      </c>
      <c r="X13" s="22" t="s">
        <v>9</v>
      </c>
      <c r="Y13" s="47" t="s">
        <v>10</v>
      </c>
      <c r="Z13" s="47" t="s">
        <v>46</v>
      </c>
      <c r="AA13" s="22" t="s">
        <v>13</v>
      </c>
      <c r="AB13" s="22" t="s">
        <v>13</v>
      </c>
      <c r="AC13" s="22">
        <v>7</v>
      </c>
    </row>
    <row r="14" spans="1:29" hidden="1" x14ac:dyDescent="0.25">
      <c r="A14" s="33">
        <v>45203</v>
      </c>
      <c r="B14" s="43" t="s">
        <v>28</v>
      </c>
      <c r="C14" s="43"/>
      <c r="D14" s="43"/>
      <c r="E14" s="43" t="s">
        <v>315</v>
      </c>
      <c r="F14" s="36" t="s">
        <v>9</v>
      </c>
      <c r="G14" s="36" t="str">
        <f>IF(VLOOKUP(S14,'process mapping'!A$1:C$37,2,0)=0,"????",VLOOKUP(S14,'process mapping'!A$1:C$37,2,0))</f>
        <v>Exercise</v>
      </c>
      <c r="H14" s="36" t="s">
        <v>268</v>
      </c>
      <c r="I14" s="35" t="s">
        <v>29</v>
      </c>
      <c r="S14" s="47" t="s">
        <v>29</v>
      </c>
      <c r="T14" s="23"/>
      <c r="U14" s="23"/>
      <c r="V14" s="47"/>
      <c r="W14" s="47"/>
      <c r="X14" s="22" t="s">
        <v>9</v>
      </c>
      <c r="Y14" s="47" t="s">
        <v>10</v>
      </c>
      <c r="Z14" s="47" t="s">
        <v>45</v>
      </c>
      <c r="AA14" s="22" t="s">
        <v>13</v>
      </c>
      <c r="AB14" s="22" t="s">
        <v>13</v>
      </c>
      <c r="AC14" s="22">
        <v>8</v>
      </c>
    </row>
    <row r="15" spans="1:29" hidden="1" x14ac:dyDescent="0.25">
      <c r="A15" s="33">
        <v>45203</v>
      </c>
      <c r="B15" s="43" t="s">
        <v>93</v>
      </c>
      <c r="C15" s="43"/>
      <c r="D15" s="43"/>
      <c r="E15" s="43" t="s">
        <v>315</v>
      </c>
      <c r="F15" s="36" t="s">
        <v>9</v>
      </c>
      <c r="G15" s="36" t="str">
        <f>IF(VLOOKUP(S15,'process mapping'!A$1:C$37,2,0)=0,"????",VLOOKUP(S15,'process mapping'!A$1:C$37,2,0))</f>
        <v>Exercise</v>
      </c>
      <c r="H15" s="36" t="s">
        <v>268</v>
      </c>
      <c r="I15" s="35" t="s">
        <v>54</v>
      </c>
      <c r="S15" s="47" t="s">
        <v>54</v>
      </c>
      <c r="T15" s="23"/>
      <c r="U15" s="23"/>
      <c r="V15" s="47"/>
      <c r="W15" s="47"/>
      <c r="X15" s="22" t="s">
        <v>9</v>
      </c>
      <c r="Y15" s="47" t="s">
        <v>10</v>
      </c>
      <c r="Z15" s="47" t="s">
        <v>46</v>
      </c>
      <c r="AA15" s="22" t="s">
        <v>13</v>
      </c>
      <c r="AB15" s="22" t="s">
        <v>13</v>
      </c>
      <c r="AC15" s="22">
        <v>9</v>
      </c>
    </row>
    <row r="16" spans="1:29" hidden="1" x14ac:dyDescent="0.25">
      <c r="A16" s="33">
        <v>45203</v>
      </c>
      <c r="B16" s="43">
        <v>0.75</v>
      </c>
      <c r="C16" s="43"/>
      <c r="D16" s="43"/>
      <c r="E16" s="43" t="s">
        <v>315</v>
      </c>
      <c r="F16" s="36" t="s">
        <v>266</v>
      </c>
      <c r="G16" s="36" t="str">
        <f>IF(VLOOKUP(S16,'process mapping'!A$1:C$37,2,0)=0,"????",VLOOKUP(S16,'process mapping'!A$1:C$37,2,0))</f>
        <v>Meeting</v>
      </c>
      <c r="H16" s="36" t="s">
        <v>268</v>
      </c>
      <c r="I16" s="35" t="s">
        <v>41</v>
      </c>
      <c r="S16" s="47" t="s">
        <v>41</v>
      </c>
      <c r="T16" s="23"/>
      <c r="U16" s="23"/>
      <c r="V16" s="47"/>
      <c r="W16" s="47"/>
      <c r="X16" s="22" t="s">
        <v>14</v>
      </c>
      <c r="Y16" s="47" t="s">
        <v>10</v>
      </c>
      <c r="Z16" s="47" t="s">
        <v>60</v>
      </c>
      <c r="AA16" s="22" t="s">
        <v>13</v>
      </c>
      <c r="AB16" s="22" t="s">
        <v>13</v>
      </c>
      <c r="AC16" s="22">
        <v>10</v>
      </c>
    </row>
    <row r="17" spans="1:29" ht="45" x14ac:dyDescent="0.25">
      <c r="A17" s="33">
        <v>45203</v>
      </c>
      <c r="B17" s="43">
        <v>0.89583333333333337</v>
      </c>
      <c r="C17" s="43"/>
      <c r="D17" s="43"/>
      <c r="E17" s="43" t="s">
        <v>315</v>
      </c>
      <c r="F17" s="36" t="s">
        <v>267</v>
      </c>
      <c r="G17" s="36" t="s">
        <v>297</v>
      </c>
      <c r="H17" s="36" t="s">
        <v>268</v>
      </c>
      <c r="I17" s="37" t="s">
        <v>73</v>
      </c>
      <c r="J17" s="37" t="s">
        <v>82</v>
      </c>
      <c r="K17" s="37" t="s">
        <v>94</v>
      </c>
      <c r="L17" s="37"/>
      <c r="M17" s="37"/>
      <c r="N17" s="37"/>
      <c r="O17" s="37"/>
      <c r="P17" s="37"/>
      <c r="Q17" s="37"/>
      <c r="R17" s="37"/>
      <c r="S17" s="47" t="s">
        <v>73</v>
      </c>
      <c r="T17" s="23" t="s">
        <v>82</v>
      </c>
      <c r="U17" s="23" t="s">
        <v>94</v>
      </c>
      <c r="V17" s="49">
        <v>10</v>
      </c>
      <c r="W17" s="47">
        <v>2</v>
      </c>
      <c r="X17" s="22" t="s">
        <v>9</v>
      </c>
      <c r="Y17" s="47" t="s">
        <v>10</v>
      </c>
      <c r="Z17" s="47" t="s">
        <v>85</v>
      </c>
      <c r="AA17" s="22" t="s">
        <v>13</v>
      </c>
      <c r="AB17" s="22" t="s">
        <v>13</v>
      </c>
      <c r="AC17" s="22">
        <v>11</v>
      </c>
    </row>
    <row r="18" spans="1:29" x14ac:dyDescent="0.25">
      <c r="A18" s="33">
        <v>45203</v>
      </c>
      <c r="B18" s="43">
        <v>0.98958333333333337</v>
      </c>
      <c r="C18" s="43"/>
      <c r="D18" s="43"/>
      <c r="E18" s="43" t="s">
        <v>315</v>
      </c>
      <c r="F18" s="36" t="s">
        <v>267</v>
      </c>
      <c r="G18" s="36" t="s">
        <v>297</v>
      </c>
      <c r="H18" s="36" t="s">
        <v>268</v>
      </c>
      <c r="I18" s="37" t="s">
        <v>73</v>
      </c>
      <c r="J18" s="37" t="s">
        <v>83</v>
      </c>
      <c r="K18" s="37"/>
      <c r="L18" s="37"/>
      <c r="M18" s="37"/>
      <c r="N18" s="37"/>
      <c r="O18" s="37"/>
      <c r="P18" s="37"/>
      <c r="Q18" s="37"/>
      <c r="R18" s="37"/>
      <c r="S18" s="47" t="s">
        <v>73</v>
      </c>
      <c r="T18" s="23" t="s">
        <v>83</v>
      </c>
      <c r="U18" s="23"/>
      <c r="V18" s="50">
        <v>10</v>
      </c>
      <c r="W18" s="47">
        <v>2</v>
      </c>
      <c r="X18" s="22" t="s">
        <v>9</v>
      </c>
      <c r="Y18" s="47" t="s">
        <v>10</v>
      </c>
      <c r="Z18" s="47" t="s">
        <v>85</v>
      </c>
      <c r="AA18" s="22" t="s">
        <v>13</v>
      </c>
      <c r="AB18" s="22" t="s">
        <v>13</v>
      </c>
      <c r="AC18" s="22">
        <v>12</v>
      </c>
    </row>
    <row r="19" spans="1:29" x14ac:dyDescent="0.25">
      <c r="A19" s="33">
        <v>45204</v>
      </c>
      <c r="B19" s="43">
        <v>8.3333333333333329E-2</v>
      </c>
      <c r="C19" s="43"/>
      <c r="D19" s="43"/>
      <c r="E19" s="43" t="s">
        <v>315</v>
      </c>
      <c r="F19" s="36" t="s">
        <v>267</v>
      </c>
      <c r="G19" s="36" t="s">
        <v>297</v>
      </c>
      <c r="H19" s="36" t="s">
        <v>268</v>
      </c>
      <c r="I19" s="37" t="s">
        <v>73</v>
      </c>
      <c r="J19" s="37" t="s">
        <v>84</v>
      </c>
      <c r="K19" s="37"/>
      <c r="L19" s="37"/>
      <c r="M19" s="37"/>
      <c r="N19" s="37"/>
      <c r="O19" s="37"/>
      <c r="P19" s="37"/>
      <c r="Q19" s="37"/>
      <c r="R19" s="37"/>
      <c r="S19" s="47" t="s">
        <v>73</v>
      </c>
      <c r="T19" s="23" t="s">
        <v>84</v>
      </c>
      <c r="U19" s="23"/>
      <c r="V19" s="49">
        <v>8</v>
      </c>
      <c r="W19" s="47">
        <v>1.5</v>
      </c>
      <c r="X19" s="22" t="s">
        <v>9</v>
      </c>
      <c r="Y19" s="47" t="s">
        <v>10</v>
      </c>
      <c r="Z19" s="47" t="s">
        <v>85</v>
      </c>
      <c r="AA19" s="22" t="s">
        <v>13</v>
      </c>
      <c r="AB19" s="22" t="s">
        <v>13</v>
      </c>
      <c r="AC19" s="22">
        <v>13</v>
      </c>
    </row>
    <row r="20" spans="1:29" x14ac:dyDescent="0.25">
      <c r="A20" s="33">
        <v>45204</v>
      </c>
      <c r="B20" s="43">
        <v>0.14583333333333334</v>
      </c>
      <c r="C20" s="43"/>
      <c r="D20" s="43"/>
      <c r="E20" s="43" t="s">
        <v>315</v>
      </c>
      <c r="F20" s="36" t="s">
        <v>267</v>
      </c>
      <c r="G20" s="36" t="s">
        <v>297</v>
      </c>
      <c r="H20" s="36" t="s">
        <v>268</v>
      </c>
      <c r="I20" s="37" t="s">
        <v>73</v>
      </c>
      <c r="J20" s="37" t="s">
        <v>79</v>
      </c>
      <c r="K20" s="37"/>
      <c r="L20" s="37"/>
      <c r="M20" s="37"/>
      <c r="N20" s="37"/>
      <c r="O20" s="37"/>
      <c r="P20" s="37"/>
      <c r="Q20" s="37"/>
      <c r="R20" s="37"/>
      <c r="S20" s="47" t="s">
        <v>73</v>
      </c>
      <c r="T20" s="23" t="s">
        <v>79</v>
      </c>
      <c r="U20" s="23"/>
      <c r="V20" s="49">
        <v>8</v>
      </c>
      <c r="W20" s="47">
        <v>1.5</v>
      </c>
      <c r="X20" s="22" t="s">
        <v>9</v>
      </c>
      <c r="Y20" s="47" t="s">
        <v>10</v>
      </c>
      <c r="Z20" s="47" t="s">
        <v>85</v>
      </c>
      <c r="AA20" s="22" t="s">
        <v>13</v>
      </c>
      <c r="AB20" s="22" t="s">
        <v>13</v>
      </c>
      <c r="AC20" s="22">
        <v>14</v>
      </c>
    </row>
    <row r="21" spans="1:29" x14ac:dyDescent="0.25">
      <c r="A21" s="33">
        <v>45204</v>
      </c>
      <c r="B21" s="43" t="s">
        <v>103</v>
      </c>
      <c r="C21" s="43"/>
      <c r="D21" s="43"/>
      <c r="E21" s="43" t="s">
        <v>315</v>
      </c>
      <c r="F21" s="36" t="s">
        <v>267</v>
      </c>
      <c r="G21" s="36" t="s">
        <v>297</v>
      </c>
      <c r="H21" s="36" t="s">
        <v>268</v>
      </c>
      <c r="I21" s="37" t="s">
        <v>73</v>
      </c>
      <c r="J21" s="37" t="s">
        <v>80</v>
      </c>
      <c r="K21" s="37"/>
      <c r="L21" s="37"/>
      <c r="M21" s="37"/>
      <c r="N21" s="37"/>
      <c r="O21" s="37"/>
      <c r="P21" s="37"/>
      <c r="Q21" s="37"/>
      <c r="R21" s="37"/>
      <c r="S21" s="47" t="s">
        <v>73</v>
      </c>
      <c r="T21" s="23" t="s">
        <v>80</v>
      </c>
      <c r="U21" s="23"/>
      <c r="V21" s="50">
        <v>12</v>
      </c>
      <c r="W21" s="47">
        <v>2</v>
      </c>
      <c r="X21" s="22" t="s">
        <v>9</v>
      </c>
      <c r="Y21" s="47" t="s">
        <v>10</v>
      </c>
      <c r="Z21" s="47" t="s">
        <v>85</v>
      </c>
      <c r="AA21" s="22" t="s">
        <v>13</v>
      </c>
      <c r="AB21" s="22" t="s">
        <v>13</v>
      </c>
      <c r="AC21" s="22">
        <v>15</v>
      </c>
    </row>
    <row r="22" spans="1:29" x14ac:dyDescent="0.25">
      <c r="A22" s="33">
        <v>45204</v>
      </c>
      <c r="B22" s="43">
        <v>0.29166666666666669</v>
      </c>
      <c r="C22" s="43"/>
      <c r="D22" s="43"/>
      <c r="E22" s="43" t="s">
        <v>315</v>
      </c>
      <c r="F22" s="36" t="s">
        <v>267</v>
      </c>
      <c r="G22" s="36" t="s">
        <v>297</v>
      </c>
      <c r="H22" s="36" t="s">
        <v>268</v>
      </c>
      <c r="I22" s="37" t="s">
        <v>73</v>
      </c>
      <c r="J22" s="37" t="s">
        <v>105</v>
      </c>
      <c r="K22" s="37"/>
      <c r="L22" s="37"/>
      <c r="M22" s="37"/>
      <c r="N22" s="37"/>
      <c r="O22" s="37"/>
      <c r="P22" s="37"/>
      <c r="Q22" s="37"/>
      <c r="R22" s="37"/>
      <c r="S22" s="47" t="s">
        <v>73</v>
      </c>
      <c r="T22" s="23" t="s">
        <v>105</v>
      </c>
      <c r="U22" s="23"/>
      <c r="V22" s="49">
        <v>13</v>
      </c>
      <c r="W22" s="47">
        <v>2.5</v>
      </c>
      <c r="X22" s="22" t="s">
        <v>9</v>
      </c>
      <c r="Y22" s="47" t="s">
        <v>10</v>
      </c>
      <c r="Z22" s="47" t="s">
        <v>85</v>
      </c>
      <c r="AA22" s="22" t="s">
        <v>13</v>
      </c>
      <c r="AB22" s="22" t="s">
        <v>13</v>
      </c>
      <c r="AC22" s="22">
        <v>16</v>
      </c>
    </row>
    <row r="23" spans="1:29" hidden="1" x14ac:dyDescent="0.25">
      <c r="A23" s="33">
        <v>45204</v>
      </c>
      <c r="B23" s="43">
        <v>0.33333333333333331</v>
      </c>
      <c r="C23" s="43"/>
      <c r="D23" s="43"/>
      <c r="E23" s="43" t="s">
        <v>315</v>
      </c>
      <c r="F23" s="36" t="s">
        <v>11</v>
      </c>
      <c r="G23" s="36" t="str">
        <f>IF(VLOOKUP(S23,'process mapping'!A$1:C$37,2,0)=0,"????",VLOOKUP(S23,'process mapping'!A$1:C$37,2,0))</f>
        <v>Meeting</v>
      </c>
      <c r="H23" s="36" t="s">
        <v>268</v>
      </c>
      <c r="I23" s="35" t="s">
        <v>59</v>
      </c>
      <c r="K23" s="35" t="s">
        <v>102</v>
      </c>
      <c r="S23" s="47" t="s">
        <v>59</v>
      </c>
      <c r="T23" s="24" t="s">
        <v>102</v>
      </c>
      <c r="U23" s="23"/>
      <c r="V23" s="50"/>
      <c r="W23" s="47"/>
      <c r="X23" s="22" t="s">
        <v>11</v>
      </c>
      <c r="Y23" s="47" t="s">
        <v>10</v>
      </c>
      <c r="Z23" s="47" t="s">
        <v>86</v>
      </c>
      <c r="AA23" s="22" t="s">
        <v>13</v>
      </c>
      <c r="AB23" s="22" t="s">
        <v>13</v>
      </c>
      <c r="AC23" s="22">
        <v>17</v>
      </c>
    </row>
    <row r="24" spans="1:29" ht="45" x14ac:dyDescent="0.25">
      <c r="A24" s="33">
        <v>45204</v>
      </c>
      <c r="B24" s="43">
        <v>0.39583333333333331</v>
      </c>
      <c r="C24" s="43"/>
      <c r="D24" s="43"/>
      <c r="E24" s="43" t="s">
        <v>315</v>
      </c>
      <c r="F24" s="36" t="s">
        <v>267</v>
      </c>
      <c r="G24" s="36" t="str">
        <f>IF(VLOOKUP(S24,'process mapping'!A$1:C$37,2,0)=0,"????",VLOOKUP(S24,'process mapping'!A$1:C$37,2,0))</f>
        <v>Station</v>
      </c>
      <c r="H24" s="36" t="s">
        <v>268</v>
      </c>
      <c r="I24" s="35" t="s">
        <v>66</v>
      </c>
      <c r="J24" s="35" t="s">
        <v>95</v>
      </c>
      <c r="K24" s="35" t="s">
        <v>107</v>
      </c>
      <c r="S24" s="47" t="s">
        <v>66</v>
      </c>
      <c r="T24" s="23" t="s">
        <v>95</v>
      </c>
      <c r="U24" s="23" t="s">
        <v>107</v>
      </c>
      <c r="V24" s="47"/>
      <c r="W24" s="47"/>
      <c r="X24" s="22" t="s">
        <v>9</v>
      </c>
      <c r="Y24" s="47" t="s">
        <v>10</v>
      </c>
      <c r="Z24" s="47" t="s">
        <v>85</v>
      </c>
      <c r="AA24" s="22" t="s">
        <v>13</v>
      </c>
      <c r="AB24" s="22" t="s">
        <v>13</v>
      </c>
      <c r="AC24" s="22">
        <v>18</v>
      </c>
    </row>
    <row r="25" spans="1:29" ht="45" x14ac:dyDescent="0.25">
      <c r="A25" s="33">
        <v>45204</v>
      </c>
      <c r="B25" s="43">
        <v>0.43055555555555558</v>
      </c>
      <c r="C25" s="43"/>
      <c r="D25" s="43"/>
      <c r="E25" s="43" t="s">
        <v>315</v>
      </c>
      <c r="F25" s="36" t="s">
        <v>267</v>
      </c>
      <c r="G25" s="36" t="str">
        <f>IF(VLOOKUP(S25,'process mapping'!A$1:C$37,2,0)=0,"????",VLOOKUP(S25,'process mapping'!A$1:C$37,2,0))</f>
        <v>Station</v>
      </c>
      <c r="H25" s="36" t="s">
        <v>268</v>
      </c>
      <c r="I25" s="35" t="s">
        <v>66</v>
      </c>
      <c r="J25" s="35" t="s">
        <v>96</v>
      </c>
      <c r="K25" s="35" t="s">
        <v>108</v>
      </c>
      <c r="S25" s="47" t="s">
        <v>66</v>
      </c>
      <c r="T25" s="23" t="s">
        <v>96</v>
      </c>
      <c r="U25" s="23" t="s">
        <v>108</v>
      </c>
      <c r="V25" s="47"/>
      <c r="W25" s="47"/>
      <c r="X25" s="22"/>
      <c r="Y25" s="47" t="s">
        <v>10</v>
      </c>
      <c r="Z25" s="47"/>
      <c r="AA25" s="22" t="s">
        <v>13</v>
      </c>
      <c r="AB25" s="22" t="s">
        <v>13</v>
      </c>
      <c r="AC25" s="22">
        <v>19</v>
      </c>
    </row>
    <row r="26" spans="1:29" ht="45" x14ac:dyDescent="0.25">
      <c r="A26" s="33">
        <v>45204</v>
      </c>
      <c r="B26" s="43">
        <v>0.47222222222222227</v>
      </c>
      <c r="C26" s="43"/>
      <c r="D26" s="43"/>
      <c r="E26" s="43" t="s">
        <v>315</v>
      </c>
      <c r="F26" s="36" t="s">
        <v>267</v>
      </c>
      <c r="G26" s="36" t="str">
        <f>IF(VLOOKUP(S26,'process mapping'!A$1:C$37,2,0)=0,"????",VLOOKUP(S26,'process mapping'!A$1:C$37,2,0))</f>
        <v>Station</v>
      </c>
      <c r="H26" s="36" t="s">
        <v>268</v>
      </c>
      <c r="I26" s="35" t="s">
        <v>66</v>
      </c>
      <c r="J26" s="35" t="s">
        <v>97</v>
      </c>
      <c r="K26" s="35" t="s">
        <v>109</v>
      </c>
      <c r="S26" s="47" t="s">
        <v>66</v>
      </c>
      <c r="T26" s="23" t="s">
        <v>97</v>
      </c>
      <c r="U26" s="23" t="s">
        <v>109</v>
      </c>
      <c r="V26" s="47"/>
      <c r="W26" s="47"/>
      <c r="X26" s="22"/>
      <c r="Y26" s="47" t="s">
        <v>10</v>
      </c>
      <c r="Z26" s="47"/>
      <c r="AA26" s="22" t="s">
        <v>13</v>
      </c>
      <c r="AB26" s="22" t="s">
        <v>13</v>
      </c>
      <c r="AC26" s="22">
        <v>20</v>
      </c>
    </row>
    <row r="27" spans="1:29" x14ac:dyDescent="0.25">
      <c r="A27" s="33">
        <v>45204</v>
      </c>
      <c r="B27" s="43">
        <v>0.5</v>
      </c>
      <c r="C27" s="43"/>
      <c r="D27" s="43"/>
      <c r="E27" s="43" t="s">
        <v>315</v>
      </c>
      <c r="F27" s="36" t="s">
        <v>267</v>
      </c>
      <c r="G27" s="36" t="s">
        <v>297</v>
      </c>
      <c r="H27" s="36" t="s">
        <v>268</v>
      </c>
      <c r="I27" s="37" t="s">
        <v>73</v>
      </c>
      <c r="J27" s="37" t="s">
        <v>106</v>
      </c>
      <c r="K27" s="37"/>
      <c r="L27" s="37"/>
      <c r="M27" s="37"/>
      <c r="N27" s="37"/>
      <c r="O27" s="37"/>
      <c r="P27" s="37"/>
      <c r="Q27" s="37"/>
      <c r="R27" s="37"/>
      <c r="S27" s="47" t="s">
        <v>73</v>
      </c>
      <c r="T27" s="23" t="s">
        <v>106</v>
      </c>
      <c r="U27" s="23"/>
      <c r="V27" s="49"/>
      <c r="W27" s="47"/>
      <c r="X27" s="22" t="s">
        <v>9</v>
      </c>
      <c r="Y27" s="47" t="s">
        <v>10</v>
      </c>
      <c r="Z27" s="47" t="s">
        <v>85</v>
      </c>
      <c r="AA27" s="22" t="s">
        <v>13</v>
      </c>
      <c r="AB27" s="22" t="s">
        <v>13</v>
      </c>
      <c r="AC27" s="22">
        <v>21</v>
      </c>
    </row>
    <row r="28" spans="1:29" ht="45" x14ac:dyDescent="0.25">
      <c r="A28" s="33">
        <v>45204</v>
      </c>
      <c r="B28" s="43">
        <v>0.58333333333333337</v>
      </c>
      <c r="C28" s="43"/>
      <c r="D28" s="43"/>
      <c r="E28" s="43" t="s">
        <v>315</v>
      </c>
      <c r="F28" s="36" t="s">
        <v>267</v>
      </c>
      <c r="G28" s="36" t="str">
        <f>IF(VLOOKUP(S28,'process mapping'!A$1:C$37,2,0)=0,"????",VLOOKUP(S28,'process mapping'!A$1:C$37,2,0))</f>
        <v>Station</v>
      </c>
      <c r="H28" s="36" t="s">
        <v>268</v>
      </c>
      <c r="I28" s="35" t="s">
        <v>66</v>
      </c>
      <c r="J28" s="35" t="s">
        <v>98</v>
      </c>
      <c r="K28" s="35" t="s">
        <v>110</v>
      </c>
      <c r="S28" s="47" t="s">
        <v>66</v>
      </c>
      <c r="T28" s="23" t="s">
        <v>98</v>
      </c>
      <c r="U28" s="23" t="s">
        <v>110</v>
      </c>
      <c r="V28" s="47"/>
      <c r="W28" s="47"/>
      <c r="X28" s="22" t="s">
        <v>9</v>
      </c>
      <c r="Y28" s="47" t="s">
        <v>10</v>
      </c>
      <c r="Z28" s="47" t="s">
        <v>85</v>
      </c>
      <c r="AA28" s="22" t="s">
        <v>15</v>
      </c>
      <c r="AB28" s="22" t="s">
        <v>13</v>
      </c>
      <c r="AC28" s="22">
        <v>22</v>
      </c>
    </row>
    <row r="29" spans="1:29" ht="72.75" customHeight="1" x14ac:dyDescent="0.25">
      <c r="A29" s="33">
        <v>45204</v>
      </c>
      <c r="B29" s="43">
        <v>0.60763888888888895</v>
      </c>
      <c r="C29" s="43"/>
      <c r="D29" s="43"/>
      <c r="E29" s="43" t="s">
        <v>315</v>
      </c>
      <c r="F29" s="36" t="s">
        <v>267</v>
      </c>
      <c r="G29" s="36" t="str">
        <f>IF(VLOOKUP(S29,'process mapping'!A$1:C$37,2,0)=0,"????",VLOOKUP(S29,'process mapping'!A$1:C$37,2,0))</f>
        <v>Station</v>
      </c>
      <c r="H29" s="36" t="s">
        <v>268</v>
      </c>
      <c r="I29" s="35" t="s">
        <v>66</v>
      </c>
      <c r="J29" s="35" t="s">
        <v>99</v>
      </c>
      <c r="K29" s="35" t="s">
        <v>111</v>
      </c>
      <c r="S29" s="47" t="s">
        <v>66</v>
      </c>
      <c r="T29" s="23" t="s">
        <v>99</v>
      </c>
      <c r="U29" s="23" t="s">
        <v>111</v>
      </c>
      <c r="V29" s="47"/>
      <c r="W29" s="47"/>
      <c r="X29" s="22" t="s">
        <v>9</v>
      </c>
      <c r="Y29" s="47" t="s">
        <v>10</v>
      </c>
      <c r="Z29" s="47" t="s">
        <v>85</v>
      </c>
      <c r="AA29" s="22" t="s">
        <v>15</v>
      </c>
      <c r="AB29" s="22" t="s">
        <v>13</v>
      </c>
      <c r="AC29" s="22">
        <v>23</v>
      </c>
    </row>
    <row r="30" spans="1:29" ht="30" x14ac:dyDescent="0.25">
      <c r="A30" s="33">
        <v>45204</v>
      </c>
      <c r="B30" s="43">
        <v>0.63194444444444442</v>
      </c>
      <c r="C30" s="43"/>
      <c r="D30" s="43"/>
      <c r="E30" s="43" t="s">
        <v>315</v>
      </c>
      <c r="F30" s="36" t="s">
        <v>267</v>
      </c>
      <c r="G30" s="36" t="str">
        <f>IF(VLOOKUP(S30,'process mapping'!A$1:C$37,2,0)=0,"????",VLOOKUP(S30,'process mapping'!A$1:C$37,2,0))</f>
        <v>Station</v>
      </c>
      <c r="H30" s="36" t="s">
        <v>268</v>
      </c>
      <c r="I30" s="35" t="s">
        <v>55</v>
      </c>
      <c r="K30" s="35" t="s">
        <v>113</v>
      </c>
      <c r="S30" s="47" t="s">
        <v>55</v>
      </c>
      <c r="T30" s="23" t="s">
        <v>112</v>
      </c>
      <c r="U30" s="23" t="s">
        <v>113</v>
      </c>
      <c r="V30" s="47"/>
      <c r="W30" s="47"/>
      <c r="X30" s="22" t="s">
        <v>9</v>
      </c>
      <c r="Y30" s="47" t="s">
        <v>10</v>
      </c>
      <c r="Z30" s="47" t="s">
        <v>85</v>
      </c>
      <c r="AA30" s="22" t="s">
        <v>15</v>
      </c>
      <c r="AB30" s="22" t="s">
        <v>13</v>
      </c>
      <c r="AC30" s="22">
        <v>24</v>
      </c>
    </row>
    <row r="31" spans="1:29" x14ac:dyDescent="0.25">
      <c r="A31" s="33">
        <v>45204</v>
      </c>
      <c r="B31" s="43">
        <v>0.66666666666666663</v>
      </c>
      <c r="C31" s="43"/>
      <c r="D31" s="43"/>
      <c r="E31" s="43" t="s">
        <v>315</v>
      </c>
      <c r="F31" s="36" t="s">
        <v>267</v>
      </c>
      <c r="G31" s="36" t="s">
        <v>297</v>
      </c>
      <c r="H31" s="36" t="s">
        <v>268</v>
      </c>
      <c r="I31" s="37" t="s">
        <v>73</v>
      </c>
      <c r="J31" s="37" t="s">
        <v>81</v>
      </c>
      <c r="K31" s="37"/>
      <c r="L31" s="37"/>
      <c r="M31" s="37"/>
      <c r="N31" s="37"/>
      <c r="O31" s="37"/>
      <c r="P31" s="37"/>
      <c r="Q31" s="37"/>
      <c r="R31" s="37"/>
      <c r="S31" s="47" t="s">
        <v>73</v>
      </c>
      <c r="T31" s="23" t="s">
        <v>81</v>
      </c>
      <c r="U31" s="23"/>
      <c r="V31" s="50">
        <v>12</v>
      </c>
      <c r="W31" s="47">
        <v>2</v>
      </c>
      <c r="X31" s="22" t="s">
        <v>9</v>
      </c>
      <c r="Y31" s="47" t="s">
        <v>10</v>
      </c>
      <c r="Z31" s="47" t="s">
        <v>85</v>
      </c>
      <c r="AA31" s="22" t="s">
        <v>13</v>
      </c>
      <c r="AB31" s="22" t="s">
        <v>13</v>
      </c>
      <c r="AC31" s="22">
        <v>25</v>
      </c>
    </row>
    <row r="32" spans="1:29" ht="45" x14ac:dyDescent="0.25">
      <c r="A32" s="33">
        <v>45204</v>
      </c>
      <c r="B32" s="43" t="s">
        <v>42</v>
      </c>
      <c r="C32" s="43"/>
      <c r="D32" s="43"/>
      <c r="E32" s="43" t="s">
        <v>315</v>
      </c>
      <c r="F32" s="36" t="s">
        <v>267</v>
      </c>
      <c r="G32" s="36" t="str">
        <f>IF(VLOOKUP(S32,'process mapping'!A$1:C$37,2,0)=0,"????",VLOOKUP(S32,'process mapping'!A$1:C$37,2,0))</f>
        <v>Station</v>
      </c>
      <c r="H32" s="36" t="s">
        <v>268</v>
      </c>
      <c r="I32" s="35" t="s">
        <v>66</v>
      </c>
      <c r="J32" s="35" t="s">
        <v>100</v>
      </c>
      <c r="K32" s="35" t="s">
        <v>115</v>
      </c>
      <c r="S32" s="47" t="s">
        <v>66</v>
      </c>
      <c r="T32" s="23" t="s">
        <v>100</v>
      </c>
      <c r="U32" s="23" t="s">
        <v>115</v>
      </c>
      <c r="V32" s="47"/>
      <c r="W32" s="47"/>
      <c r="X32" s="22" t="s">
        <v>9</v>
      </c>
      <c r="Y32" s="47" t="s">
        <v>16</v>
      </c>
      <c r="Z32" s="47" t="s">
        <v>85</v>
      </c>
      <c r="AA32" s="22" t="s">
        <v>15</v>
      </c>
      <c r="AB32" s="22" t="s">
        <v>13</v>
      </c>
      <c r="AC32" s="22">
        <v>26</v>
      </c>
    </row>
    <row r="33" spans="1:29" ht="30" x14ac:dyDescent="0.25">
      <c r="A33" s="33">
        <v>45204</v>
      </c>
      <c r="B33" s="43" t="s">
        <v>42</v>
      </c>
      <c r="C33" s="43"/>
      <c r="D33" s="43"/>
      <c r="E33" s="43" t="s">
        <v>315</v>
      </c>
      <c r="F33" s="36" t="s">
        <v>267</v>
      </c>
      <c r="G33" s="36" t="str">
        <f>IF(VLOOKUP(S33,'process mapping'!A$1:C$37,2,0)=0,"????",VLOOKUP(S33,'process mapping'!A$1:C$37,2,0))</f>
        <v>Station</v>
      </c>
      <c r="H33" s="36" t="s">
        <v>268</v>
      </c>
      <c r="I33" s="35" t="s">
        <v>66</v>
      </c>
      <c r="J33" s="35" t="s">
        <v>101</v>
      </c>
      <c r="K33" s="35" t="s">
        <v>104</v>
      </c>
      <c r="S33" s="47" t="s">
        <v>66</v>
      </c>
      <c r="T33" s="23" t="s">
        <v>101</v>
      </c>
      <c r="U33" s="23" t="s">
        <v>104</v>
      </c>
      <c r="V33" s="47"/>
      <c r="W33" s="47"/>
      <c r="X33" s="22"/>
      <c r="Y33" s="47" t="s">
        <v>16</v>
      </c>
      <c r="Z33" s="47"/>
      <c r="AA33" s="22" t="s">
        <v>15</v>
      </c>
      <c r="AB33" s="22"/>
      <c r="AC33" s="22">
        <v>27</v>
      </c>
    </row>
    <row r="34" spans="1:29" hidden="1" x14ac:dyDescent="0.25">
      <c r="A34" s="33">
        <v>45204</v>
      </c>
      <c r="B34" s="43">
        <v>0.75</v>
      </c>
      <c r="C34" s="43"/>
      <c r="D34" s="43"/>
      <c r="E34" s="43" t="s">
        <v>315</v>
      </c>
      <c r="F34" s="36" t="s">
        <v>266</v>
      </c>
      <c r="G34" s="36" t="str">
        <f>IF(VLOOKUP(S34,'process mapping'!A$1:C$37,2,0)=0,"????",VLOOKUP(S34,'process mapping'!A$1:C$37,2,0))</f>
        <v>Meeting</v>
      </c>
      <c r="H34" s="36" t="s">
        <v>268</v>
      </c>
      <c r="I34" s="35" t="s">
        <v>41</v>
      </c>
      <c r="K34" s="35" t="s">
        <v>102</v>
      </c>
      <c r="S34" s="47" t="s">
        <v>41</v>
      </c>
      <c r="T34" s="24" t="s">
        <v>102</v>
      </c>
      <c r="U34" s="23"/>
      <c r="V34" s="47"/>
      <c r="W34" s="47"/>
      <c r="X34" s="22" t="s">
        <v>14</v>
      </c>
      <c r="Y34" s="47" t="s">
        <v>10</v>
      </c>
      <c r="Z34" s="47" t="s">
        <v>85</v>
      </c>
      <c r="AA34" s="22" t="s">
        <v>13</v>
      </c>
      <c r="AB34" s="22" t="s">
        <v>13</v>
      </c>
      <c r="AC34" s="22">
        <v>28</v>
      </c>
    </row>
    <row r="35" spans="1:29" x14ac:dyDescent="0.25">
      <c r="A35" s="33">
        <v>45204</v>
      </c>
      <c r="B35" s="43">
        <v>0.76388888888888884</v>
      </c>
      <c r="C35" s="43"/>
      <c r="D35" s="43"/>
      <c r="E35" s="43" t="s">
        <v>315</v>
      </c>
      <c r="F35" s="36" t="s">
        <v>267</v>
      </c>
      <c r="G35" s="36" t="str">
        <f>IF(VLOOKUP(S35,'process mapping'!A$1:C$37,2,0)=0,"????",VLOOKUP(S35,'process mapping'!A$1:C$37,2,0))</f>
        <v>Transit</v>
      </c>
      <c r="H35" s="36" t="s">
        <v>268</v>
      </c>
      <c r="I35" s="35" t="s">
        <v>288</v>
      </c>
      <c r="K35" s="35" t="s">
        <v>287</v>
      </c>
      <c r="S35" s="47" t="s">
        <v>27</v>
      </c>
      <c r="T35" s="23" t="s">
        <v>132</v>
      </c>
      <c r="U35" s="23" t="s">
        <v>131</v>
      </c>
      <c r="V35" s="47">
        <v>16</v>
      </c>
      <c r="W35" s="47">
        <v>2</v>
      </c>
      <c r="X35" s="22"/>
      <c r="Y35" s="47" t="s">
        <v>10</v>
      </c>
      <c r="Z35" s="47"/>
      <c r="AA35" s="22" t="s">
        <v>13</v>
      </c>
      <c r="AB35" s="22" t="s">
        <v>13</v>
      </c>
      <c r="AC35" s="22">
        <v>29</v>
      </c>
    </row>
    <row r="36" spans="1:29" x14ac:dyDescent="0.25">
      <c r="A36" s="33">
        <v>45204</v>
      </c>
      <c r="B36" s="43">
        <v>0.89583333333333337</v>
      </c>
      <c r="C36" s="43"/>
      <c r="D36" s="43"/>
      <c r="E36" s="43" t="s">
        <v>315</v>
      </c>
      <c r="F36" s="36" t="s">
        <v>267</v>
      </c>
      <c r="G36" s="36" t="str">
        <f>IF(VLOOKUP(S36,'process mapping'!A$1:C$37,2,0)=0,"????",VLOOKUP(S36,'process mapping'!A$1:C$37,2,0))</f>
        <v>Station</v>
      </c>
      <c r="H36" s="36" t="s">
        <v>268</v>
      </c>
      <c r="S36" s="47" t="s">
        <v>55</v>
      </c>
      <c r="T36" s="23"/>
      <c r="U36" s="23"/>
      <c r="V36" s="47"/>
      <c r="W36" s="47"/>
      <c r="X36" s="22"/>
      <c r="Y36" s="47" t="s">
        <v>10</v>
      </c>
      <c r="Z36" s="47" t="s">
        <v>86</v>
      </c>
      <c r="AA36" s="22" t="s">
        <v>13</v>
      </c>
      <c r="AB36" s="22" t="s">
        <v>13</v>
      </c>
      <c r="AC36" s="22">
        <v>30</v>
      </c>
    </row>
    <row r="37" spans="1:29" x14ac:dyDescent="0.25">
      <c r="A37" s="33">
        <v>45204</v>
      </c>
      <c r="B37" s="43">
        <v>0.91666666666666663</v>
      </c>
      <c r="C37" s="43"/>
      <c r="D37" s="43"/>
      <c r="E37" s="43" t="s">
        <v>315</v>
      </c>
      <c r="F37" s="36" t="s">
        <v>267</v>
      </c>
      <c r="G37" s="36" t="s">
        <v>297</v>
      </c>
      <c r="H37" s="36" t="s">
        <v>268</v>
      </c>
      <c r="I37" s="37" t="s">
        <v>73</v>
      </c>
      <c r="J37" s="37" t="s">
        <v>114</v>
      </c>
      <c r="K37" s="37"/>
      <c r="L37" s="37"/>
      <c r="M37" s="37"/>
      <c r="N37" s="37"/>
      <c r="O37" s="37"/>
      <c r="P37" s="37"/>
      <c r="Q37" s="37"/>
      <c r="R37" s="37"/>
      <c r="S37" s="47" t="s">
        <v>73</v>
      </c>
      <c r="T37" s="25" t="s">
        <v>114</v>
      </c>
      <c r="U37" s="23"/>
      <c r="V37" s="50">
        <v>13.5</v>
      </c>
      <c r="W37" s="47">
        <v>2.5</v>
      </c>
      <c r="X37" s="22" t="s">
        <v>9</v>
      </c>
      <c r="Y37" s="47" t="s">
        <v>10</v>
      </c>
      <c r="Z37" s="47" t="s">
        <v>86</v>
      </c>
      <c r="AA37" s="22" t="s">
        <v>15</v>
      </c>
      <c r="AB37" s="22" t="s">
        <v>13</v>
      </c>
      <c r="AC37" s="22">
        <v>31</v>
      </c>
    </row>
    <row r="38" spans="1:29" x14ac:dyDescent="0.25">
      <c r="A38" s="33">
        <v>45205</v>
      </c>
      <c r="B38" s="43">
        <v>2.0833333333333332E-2</v>
      </c>
      <c r="C38" s="43"/>
      <c r="D38" s="43"/>
      <c r="E38" s="43" t="s">
        <v>315</v>
      </c>
      <c r="F38" s="36" t="s">
        <v>267</v>
      </c>
      <c r="G38" s="36" t="s">
        <v>297</v>
      </c>
      <c r="H38" s="36" t="s">
        <v>268</v>
      </c>
      <c r="I38" s="37" t="s">
        <v>73</v>
      </c>
      <c r="J38" s="37" t="s">
        <v>116</v>
      </c>
      <c r="K38" s="37"/>
      <c r="L38" s="37"/>
      <c r="M38" s="37"/>
      <c r="N38" s="37"/>
      <c r="O38" s="37"/>
      <c r="P38" s="37"/>
      <c r="Q38" s="37"/>
      <c r="R38" s="37"/>
      <c r="S38" s="47" t="s">
        <v>73</v>
      </c>
      <c r="T38" s="23" t="s">
        <v>116</v>
      </c>
      <c r="U38" s="23"/>
      <c r="V38" s="50">
        <v>15.5</v>
      </c>
      <c r="W38" s="47">
        <v>3</v>
      </c>
      <c r="X38" s="22" t="s">
        <v>9</v>
      </c>
      <c r="Y38" s="47" t="s">
        <v>10</v>
      </c>
      <c r="Z38" s="47" t="s">
        <v>86</v>
      </c>
      <c r="AA38" s="22" t="s">
        <v>15</v>
      </c>
      <c r="AB38" s="22" t="s">
        <v>13</v>
      </c>
      <c r="AC38" s="22">
        <v>32</v>
      </c>
    </row>
    <row r="39" spans="1:29" x14ac:dyDescent="0.25">
      <c r="A39" s="33">
        <v>45205</v>
      </c>
      <c r="B39" s="43">
        <v>0.14583333333333334</v>
      </c>
      <c r="C39" s="43"/>
      <c r="D39" s="43"/>
      <c r="E39" s="43" t="s">
        <v>315</v>
      </c>
      <c r="F39" s="36" t="s">
        <v>267</v>
      </c>
      <c r="G39" s="36" t="s">
        <v>297</v>
      </c>
      <c r="H39" s="36" t="s">
        <v>268</v>
      </c>
      <c r="I39" s="37" t="s">
        <v>73</v>
      </c>
      <c r="J39" s="37" t="s">
        <v>117</v>
      </c>
      <c r="K39" s="37"/>
      <c r="L39" s="37"/>
      <c r="M39" s="37"/>
      <c r="N39" s="37"/>
      <c r="O39" s="37"/>
      <c r="P39" s="37"/>
      <c r="Q39" s="37"/>
      <c r="R39" s="37"/>
      <c r="S39" s="47" t="s">
        <v>73</v>
      </c>
      <c r="T39" s="23" t="s">
        <v>117</v>
      </c>
      <c r="U39" s="23"/>
      <c r="V39" s="50">
        <v>16.5</v>
      </c>
      <c r="W39" s="47">
        <v>4</v>
      </c>
      <c r="X39" s="22" t="s">
        <v>9</v>
      </c>
      <c r="Y39" s="47" t="s">
        <v>10</v>
      </c>
      <c r="Z39" s="47" t="s">
        <v>86</v>
      </c>
      <c r="AA39" s="22" t="s">
        <v>15</v>
      </c>
      <c r="AB39" s="22" t="s">
        <v>13</v>
      </c>
      <c r="AC39" s="22">
        <v>33</v>
      </c>
    </row>
    <row r="40" spans="1:29" x14ac:dyDescent="0.25">
      <c r="A40" s="33">
        <v>45205</v>
      </c>
      <c r="B40" s="43">
        <v>0.3125</v>
      </c>
      <c r="C40" s="43"/>
      <c r="D40" s="43"/>
      <c r="E40" s="43" t="s">
        <v>315</v>
      </c>
      <c r="F40" s="36" t="s">
        <v>267</v>
      </c>
      <c r="G40" s="36" t="s">
        <v>297</v>
      </c>
      <c r="H40" s="36" t="s">
        <v>268</v>
      </c>
      <c r="I40" s="37" t="s">
        <v>73</v>
      </c>
      <c r="J40" s="37" t="s">
        <v>118</v>
      </c>
      <c r="K40" s="37" t="s">
        <v>78</v>
      </c>
      <c r="L40" s="37"/>
      <c r="M40" s="37"/>
      <c r="N40" s="37"/>
      <c r="O40" s="37"/>
      <c r="P40" s="37"/>
      <c r="Q40" s="37"/>
      <c r="R40" s="37"/>
      <c r="S40" s="47" t="s">
        <v>73</v>
      </c>
      <c r="T40" s="23" t="s">
        <v>118</v>
      </c>
      <c r="U40" s="26" t="s">
        <v>78</v>
      </c>
      <c r="V40" s="50">
        <v>16</v>
      </c>
      <c r="W40" s="47">
        <v>3</v>
      </c>
      <c r="X40" s="22" t="s">
        <v>9</v>
      </c>
      <c r="Y40" s="47" t="s">
        <v>10</v>
      </c>
      <c r="Z40" s="47" t="s">
        <v>86</v>
      </c>
      <c r="AA40" s="22" t="s">
        <v>15</v>
      </c>
      <c r="AB40" s="22" t="s">
        <v>15</v>
      </c>
      <c r="AC40" s="22">
        <v>34</v>
      </c>
    </row>
    <row r="41" spans="1:29" hidden="1" x14ac:dyDescent="0.25">
      <c r="A41" s="33">
        <v>45205</v>
      </c>
      <c r="B41" s="43">
        <v>0.33333333333333331</v>
      </c>
      <c r="C41" s="43"/>
      <c r="D41" s="43"/>
      <c r="E41" s="43" t="s">
        <v>315</v>
      </c>
      <c r="F41" s="36" t="s">
        <v>11</v>
      </c>
      <c r="G41" s="36" t="str">
        <f>IF(VLOOKUP(S41,'process mapping'!A$1:C$37,2,0)=0,"????",VLOOKUP(S41,'process mapping'!A$1:C$37,2,0))</f>
        <v>Meeting</v>
      </c>
      <c r="H41" s="36" t="s">
        <v>268</v>
      </c>
      <c r="I41" s="35" t="s">
        <v>59</v>
      </c>
      <c r="K41" s="35" t="s">
        <v>102</v>
      </c>
      <c r="S41" s="47" t="s">
        <v>59</v>
      </c>
      <c r="T41" s="24" t="s">
        <v>102</v>
      </c>
      <c r="U41" s="23"/>
      <c r="V41" s="50"/>
      <c r="W41" s="47"/>
      <c r="X41" s="22" t="s">
        <v>11</v>
      </c>
      <c r="Y41" s="47" t="s">
        <v>10</v>
      </c>
      <c r="Z41" s="47" t="s">
        <v>86</v>
      </c>
      <c r="AA41" s="22" t="s">
        <v>13</v>
      </c>
      <c r="AB41" s="22" t="s">
        <v>13</v>
      </c>
      <c r="AC41" s="22">
        <v>35</v>
      </c>
    </row>
    <row r="42" spans="1:29" x14ac:dyDescent="0.25">
      <c r="A42" s="33">
        <v>45205</v>
      </c>
      <c r="B42" s="43">
        <v>0.41666666666666669</v>
      </c>
      <c r="C42" s="43"/>
      <c r="D42" s="43"/>
      <c r="E42" s="43" t="s">
        <v>315</v>
      </c>
      <c r="F42" s="36" t="s">
        <v>267</v>
      </c>
      <c r="G42" s="36" t="s">
        <v>297</v>
      </c>
      <c r="H42" s="36" t="s">
        <v>268</v>
      </c>
      <c r="I42" s="37" t="s">
        <v>73</v>
      </c>
      <c r="J42" s="37" t="s">
        <v>119</v>
      </c>
      <c r="K42" s="37"/>
      <c r="L42" s="37"/>
      <c r="M42" s="37"/>
      <c r="N42" s="37"/>
      <c r="O42" s="37"/>
      <c r="P42" s="37"/>
      <c r="Q42" s="37"/>
      <c r="R42" s="37"/>
      <c r="S42" s="47" t="s">
        <v>73</v>
      </c>
      <c r="T42" s="23" t="s">
        <v>119</v>
      </c>
      <c r="U42" s="25"/>
      <c r="V42" s="50">
        <v>12.5</v>
      </c>
      <c r="W42" s="47">
        <v>2.5</v>
      </c>
      <c r="X42" s="22" t="s">
        <v>9</v>
      </c>
      <c r="Y42" s="47" t="s">
        <v>10</v>
      </c>
      <c r="Z42" s="47" t="s">
        <v>86</v>
      </c>
      <c r="AA42" s="22" t="s">
        <v>15</v>
      </c>
      <c r="AB42" s="22" t="s">
        <v>15</v>
      </c>
      <c r="AC42" s="22">
        <v>36</v>
      </c>
    </row>
    <row r="43" spans="1:29" x14ac:dyDescent="0.25">
      <c r="A43" s="33">
        <v>45205</v>
      </c>
      <c r="B43" s="43">
        <v>0.52083333333333337</v>
      </c>
      <c r="C43" s="43"/>
      <c r="D43" s="43"/>
      <c r="E43" s="43" t="s">
        <v>315</v>
      </c>
      <c r="F43" s="36" t="s">
        <v>267</v>
      </c>
      <c r="G43" s="36" t="s">
        <v>297</v>
      </c>
      <c r="H43" s="36" t="s">
        <v>268</v>
      </c>
      <c r="I43" s="37" t="s">
        <v>73</v>
      </c>
      <c r="J43" s="37" t="s">
        <v>120</v>
      </c>
      <c r="K43" s="37"/>
      <c r="L43" s="37"/>
      <c r="M43" s="37"/>
      <c r="N43" s="37"/>
      <c r="O43" s="37"/>
      <c r="P43" s="37"/>
      <c r="Q43" s="37"/>
      <c r="R43" s="37"/>
      <c r="S43" s="47" t="s">
        <v>73</v>
      </c>
      <c r="T43" s="23" t="s">
        <v>120</v>
      </c>
      <c r="U43" s="25"/>
      <c r="V43" s="50">
        <v>13</v>
      </c>
      <c r="W43" s="47">
        <v>3</v>
      </c>
      <c r="X43" s="22" t="s">
        <v>9</v>
      </c>
      <c r="Y43" s="47" t="s">
        <v>10</v>
      </c>
      <c r="Z43" s="47" t="s">
        <v>86</v>
      </c>
      <c r="AA43" s="22" t="s">
        <v>15</v>
      </c>
      <c r="AB43" s="22" t="s">
        <v>15</v>
      </c>
      <c r="AC43" s="22">
        <v>37</v>
      </c>
    </row>
    <row r="44" spans="1:29" x14ac:dyDescent="0.25">
      <c r="A44" s="33">
        <v>45205</v>
      </c>
      <c r="B44" s="43">
        <v>0.64583333333333337</v>
      </c>
      <c r="C44" s="43"/>
      <c r="D44" s="43"/>
      <c r="E44" s="43" t="s">
        <v>315</v>
      </c>
      <c r="F44" s="36" t="s">
        <v>267</v>
      </c>
      <c r="G44" s="36" t="s">
        <v>297</v>
      </c>
      <c r="H44" s="36" t="s">
        <v>268</v>
      </c>
      <c r="I44" s="37" t="s">
        <v>73</v>
      </c>
      <c r="J44" s="37" t="s">
        <v>121</v>
      </c>
      <c r="K44" s="37"/>
      <c r="L44" s="37"/>
      <c r="M44" s="37"/>
      <c r="N44" s="37"/>
      <c r="O44" s="37"/>
      <c r="P44" s="37"/>
      <c r="Q44" s="37"/>
      <c r="R44" s="37"/>
      <c r="S44" s="47" t="s">
        <v>73</v>
      </c>
      <c r="T44" s="23" t="s">
        <v>121</v>
      </c>
      <c r="U44" s="25"/>
      <c r="V44" s="50">
        <v>8</v>
      </c>
      <c r="W44" s="47">
        <v>2</v>
      </c>
      <c r="X44" s="22" t="s">
        <v>9</v>
      </c>
      <c r="Y44" s="47" t="s">
        <v>10</v>
      </c>
      <c r="Z44" s="47" t="s">
        <v>86</v>
      </c>
      <c r="AA44" s="22" t="s">
        <v>15</v>
      </c>
      <c r="AB44" s="22" t="s">
        <v>15</v>
      </c>
      <c r="AC44" s="22">
        <v>38</v>
      </c>
    </row>
    <row r="45" spans="1:29" x14ac:dyDescent="0.25">
      <c r="A45" s="33">
        <v>45205</v>
      </c>
      <c r="B45" s="43">
        <v>0.65625</v>
      </c>
      <c r="C45" s="43"/>
      <c r="D45" s="43"/>
      <c r="E45" s="43" t="s">
        <v>315</v>
      </c>
      <c r="F45" s="36" t="s">
        <v>267</v>
      </c>
      <c r="G45" s="36" t="str">
        <f>IF(VLOOKUP(S45,'process mapping'!A$1:C$37,2,0)=0,"????",VLOOKUP(S45,'process mapping'!A$1:C$37,2,0))</f>
        <v>Station</v>
      </c>
      <c r="H45" s="36" t="s">
        <v>268</v>
      </c>
      <c r="I45" s="35" t="s">
        <v>55</v>
      </c>
      <c r="J45" s="35" t="s">
        <v>133</v>
      </c>
      <c r="S45" s="47" t="s">
        <v>55</v>
      </c>
      <c r="T45" s="23" t="s">
        <v>133</v>
      </c>
      <c r="U45" s="25"/>
      <c r="V45" s="50"/>
      <c r="W45" s="47"/>
      <c r="X45" s="22" t="s">
        <v>9</v>
      </c>
      <c r="Y45" s="47" t="s">
        <v>10</v>
      </c>
      <c r="Z45" s="47" t="s">
        <v>61</v>
      </c>
      <c r="AA45" s="22" t="s">
        <v>15</v>
      </c>
      <c r="AB45" s="22" t="s">
        <v>15</v>
      </c>
      <c r="AC45" s="22">
        <v>39</v>
      </c>
    </row>
    <row r="46" spans="1:29" ht="30" x14ac:dyDescent="0.25">
      <c r="A46" s="33">
        <v>45205</v>
      </c>
      <c r="B46" s="43">
        <v>0.66666666666666663</v>
      </c>
      <c r="C46" s="43"/>
      <c r="D46" s="43"/>
      <c r="E46" s="43" t="s">
        <v>315</v>
      </c>
      <c r="F46" s="36" t="s">
        <v>267</v>
      </c>
      <c r="G46" s="36" t="s">
        <v>297</v>
      </c>
      <c r="H46" s="36" t="s">
        <v>268</v>
      </c>
      <c r="I46" s="37" t="s">
        <v>73</v>
      </c>
      <c r="J46" s="37" t="s">
        <v>122</v>
      </c>
      <c r="K46" s="37" t="s">
        <v>75</v>
      </c>
      <c r="L46" s="37"/>
      <c r="M46" s="37"/>
      <c r="N46" s="37"/>
      <c r="O46" s="37"/>
      <c r="P46" s="37"/>
      <c r="Q46" s="37"/>
      <c r="R46" s="37"/>
      <c r="S46" s="47" t="s">
        <v>73</v>
      </c>
      <c r="T46" s="23" t="s">
        <v>122</v>
      </c>
      <c r="U46" s="26" t="s">
        <v>75</v>
      </c>
      <c r="V46" s="49">
        <v>20</v>
      </c>
      <c r="W46" s="47">
        <v>4</v>
      </c>
      <c r="X46" s="22" t="s">
        <v>9</v>
      </c>
      <c r="Y46" s="47" t="s">
        <v>10</v>
      </c>
      <c r="Z46" s="47" t="s">
        <v>61</v>
      </c>
      <c r="AA46" s="22" t="s">
        <v>15</v>
      </c>
      <c r="AB46" s="22" t="s">
        <v>15</v>
      </c>
      <c r="AC46" s="22">
        <v>40</v>
      </c>
    </row>
    <row r="47" spans="1:29" hidden="1" x14ac:dyDescent="0.25">
      <c r="A47" s="33">
        <v>45205</v>
      </c>
      <c r="B47" s="43">
        <v>0.75</v>
      </c>
      <c r="C47" s="43"/>
      <c r="D47" s="43"/>
      <c r="E47" s="43" t="s">
        <v>315</v>
      </c>
      <c r="F47" s="36" t="s">
        <v>14</v>
      </c>
      <c r="G47" s="36" t="str">
        <f>IF(VLOOKUP(S47,'process mapping'!A$1:C$37,2,0)=0,"????",VLOOKUP(S47,'process mapping'!A$1:C$37,2,0))</f>
        <v>Meeting</v>
      </c>
      <c r="H47" s="36" t="s">
        <v>268</v>
      </c>
      <c r="I47" s="35" t="s">
        <v>41</v>
      </c>
      <c r="K47" s="35" t="s">
        <v>102</v>
      </c>
      <c r="S47" s="47" t="s">
        <v>41</v>
      </c>
      <c r="T47" s="24" t="s">
        <v>102</v>
      </c>
      <c r="U47" s="23"/>
      <c r="V47" s="47"/>
      <c r="W47" s="47"/>
      <c r="X47" s="22" t="s">
        <v>14</v>
      </c>
      <c r="Y47" s="47" t="s">
        <v>10</v>
      </c>
      <c r="Z47" s="47" t="s">
        <v>61</v>
      </c>
      <c r="AA47" s="22" t="s">
        <v>15</v>
      </c>
      <c r="AB47" s="22" t="s">
        <v>13</v>
      </c>
      <c r="AC47" s="22">
        <v>41</v>
      </c>
    </row>
    <row r="48" spans="1:29" ht="30" x14ac:dyDescent="0.25">
      <c r="A48" s="33">
        <v>45205</v>
      </c>
      <c r="B48" s="43">
        <v>0.84375</v>
      </c>
      <c r="C48" s="43"/>
      <c r="D48" s="43"/>
      <c r="E48" s="43" t="s">
        <v>315</v>
      </c>
      <c r="F48" s="36" t="s">
        <v>267</v>
      </c>
      <c r="G48" s="36" t="s">
        <v>297</v>
      </c>
      <c r="H48" s="36" t="s">
        <v>268</v>
      </c>
      <c r="I48" s="37" t="s">
        <v>73</v>
      </c>
      <c r="J48" s="37" t="s">
        <v>123</v>
      </c>
      <c r="K48" s="37" t="s">
        <v>75</v>
      </c>
      <c r="L48" s="37"/>
      <c r="M48" s="37"/>
      <c r="N48" s="37"/>
      <c r="O48" s="37"/>
      <c r="P48" s="37"/>
      <c r="Q48" s="37"/>
      <c r="R48" s="37"/>
      <c r="S48" s="47" t="s">
        <v>73</v>
      </c>
      <c r="T48" s="23" t="s">
        <v>123</v>
      </c>
      <c r="U48" s="26" t="s">
        <v>75</v>
      </c>
      <c r="V48" s="49">
        <v>20</v>
      </c>
      <c r="W48" s="47">
        <v>4</v>
      </c>
      <c r="X48" s="22" t="s">
        <v>9</v>
      </c>
      <c r="Y48" s="47" t="s">
        <v>10</v>
      </c>
      <c r="Z48" s="47" t="s">
        <v>61</v>
      </c>
      <c r="AA48" s="22" t="s">
        <v>15</v>
      </c>
      <c r="AB48" s="22" t="s">
        <v>15</v>
      </c>
      <c r="AC48" s="22">
        <v>42</v>
      </c>
    </row>
    <row r="49" spans="1:29" hidden="1" x14ac:dyDescent="0.25">
      <c r="A49" s="33">
        <v>45205</v>
      </c>
      <c r="B49" s="43">
        <v>0.875</v>
      </c>
      <c r="C49" s="43"/>
      <c r="D49" s="43"/>
      <c r="E49" s="43" t="s">
        <v>315</v>
      </c>
      <c r="F49" s="36" t="s">
        <v>9</v>
      </c>
      <c r="G49" s="36" t="str">
        <f>IF(VLOOKUP(S49,'process mapping'!A$1:C$37,2,0)=0,"????",VLOOKUP(S49,'process mapping'!A$1:C$37,2,0))</f>
        <v>Recreation</v>
      </c>
      <c r="H49" s="36" t="s">
        <v>268</v>
      </c>
      <c r="I49" s="35" t="s">
        <v>128</v>
      </c>
      <c r="K49" s="35" t="s">
        <v>284</v>
      </c>
      <c r="S49" s="47" t="s">
        <v>128</v>
      </c>
      <c r="T49" s="24" t="s">
        <v>129</v>
      </c>
      <c r="U49" s="23" t="s">
        <v>130</v>
      </c>
      <c r="V49" s="47"/>
      <c r="W49" s="47"/>
      <c r="X49" s="22" t="s">
        <v>9</v>
      </c>
      <c r="Y49" s="47" t="s">
        <v>10</v>
      </c>
      <c r="Z49" s="47"/>
      <c r="AA49" s="22" t="s">
        <v>15</v>
      </c>
      <c r="AB49" s="22" t="s">
        <v>13</v>
      </c>
      <c r="AC49" s="22">
        <v>43</v>
      </c>
    </row>
    <row r="50" spans="1:29" ht="30" x14ac:dyDescent="0.25">
      <c r="A50" s="33">
        <v>45206</v>
      </c>
      <c r="B50" s="43">
        <v>0</v>
      </c>
      <c r="C50" s="43"/>
      <c r="D50" s="43"/>
      <c r="E50" s="43" t="s">
        <v>315</v>
      </c>
      <c r="F50" s="36" t="s">
        <v>267</v>
      </c>
      <c r="G50" s="36" t="str">
        <f>IF(VLOOKUP(S50,'process mapping'!A$1:C$37,2,0)=0,"????",VLOOKUP(S50,'process mapping'!A$1:C$37,2,0))</f>
        <v>Line</v>
      </c>
      <c r="H50" s="36" t="s">
        <v>268</v>
      </c>
      <c r="K50" s="35" t="s">
        <v>75</v>
      </c>
      <c r="S50" s="47" t="s">
        <v>73</v>
      </c>
      <c r="T50" s="23" t="s">
        <v>124</v>
      </c>
      <c r="U50" s="26" t="s">
        <v>75</v>
      </c>
      <c r="V50" s="50">
        <v>20</v>
      </c>
      <c r="W50" s="47">
        <v>4</v>
      </c>
      <c r="X50" s="22" t="s">
        <v>9</v>
      </c>
      <c r="Y50" s="47" t="s">
        <v>10</v>
      </c>
      <c r="Z50" s="47" t="s">
        <v>61</v>
      </c>
      <c r="AA50" s="22" t="s">
        <v>15</v>
      </c>
      <c r="AB50" s="22" t="s">
        <v>15</v>
      </c>
      <c r="AC50" s="22">
        <v>44</v>
      </c>
    </row>
    <row r="51" spans="1:29" x14ac:dyDescent="0.25">
      <c r="A51" s="33">
        <v>45206</v>
      </c>
      <c r="B51" s="43">
        <v>0.16666666666666666</v>
      </c>
      <c r="C51" s="43"/>
      <c r="D51" s="43"/>
      <c r="E51" s="43" t="s">
        <v>315</v>
      </c>
      <c r="F51" s="36" t="s">
        <v>267</v>
      </c>
      <c r="G51" s="36" t="str">
        <f>IF(VLOOKUP(S51,'process mapping'!A$1:C$37,2,0)=0,"????",VLOOKUP(S51,'process mapping'!A$1:C$37,2,0))</f>
        <v>Line</v>
      </c>
      <c r="H51" s="36" t="s">
        <v>268</v>
      </c>
      <c r="K51" s="35" t="s">
        <v>76</v>
      </c>
      <c r="S51" s="47" t="s">
        <v>73</v>
      </c>
      <c r="T51" s="23" t="s">
        <v>125</v>
      </c>
      <c r="U51" s="26" t="s">
        <v>76</v>
      </c>
      <c r="V51" s="49">
        <v>17</v>
      </c>
      <c r="W51" s="47">
        <v>3.5</v>
      </c>
      <c r="X51" s="22" t="s">
        <v>9</v>
      </c>
      <c r="Y51" s="47" t="s">
        <v>10</v>
      </c>
      <c r="Z51" s="47" t="s">
        <v>61</v>
      </c>
      <c r="AA51" s="22" t="s">
        <v>15</v>
      </c>
      <c r="AB51" s="22" t="s">
        <v>15</v>
      </c>
      <c r="AC51" s="22">
        <v>45</v>
      </c>
    </row>
    <row r="52" spans="1:29" x14ac:dyDescent="0.25">
      <c r="A52" s="33">
        <v>45206</v>
      </c>
      <c r="B52" s="43">
        <v>0.30555555555555552</v>
      </c>
      <c r="C52" s="43"/>
      <c r="D52" s="43"/>
      <c r="E52" s="43" t="s">
        <v>315</v>
      </c>
      <c r="F52" s="36" t="s">
        <v>267</v>
      </c>
      <c r="G52" s="36" t="str">
        <f>IF(VLOOKUP(S52,'process mapping'!A$1:C$37,2,0)=0,"????",VLOOKUP(S52,'process mapping'!A$1:C$37,2,0))</f>
        <v>Line</v>
      </c>
      <c r="H52" s="36" t="s">
        <v>268</v>
      </c>
      <c r="K52" s="35" t="s">
        <v>76</v>
      </c>
      <c r="S52" s="47" t="s">
        <v>73</v>
      </c>
      <c r="T52" s="23" t="s">
        <v>126</v>
      </c>
      <c r="U52" s="26" t="s">
        <v>76</v>
      </c>
      <c r="V52" s="49">
        <v>20</v>
      </c>
      <c r="W52" s="47">
        <v>4</v>
      </c>
      <c r="X52" s="22" t="s">
        <v>9</v>
      </c>
      <c r="Y52" s="47" t="s">
        <v>10</v>
      </c>
      <c r="Z52" s="47" t="s">
        <v>61</v>
      </c>
      <c r="AA52" s="22" t="s">
        <v>15</v>
      </c>
      <c r="AB52" s="22" t="s">
        <v>15</v>
      </c>
      <c r="AC52" s="22">
        <v>46</v>
      </c>
    </row>
    <row r="53" spans="1:29" hidden="1" x14ac:dyDescent="0.25">
      <c r="A53" s="33">
        <v>45206</v>
      </c>
      <c r="B53" s="43">
        <v>0.33333333333333331</v>
      </c>
      <c r="C53" s="43"/>
      <c r="D53" s="43"/>
      <c r="E53" s="43" t="s">
        <v>315</v>
      </c>
      <c r="F53" s="36" t="s">
        <v>11</v>
      </c>
      <c r="G53" s="36" t="str">
        <f>IF(VLOOKUP(S53,'process mapping'!A$1:C$37,2,0)=0,"????",VLOOKUP(S53,'process mapping'!A$1:C$37,2,0))</f>
        <v>Meeting</v>
      </c>
      <c r="H53" s="36" t="s">
        <v>268</v>
      </c>
      <c r="S53" s="47" t="s">
        <v>59</v>
      </c>
      <c r="T53" s="23"/>
      <c r="U53" s="23"/>
      <c r="V53" s="50"/>
      <c r="W53" s="47"/>
      <c r="X53" s="22" t="s">
        <v>11</v>
      </c>
      <c r="Y53" s="47" t="s">
        <v>10</v>
      </c>
      <c r="Z53" s="47" t="s">
        <v>61</v>
      </c>
      <c r="AA53" s="22" t="s">
        <v>15</v>
      </c>
      <c r="AB53" s="22" t="s">
        <v>13</v>
      </c>
      <c r="AC53" s="22">
        <v>47</v>
      </c>
    </row>
    <row r="54" spans="1:29" x14ac:dyDescent="0.25">
      <c r="A54" s="33">
        <v>45206</v>
      </c>
      <c r="B54" s="43">
        <v>0.4284722222222222</v>
      </c>
      <c r="C54" s="43"/>
      <c r="D54" s="43"/>
      <c r="E54" s="43" t="s">
        <v>315</v>
      </c>
      <c r="F54" s="36" t="s">
        <v>267</v>
      </c>
      <c r="G54" s="36" t="str">
        <f>IF(VLOOKUP(S54,'process mapping'!A$1:C$37,2,0)=0,"????",VLOOKUP(S54,'process mapping'!A$1:C$37,2,0))</f>
        <v>Station</v>
      </c>
      <c r="H54" s="36" t="s">
        <v>268</v>
      </c>
      <c r="K54" s="35" t="s">
        <v>139</v>
      </c>
      <c r="S54" s="47" t="s">
        <v>55</v>
      </c>
      <c r="T54" s="23" t="s">
        <v>138</v>
      </c>
      <c r="U54" s="23" t="s">
        <v>139</v>
      </c>
      <c r="V54" s="50"/>
      <c r="W54" s="47"/>
      <c r="X54" s="22" t="s">
        <v>9</v>
      </c>
      <c r="Y54" s="47" t="s">
        <v>10</v>
      </c>
      <c r="Z54" s="47" t="s">
        <v>61</v>
      </c>
      <c r="AA54" s="22" t="s">
        <v>15</v>
      </c>
      <c r="AB54" s="22" t="s">
        <v>15</v>
      </c>
      <c r="AC54" s="22">
        <v>48</v>
      </c>
    </row>
    <row r="55" spans="1:29" x14ac:dyDescent="0.25">
      <c r="A55" s="33">
        <v>45206</v>
      </c>
      <c r="B55" s="43">
        <v>0.54166666666666663</v>
      </c>
      <c r="C55" s="43"/>
      <c r="D55" s="43"/>
      <c r="E55" s="43" t="s">
        <v>315</v>
      </c>
      <c r="F55" s="36" t="s">
        <v>267</v>
      </c>
      <c r="G55" s="36" t="str">
        <f>IF(VLOOKUP(S55,'process mapping'!A$1:C$37,2,0)=0,"????",VLOOKUP(S55,'process mapping'!A$1:C$37,2,0))</f>
        <v>Line</v>
      </c>
      <c r="H55" s="36" t="s">
        <v>268</v>
      </c>
      <c r="K55" s="35" t="s">
        <v>77</v>
      </c>
      <c r="S55" s="47" t="s">
        <v>73</v>
      </c>
      <c r="T55" s="23" t="s">
        <v>127</v>
      </c>
      <c r="U55" s="26" t="s">
        <v>77</v>
      </c>
      <c r="V55" s="50">
        <f>18+8</f>
        <v>26</v>
      </c>
      <c r="W55" s="47">
        <v>5.5</v>
      </c>
      <c r="X55" s="22" t="s">
        <v>9</v>
      </c>
      <c r="Y55" s="47" t="s">
        <v>10</v>
      </c>
      <c r="Z55" s="47" t="s">
        <v>61</v>
      </c>
      <c r="AA55" s="22" t="s">
        <v>15</v>
      </c>
      <c r="AB55" s="22" t="s">
        <v>15</v>
      </c>
      <c r="AC55" s="22">
        <v>49</v>
      </c>
    </row>
    <row r="56" spans="1:29" hidden="1" x14ac:dyDescent="0.25">
      <c r="A56" s="33">
        <v>45206</v>
      </c>
      <c r="B56" s="43">
        <v>0.58333333333333337</v>
      </c>
      <c r="C56" s="43"/>
      <c r="D56" s="43"/>
      <c r="E56" s="43" t="s">
        <v>315</v>
      </c>
      <c r="F56" s="36" t="s">
        <v>11</v>
      </c>
      <c r="G56" s="36" t="str">
        <f>IF(VLOOKUP(S56,'process mapping'!A$1:C$37,2,0)=0,"????",VLOOKUP(S56,'process mapping'!A$1:C$37,2,0))</f>
        <v>Exercise</v>
      </c>
      <c r="H56" s="36" t="s">
        <v>268</v>
      </c>
      <c r="I56" s="35" t="s">
        <v>137</v>
      </c>
      <c r="S56" s="47" t="s">
        <v>137</v>
      </c>
      <c r="T56" s="23"/>
      <c r="U56" s="23"/>
      <c r="V56" s="47"/>
      <c r="W56" s="47"/>
      <c r="X56" s="22" t="s">
        <v>11</v>
      </c>
      <c r="Y56" s="47" t="s">
        <v>10</v>
      </c>
      <c r="Z56" s="47"/>
      <c r="AA56" s="22" t="s">
        <v>13</v>
      </c>
      <c r="AB56" s="22" t="s">
        <v>13</v>
      </c>
      <c r="AC56" s="22">
        <v>50</v>
      </c>
    </row>
    <row r="57" spans="1:29" ht="45" x14ac:dyDescent="0.25">
      <c r="A57" s="33">
        <v>45206</v>
      </c>
      <c r="B57" s="43">
        <v>0.65625</v>
      </c>
      <c r="C57" s="43"/>
      <c r="D57" s="43"/>
      <c r="E57" s="43" t="s">
        <v>315</v>
      </c>
      <c r="F57" s="36" t="s">
        <v>267</v>
      </c>
      <c r="G57" s="36" t="str">
        <f>IF(VLOOKUP(S57,'process mapping'!A$1:C$37,2,0)=0,"????",VLOOKUP(S57,'process mapping'!A$1:C$37,2,0))</f>
        <v>Transit</v>
      </c>
      <c r="H57" s="36" t="s">
        <v>268</v>
      </c>
      <c r="I57" s="35" t="s">
        <v>285</v>
      </c>
      <c r="K57" s="35" t="s">
        <v>286</v>
      </c>
      <c r="S57" s="47" t="s">
        <v>27</v>
      </c>
      <c r="T57" s="23" t="s">
        <v>142</v>
      </c>
      <c r="U57" s="23"/>
      <c r="V57" s="47">
        <v>81</v>
      </c>
      <c r="W57" s="47">
        <v>9</v>
      </c>
      <c r="X57" s="22"/>
      <c r="Y57" s="47" t="s">
        <v>10</v>
      </c>
      <c r="Z57" s="47" t="s">
        <v>62</v>
      </c>
      <c r="AA57" s="22" t="s">
        <v>13</v>
      </c>
      <c r="AB57" s="22" t="s">
        <v>13</v>
      </c>
      <c r="AC57" s="22">
        <v>51</v>
      </c>
    </row>
    <row r="58" spans="1:29" hidden="1" x14ac:dyDescent="0.25">
      <c r="A58" s="33">
        <v>45206</v>
      </c>
      <c r="B58" s="43">
        <v>0.75</v>
      </c>
      <c r="C58" s="43"/>
      <c r="D58" s="43"/>
      <c r="E58" s="43" t="s">
        <v>315</v>
      </c>
      <c r="F58" s="36" t="s">
        <v>14</v>
      </c>
      <c r="G58" s="36" t="str">
        <f>IF(VLOOKUP(S58,'process mapping'!A$1:C$37,2,0)=0,"????",VLOOKUP(S58,'process mapping'!A$1:C$37,2,0))</f>
        <v>Meeting</v>
      </c>
      <c r="H58" s="36" t="s">
        <v>268</v>
      </c>
      <c r="I58" s="35" t="s">
        <v>41</v>
      </c>
      <c r="S58" s="47" t="s">
        <v>41</v>
      </c>
      <c r="T58" s="23"/>
      <c r="U58" s="23"/>
      <c r="V58" s="47"/>
      <c r="W58" s="47"/>
      <c r="X58" s="22" t="s">
        <v>14</v>
      </c>
      <c r="Y58" s="47" t="s">
        <v>10</v>
      </c>
      <c r="Z58" s="47" t="s">
        <v>60</v>
      </c>
      <c r="AA58" s="22" t="s">
        <v>13</v>
      </c>
      <c r="AB58" s="22" t="s">
        <v>13</v>
      </c>
      <c r="AC58" s="22">
        <v>52</v>
      </c>
    </row>
    <row r="59" spans="1:29" ht="30" hidden="1" x14ac:dyDescent="0.25">
      <c r="A59" s="33">
        <v>45206</v>
      </c>
      <c r="B59" s="43">
        <v>0.85416666666666663</v>
      </c>
      <c r="C59" s="43"/>
      <c r="D59" s="43"/>
      <c r="E59" s="43" t="s">
        <v>315</v>
      </c>
      <c r="F59" s="36" t="s">
        <v>9</v>
      </c>
      <c r="G59" s="36" t="str">
        <f>IF(VLOOKUP(S59,'process mapping'!A$1:C$37,2,0)=0,"????",VLOOKUP(S59,'process mapping'!A$1:C$37,2,0))</f>
        <v>Meeting</v>
      </c>
      <c r="H59" s="36" t="s">
        <v>268</v>
      </c>
      <c r="I59" s="35" t="s">
        <v>134</v>
      </c>
      <c r="S59" s="47" t="s">
        <v>134</v>
      </c>
      <c r="T59" s="23"/>
      <c r="U59" s="23" t="s">
        <v>140</v>
      </c>
      <c r="V59" s="47"/>
      <c r="W59" s="47"/>
      <c r="X59" s="22" t="s">
        <v>9</v>
      </c>
      <c r="Y59" s="47" t="s">
        <v>10</v>
      </c>
      <c r="Z59" s="47" t="s">
        <v>62</v>
      </c>
      <c r="AA59" s="22" t="s">
        <v>13</v>
      </c>
      <c r="AB59" s="22" t="s">
        <v>13</v>
      </c>
      <c r="AC59" s="22">
        <v>53</v>
      </c>
    </row>
    <row r="60" spans="1:29" x14ac:dyDescent="0.25">
      <c r="A60" s="33">
        <v>45206</v>
      </c>
      <c r="B60" s="43">
        <v>0.875</v>
      </c>
      <c r="C60" s="43"/>
      <c r="D60" s="43"/>
      <c r="E60" s="43" t="s">
        <v>315</v>
      </c>
      <c r="F60" s="36" t="s">
        <v>267</v>
      </c>
      <c r="G60" s="36" t="str">
        <f>IF(VLOOKUP(S60,'process mapping'!A$1:C$37,2,0)=0,"????",VLOOKUP(S60,'process mapping'!A$1:C$37,2,0))</f>
        <v>Station</v>
      </c>
      <c r="H60" s="36" t="s">
        <v>268</v>
      </c>
      <c r="I60" s="35" t="s">
        <v>55</v>
      </c>
      <c r="K60" s="35" t="s">
        <v>141</v>
      </c>
      <c r="S60" s="47" t="s">
        <v>55</v>
      </c>
      <c r="T60" s="23" t="s">
        <v>141</v>
      </c>
      <c r="U60" s="23" t="s">
        <v>155</v>
      </c>
      <c r="V60" s="47"/>
      <c r="W60" s="47"/>
      <c r="X60" s="22"/>
      <c r="Y60" s="47" t="s">
        <v>10</v>
      </c>
      <c r="Z60" s="47" t="s">
        <v>62</v>
      </c>
      <c r="AA60" s="22" t="s">
        <v>13</v>
      </c>
      <c r="AB60" s="22" t="s">
        <v>13</v>
      </c>
      <c r="AC60" s="22">
        <v>54</v>
      </c>
    </row>
    <row r="61" spans="1:29" ht="30" x14ac:dyDescent="0.25">
      <c r="A61" s="33">
        <v>45207</v>
      </c>
      <c r="B61" s="43">
        <v>2.0833333333333332E-2</v>
      </c>
      <c r="C61" s="43"/>
      <c r="D61" s="43"/>
      <c r="E61" s="43" t="s">
        <v>315</v>
      </c>
      <c r="F61" s="36" t="s">
        <v>267</v>
      </c>
      <c r="G61" s="36" t="s">
        <v>297</v>
      </c>
      <c r="H61" s="36" t="s">
        <v>268</v>
      </c>
      <c r="I61" s="37" t="s">
        <v>73</v>
      </c>
      <c r="J61" s="37" t="s">
        <v>135</v>
      </c>
      <c r="K61" s="37" t="s">
        <v>144</v>
      </c>
      <c r="L61" s="37"/>
      <c r="M61" s="37"/>
      <c r="N61" s="37"/>
      <c r="O61" s="37"/>
      <c r="P61" s="37"/>
      <c r="Q61" s="37"/>
      <c r="R61" s="37"/>
      <c r="S61" s="47" t="s">
        <v>73</v>
      </c>
      <c r="T61" s="23" t="s">
        <v>135</v>
      </c>
      <c r="U61" s="23" t="s">
        <v>144</v>
      </c>
      <c r="V61" s="47"/>
      <c r="W61" s="47"/>
      <c r="X61" s="22"/>
      <c r="Y61" s="47" t="s">
        <v>10</v>
      </c>
      <c r="Z61" s="47" t="s">
        <v>62</v>
      </c>
      <c r="AA61" s="22" t="s">
        <v>13</v>
      </c>
      <c r="AB61" s="22" t="s">
        <v>13</v>
      </c>
      <c r="AC61" s="22">
        <v>55</v>
      </c>
    </row>
    <row r="62" spans="1:29" x14ac:dyDescent="0.25">
      <c r="A62" s="33">
        <v>45207</v>
      </c>
      <c r="B62" s="43" t="s">
        <v>28</v>
      </c>
      <c r="C62" s="43"/>
      <c r="D62" s="43"/>
      <c r="E62" s="43" t="s">
        <v>315</v>
      </c>
      <c r="F62" s="36" t="s">
        <v>267</v>
      </c>
      <c r="G62" s="36" t="str">
        <f>IF(VLOOKUP(S62,'process mapping'!A$1:C$37,2,0)=0,"????",VLOOKUP(S62,'process mapping'!A$1:C$37,2,0))</f>
        <v>Transit</v>
      </c>
      <c r="H62" s="36" t="s">
        <v>268</v>
      </c>
      <c r="K62" s="35" t="s">
        <v>143</v>
      </c>
      <c r="S62" s="47" t="s">
        <v>27</v>
      </c>
      <c r="T62" s="23"/>
      <c r="U62" s="23" t="s">
        <v>143</v>
      </c>
      <c r="V62" s="47"/>
      <c r="W62" s="47"/>
      <c r="X62" s="22"/>
      <c r="Y62" s="47" t="s">
        <v>10</v>
      </c>
      <c r="Z62" s="47" t="s">
        <v>62</v>
      </c>
      <c r="AA62" s="22" t="s">
        <v>13</v>
      </c>
      <c r="AB62" s="22" t="s">
        <v>13</v>
      </c>
      <c r="AC62" s="22">
        <v>56</v>
      </c>
    </row>
    <row r="63" spans="1:29" x14ac:dyDescent="0.25">
      <c r="A63" s="33">
        <v>45207</v>
      </c>
      <c r="B63" s="43">
        <v>0.27777777777777779</v>
      </c>
      <c r="C63" s="43"/>
      <c r="D63" s="43"/>
      <c r="E63" s="43" t="s">
        <v>315</v>
      </c>
      <c r="F63" s="36" t="s">
        <v>267</v>
      </c>
      <c r="G63" s="36" t="s">
        <v>297</v>
      </c>
      <c r="H63" s="36" t="s">
        <v>268</v>
      </c>
      <c r="I63" s="37" t="s">
        <v>73</v>
      </c>
      <c r="J63" s="37" t="s">
        <v>136</v>
      </c>
      <c r="K63" s="37" t="s">
        <v>143</v>
      </c>
      <c r="L63" s="37"/>
      <c r="M63" s="37"/>
      <c r="N63" s="37"/>
      <c r="O63" s="37"/>
      <c r="P63" s="37"/>
      <c r="Q63" s="37"/>
      <c r="R63" s="37"/>
      <c r="S63" s="47" t="s">
        <v>73</v>
      </c>
      <c r="T63" s="23" t="s">
        <v>136</v>
      </c>
      <c r="U63" s="23" t="s">
        <v>143</v>
      </c>
      <c r="V63" s="47"/>
      <c r="W63" s="47"/>
      <c r="X63" s="22"/>
      <c r="Y63" s="47" t="s">
        <v>10</v>
      </c>
      <c r="Z63" s="47" t="s">
        <v>62</v>
      </c>
      <c r="AA63" s="22" t="s">
        <v>13</v>
      </c>
      <c r="AB63" s="22" t="s">
        <v>13</v>
      </c>
      <c r="AC63" s="22">
        <v>57</v>
      </c>
    </row>
    <row r="64" spans="1:29" hidden="1" x14ac:dyDescent="0.25">
      <c r="A64" s="33">
        <v>45207</v>
      </c>
      <c r="B64" s="43">
        <v>0.33333333333333331</v>
      </c>
      <c r="C64" s="43"/>
      <c r="D64" s="43"/>
      <c r="E64" s="43" t="s">
        <v>315</v>
      </c>
      <c r="F64" s="36" t="s">
        <v>11</v>
      </c>
      <c r="G64" s="36" t="str">
        <f>IF(VLOOKUP(S64,'process mapping'!A$1:C$37,2,0)=0,"????",VLOOKUP(S64,'process mapping'!A$1:C$37,2,0))</f>
        <v>Meeting</v>
      </c>
      <c r="H64" s="36" t="s">
        <v>268</v>
      </c>
      <c r="I64" s="35" t="s">
        <v>59</v>
      </c>
      <c r="S64" s="47" t="s">
        <v>59</v>
      </c>
      <c r="T64" s="23"/>
      <c r="U64" s="23"/>
      <c r="V64" s="47"/>
      <c r="W64" s="47"/>
      <c r="X64" s="22" t="s">
        <v>11</v>
      </c>
      <c r="Y64" s="47" t="s">
        <v>10</v>
      </c>
      <c r="Z64" s="47" t="s">
        <v>62</v>
      </c>
      <c r="AA64" s="22" t="s">
        <v>13</v>
      </c>
      <c r="AB64" s="22" t="s">
        <v>13</v>
      </c>
      <c r="AC64" s="22">
        <v>58</v>
      </c>
    </row>
    <row r="65" spans="1:29" x14ac:dyDescent="0.25">
      <c r="A65" s="33">
        <v>45207</v>
      </c>
      <c r="B65" s="43">
        <v>0.35416666666666669</v>
      </c>
      <c r="C65" s="43"/>
      <c r="D65" s="43"/>
      <c r="E65" s="43" t="s">
        <v>315</v>
      </c>
      <c r="F65" s="36" t="s">
        <v>267</v>
      </c>
      <c r="G65" s="36" t="s">
        <v>297</v>
      </c>
      <c r="H65" s="36" t="s">
        <v>268</v>
      </c>
      <c r="I65" s="37" t="s">
        <v>73</v>
      </c>
      <c r="J65" s="37" t="s">
        <v>145</v>
      </c>
      <c r="K65" s="37" t="s">
        <v>156</v>
      </c>
      <c r="L65" s="37"/>
      <c r="M65" s="37"/>
      <c r="N65" s="37"/>
      <c r="O65" s="37"/>
      <c r="P65" s="37"/>
      <c r="Q65" s="37"/>
      <c r="R65" s="37"/>
      <c r="S65" s="47" t="s">
        <v>73</v>
      </c>
      <c r="T65" s="23" t="s">
        <v>145</v>
      </c>
      <c r="U65" s="23" t="s">
        <v>156</v>
      </c>
      <c r="V65" s="47">
        <v>20</v>
      </c>
      <c r="W65" s="47">
        <v>4</v>
      </c>
      <c r="X65" s="22"/>
      <c r="Y65" s="47" t="s">
        <v>10</v>
      </c>
      <c r="Z65" s="47" t="s">
        <v>62</v>
      </c>
      <c r="AA65" s="22" t="s">
        <v>13</v>
      </c>
      <c r="AB65" s="22" t="s">
        <v>13</v>
      </c>
      <c r="AC65" s="22">
        <v>59</v>
      </c>
    </row>
    <row r="66" spans="1:29" x14ac:dyDescent="0.25">
      <c r="A66" s="33">
        <v>45207</v>
      </c>
      <c r="B66" s="43">
        <v>0.52083333333333337</v>
      </c>
      <c r="C66" s="43"/>
      <c r="D66" s="43"/>
      <c r="E66" s="43" t="s">
        <v>315</v>
      </c>
      <c r="F66" s="36" t="s">
        <v>267</v>
      </c>
      <c r="G66" s="36" t="s">
        <v>297</v>
      </c>
      <c r="H66" s="36" t="s">
        <v>268</v>
      </c>
      <c r="I66" s="37" t="s">
        <v>73</v>
      </c>
      <c r="J66" s="37" t="s">
        <v>146</v>
      </c>
      <c r="K66" s="37" t="s">
        <v>152</v>
      </c>
      <c r="L66" s="37"/>
      <c r="M66" s="37"/>
      <c r="N66" s="37"/>
      <c r="O66" s="37"/>
      <c r="P66" s="37"/>
      <c r="Q66" s="37"/>
      <c r="R66" s="37"/>
      <c r="S66" s="47" t="s">
        <v>73</v>
      </c>
      <c r="T66" s="23" t="s">
        <v>146</v>
      </c>
      <c r="U66" s="24" t="s">
        <v>152</v>
      </c>
      <c r="V66" s="47">
        <v>23</v>
      </c>
      <c r="W66" s="47">
        <v>5</v>
      </c>
      <c r="X66" s="22"/>
      <c r="Y66" s="47" t="s">
        <v>10</v>
      </c>
      <c r="Z66" s="47" t="s">
        <v>63</v>
      </c>
      <c r="AA66" s="22" t="s">
        <v>13</v>
      </c>
      <c r="AB66" s="22" t="s">
        <v>13</v>
      </c>
      <c r="AC66" s="22">
        <v>60</v>
      </c>
    </row>
    <row r="67" spans="1:29" hidden="1" x14ac:dyDescent="0.25">
      <c r="A67" s="33">
        <v>45207</v>
      </c>
      <c r="B67" s="43">
        <v>0.58333333333333337</v>
      </c>
      <c r="C67" s="43"/>
      <c r="D67" s="43"/>
      <c r="E67" s="43" t="s">
        <v>315</v>
      </c>
      <c r="F67" s="36"/>
      <c r="G67" s="36" t="str">
        <f>IF(VLOOKUP(S67,'process mapping'!A$1:C$37,2,0)=0,"????",VLOOKUP(S67,'process mapping'!A$1:C$37,2,0))</f>
        <v>Meeting</v>
      </c>
      <c r="H67" s="36" t="s">
        <v>268</v>
      </c>
      <c r="I67" s="35" t="s">
        <v>157</v>
      </c>
      <c r="S67" s="47" t="s">
        <v>157</v>
      </c>
      <c r="T67" s="23"/>
      <c r="U67" s="24"/>
      <c r="V67" s="47"/>
      <c r="W67" s="47"/>
      <c r="X67" s="22"/>
      <c r="Y67" s="47" t="s">
        <v>10</v>
      </c>
      <c r="Z67" s="47" t="s">
        <v>63</v>
      </c>
      <c r="AA67" s="22" t="s">
        <v>13</v>
      </c>
      <c r="AB67" s="22" t="s">
        <v>13</v>
      </c>
      <c r="AC67" s="22">
        <v>61</v>
      </c>
    </row>
    <row r="68" spans="1:29" x14ac:dyDescent="0.25">
      <c r="A68" s="33">
        <v>45207</v>
      </c>
      <c r="B68" s="43">
        <v>0.72916666666666663</v>
      </c>
      <c r="C68" s="43"/>
      <c r="D68" s="43"/>
      <c r="E68" s="43" t="s">
        <v>315</v>
      </c>
      <c r="F68" s="36" t="s">
        <v>267</v>
      </c>
      <c r="G68" s="36" t="s">
        <v>297</v>
      </c>
      <c r="H68" s="36" t="s">
        <v>268</v>
      </c>
      <c r="I68" s="37" t="s">
        <v>73</v>
      </c>
      <c r="J68" s="37" t="s">
        <v>147</v>
      </c>
      <c r="K68" s="37" t="s">
        <v>152</v>
      </c>
      <c r="L68" s="37"/>
      <c r="M68" s="37"/>
      <c r="N68" s="37"/>
      <c r="O68" s="37"/>
      <c r="P68" s="37"/>
      <c r="Q68" s="37"/>
      <c r="R68" s="37"/>
      <c r="S68" s="47" t="s">
        <v>73</v>
      </c>
      <c r="T68" s="23" t="s">
        <v>147</v>
      </c>
      <c r="U68" s="24" t="s">
        <v>152</v>
      </c>
      <c r="V68" s="47">
        <v>25</v>
      </c>
      <c r="W68" s="47">
        <v>5</v>
      </c>
      <c r="X68" s="22"/>
      <c r="Y68" s="47" t="s">
        <v>10</v>
      </c>
      <c r="Z68" s="47" t="s">
        <v>63</v>
      </c>
      <c r="AA68" s="22" t="s">
        <v>13</v>
      </c>
      <c r="AB68" s="22" t="s">
        <v>13</v>
      </c>
      <c r="AC68" s="22">
        <v>62</v>
      </c>
    </row>
    <row r="69" spans="1:29" hidden="1" x14ac:dyDescent="0.25">
      <c r="A69" s="33">
        <v>45207</v>
      </c>
      <c r="B69" s="43">
        <v>0.75</v>
      </c>
      <c r="C69" s="43"/>
      <c r="D69" s="43"/>
      <c r="E69" s="43" t="s">
        <v>315</v>
      </c>
      <c r="F69" s="36" t="s">
        <v>14</v>
      </c>
      <c r="G69" s="36" t="str">
        <f>IF(VLOOKUP(S69,'process mapping'!A$1:C$37,2,0)=0,"????",VLOOKUP(S69,'process mapping'!A$1:C$37,2,0))</f>
        <v>Meeting</v>
      </c>
      <c r="H69" s="36" t="s">
        <v>268</v>
      </c>
      <c r="I69" s="35" t="s">
        <v>41</v>
      </c>
      <c r="S69" s="47" t="s">
        <v>41</v>
      </c>
      <c r="T69" s="23"/>
      <c r="U69" s="23"/>
      <c r="V69" s="47"/>
      <c r="W69" s="47"/>
      <c r="X69" s="22" t="s">
        <v>14</v>
      </c>
      <c r="Y69" s="47" t="s">
        <v>10</v>
      </c>
      <c r="Z69" s="47" t="s">
        <v>63</v>
      </c>
      <c r="AA69" s="22" t="s">
        <v>13</v>
      </c>
      <c r="AB69" s="22" t="s">
        <v>13</v>
      </c>
      <c r="AC69" s="22">
        <v>63</v>
      </c>
    </row>
    <row r="70" spans="1:29" x14ac:dyDescent="0.25">
      <c r="A70" s="33">
        <v>45207</v>
      </c>
      <c r="B70" s="43">
        <v>0.875</v>
      </c>
      <c r="C70" s="43"/>
      <c r="D70" s="43"/>
      <c r="E70" s="43" t="s">
        <v>315</v>
      </c>
      <c r="F70" s="36" t="s">
        <v>267</v>
      </c>
      <c r="G70" s="36" t="str">
        <f>IF(VLOOKUP(S70,'process mapping'!A$1:C$37,2,0)=0,"????",VLOOKUP(S70,'process mapping'!A$1:C$37,2,0))</f>
        <v>Station</v>
      </c>
      <c r="H70" s="36" t="s">
        <v>268</v>
      </c>
      <c r="I70" s="35" t="s">
        <v>55</v>
      </c>
      <c r="K70" s="35" t="s">
        <v>166</v>
      </c>
      <c r="S70" s="47" t="s">
        <v>55</v>
      </c>
      <c r="T70" s="23"/>
      <c r="U70" s="23" t="s">
        <v>166</v>
      </c>
      <c r="V70" s="47"/>
      <c r="W70" s="47"/>
      <c r="X70" s="22"/>
      <c r="Y70" s="47" t="s">
        <v>10</v>
      </c>
      <c r="Z70" s="47" t="s">
        <v>63</v>
      </c>
      <c r="AA70" s="22" t="s">
        <v>13</v>
      </c>
      <c r="AB70" s="22" t="s">
        <v>13</v>
      </c>
      <c r="AC70" s="22">
        <v>64</v>
      </c>
    </row>
    <row r="71" spans="1:29" x14ac:dyDescent="0.25">
      <c r="A71" s="33">
        <v>45207</v>
      </c>
      <c r="B71" s="43">
        <v>0.9375</v>
      </c>
      <c r="C71" s="43"/>
      <c r="D71" s="43"/>
      <c r="E71" s="43" t="s">
        <v>315</v>
      </c>
      <c r="F71" s="36" t="s">
        <v>267</v>
      </c>
      <c r="G71" s="36" t="s">
        <v>297</v>
      </c>
      <c r="H71" s="36" t="s">
        <v>268</v>
      </c>
      <c r="I71" s="37" t="s">
        <v>73</v>
      </c>
      <c r="J71" s="37" t="s">
        <v>148</v>
      </c>
      <c r="K71" s="37" t="s">
        <v>152</v>
      </c>
      <c r="L71" s="37"/>
      <c r="M71" s="37"/>
      <c r="N71" s="37"/>
      <c r="O71" s="37"/>
      <c r="P71" s="37"/>
      <c r="Q71" s="37"/>
      <c r="R71" s="37"/>
      <c r="S71" s="47" t="s">
        <v>73</v>
      </c>
      <c r="T71" s="23" t="s">
        <v>148</v>
      </c>
      <c r="U71" s="24" t="s">
        <v>152</v>
      </c>
      <c r="V71" s="47">
        <v>11</v>
      </c>
      <c r="W71" s="47">
        <v>2</v>
      </c>
      <c r="X71" s="22"/>
      <c r="Y71" s="47" t="s">
        <v>10</v>
      </c>
      <c r="Z71" s="47" t="s">
        <v>63</v>
      </c>
      <c r="AA71" s="22" t="s">
        <v>13</v>
      </c>
      <c r="AB71" s="22" t="s">
        <v>13</v>
      </c>
      <c r="AC71" s="22">
        <v>65</v>
      </c>
    </row>
    <row r="72" spans="1:29" x14ac:dyDescent="0.25">
      <c r="A72" s="33">
        <v>45207</v>
      </c>
      <c r="B72" s="43">
        <v>2.0833333333333332E-2</v>
      </c>
      <c r="C72" s="43"/>
      <c r="D72" s="43"/>
      <c r="E72" s="43" t="s">
        <v>315</v>
      </c>
      <c r="F72" s="36" t="s">
        <v>267</v>
      </c>
      <c r="G72" s="36" t="s">
        <v>297</v>
      </c>
      <c r="H72" s="36" t="s">
        <v>268</v>
      </c>
      <c r="I72" s="37" t="s">
        <v>73</v>
      </c>
      <c r="J72" s="37" t="s">
        <v>149</v>
      </c>
      <c r="K72" s="37" t="s">
        <v>152</v>
      </c>
      <c r="L72" s="37"/>
      <c r="M72" s="37"/>
      <c r="N72" s="37"/>
      <c r="O72" s="37"/>
      <c r="P72" s="37"/>
      <c r="Q72" s="37"/>
      <c r="R72" s="37"/>
      <c r="S72" s="47" t="s">
        <v>73</v>
      </c>
      <c r="T72" s="23" t="s">
        <v>149</v>
      </c>
      <c r="U72" s="24" t="s">
        <v>152</v>
      </c>
      <c r="V72" s="47">
        <v>22</v>
      </c>
      <c r="W72" s="47">
        <v>5</v>
      </c>
      <c r="X72" s="22"/>
      <c r="Y72" s="47" t="s">
        <v>10</v>
      </c>
      <c r="Z72" s="47" t="s">
        <v>63</v>
      </c>
      <c r="AA72" s="22" t="s">
        <v>13</v>
      </c>
      <c r="AB72" s="22" t="s">
        <v>13</v>
      </c>
      <c r="AC72" s="22">
        <v>66</v>
      </c>
    </row>
    <row r="73" spans="1:29" x14ac:dyDescent="0.25">
      <c r="A73" s="33">
        <v>45208</v>
      </c>
      <c r="B73" s="43">
        <v>0.25694444444444448</v>
      </c>
      <c r="C73" s="43"/>
      <c r="D73" s="43"/>
      <c r="E73" s="43" t="s">
        <v>315</v>
      </c>
      <c r="F73" s="36" t="s">
        <v>267</v>
      </c>
      <c r="G73" s="36" t="s">
        <v>297</v>
      </c>
      <c r="H73" s="36" t="s">
        <v>268</v>
      </c>
      <c r="I73" s="37" t="s">
        <v>73</v>
      </c>
      <c r="J73" s="37" t="s">
        <v>175</v>
      </c>
      <c r="K73" s="37" t="s">
        <v>152</v>
      </c>
      <c r="L73" s="37"/>
      <c r="M73" s="37"/>
      <c r="N73" s="37"/>
      <c r="O73" s="37"/>
      <c r="P73" s="37"/>
      <c r="Q73" s="37"/>
      <c r="R73" s="37"/>
      <c r="S73" s="47" t="s">
        <v>73</v>
      </c>
      <c r="T73" s="23" t="s">
        <v>175</v>
      </c>
      <c r="U73" s="24" t="s">
        <v>152</v>
      </c>
      <c r="V73" s="47">
        <v>19</v>
      </c>
      <c r="W73" s="47">
        <v>4</v>
      </c>
      <c r="X73" s="22"/>
      <c r="Y73" s="47" t="s">
        <v>10</v>
      </c>
      <c r="Z73" s="47" t="s">
        <v>63</v>
      </c>
      <c r="AA73" s="22" t="s">
        <v>13</v>
      </c>
      <c r="AB73" s="22" t="s">
        <v>13</v>
      </c>
      <c r="AC73" s="22">
        <v>67</v>
      </c>
    </row>
    <row r="74" spans="1:29" hidden="1" x14ac:dyDescent="0.25">
      <c r="A74" s="33">
        <v>45208</v>
      </c>
      <c r="B74" s="43">
        <v>0.33333333333333331</v>
      </c>
      <c r="C74" s="43"/>
      <c r="D74" s="43"/>
      <c r="E74" s="43" t="s">
        <v>315</v>
      </c>
      <c r="F74" s="36" t="s">
        <v>11</v>
      </c>
      <c r="G74" s="36" t="str">
        <f>IF(VLOOKUP(S74,'process mapping'!A$1:C$37,2,0)=0,"????",VLOOKUP(S74,'process mapping'!A$1:C$37,2,0))</f>
        <v>Meeting</v>
      </c>
      <c r="H74" s="36" t="s">
        <v>268</v>
      </c>
      <c r="I74" s="35" t="s">
        <v>59</v>
      </c>
      <c r="S74" s="47" t="s">
        <v>59</v>
      </c>
      <c r="T74" s="23"/>
      <c r="U74" s="23"/>
      <c r="V74" s="47"/>
      <c r="W74" s="47"/>
      <c r="X74" s="22" t="s">
        <v>11</v>
      </c>
      <c r="Y74" s="47" t="s">
        <v>10</v>
      </c>
      <c r="Z74" s="47" t="s">
        <v>63</v>
      </c>
      <c r="AA74" s="22" t="s">
        <v>13</v>
      </c>
      <c r="AB74" s="22" t="s">
        <v>13</v>
      </c>
      <c r="AC74" s="22">
        <v>68</v>
      </c>
    </row>
    <row r="75" spans="1:29" x14ac:dyDescent="0.25">
      <c r="A75" s="33">
        <v>45208</v>
      </c>
      <c r="B75" s="43">
        <v>0.375</v>
      </c>
      <c r="C75" s="43"/>
      <c r="D75" s="43"/>
      <c r="E75" s="43" t="s">
        <v>315</v>
      </c>
      <c r="F75" s="36" t="s">
        <v>267</v>
      </c>
      <c r="G75" s="36" t="str">
        <f>IF(VLOOKUP(S75,'process mapping'!A$1:C$37,2,0)=0,"????",VLOOKUP(S75,'process mapping'!A$1:C$37,2,0))</f>
        <v>Station</v>
      </c>
      <c r="H75" s="36" t="s">
        <v>268</v>
      </c>
      <c r="I75" s="35" t="s">
        <v>55</v>
      </c>
      <c r="K75" s="35" t="s">
        <v>165</v>
      </c>
      <c r="S75" s="47" t="s">
        <v>55</v>
      </c>
      <c r="T75" s="23"/>
      <c r="U75" s="24" t="s">
        <v>165</v>
      </c>
      <c r="V75" s="47"/>
      <c r="W75" s="47"/>
      <c r="X75" s="22"/>
      <c r="Y75" s="47" t="s">
        <v>10</v>
      </c>
      <c r="Z75" s="47" t="s">
        <v>63</v>
      </c>
      <c r="AA75" s="22" t="s">
        <v>13</v>
      </c>
      <c r="AB75" s="22" t="s">
        <v>13</v>
      </c>
      <c r="AC75" s="22">
        <v>69</v>
      </c>
    </row>
    <row r="76" spans="1:29" ht="30" x14ac:dyDescent="0.25">
      <c r="A76" s="33">
        <v>45208</v>
      </c>
      <c r="B76" s="43">
        <v>0.41666666666666669</v>
      </c>
      <c r="C76" s="43"/>
      <c r="D76" s="43"/>
      <c r="E76" s="43" t="s">
        <v>315</v>
      </c>
      <c r="F76" s="36" t="s">
        <v>267</v>
      </c>
      <c r="G76" s="36" t="str">
        <f>IF(VLOOKUP(S76,'process mapping'!A$1:C$37,2,0)=0,"????",VLOOKUP(S76,'process mapping'!A$1:C$37,2,0))</f>
        <v>Station</v>
      </c>
      <c r="H76" s="36" t="s">
        <v>268</v>
      </c>
      <c r="I76" s="35" t="s">
        <v>66</v>
      </c>
      <c r="J76" s="35" t="s">
        <v>170</v>
      </c>
      <c r="K76" s="35" t="s">
        <v>171</v>
      </c>
      <c r="S76" s="47" t="s">
        <v>66</v>
      </c>
      <c r="T76" s="23" t="s">
        <v>170</v>
      </c>
      <c r="U76" s="24" t="s">
        <v>171</v>
      </c>
      <c r="V76" s="47"/>
      <c r="W76" s="47"/>
      <c r="X76" s="22"/>
      <c r="Y76" s="47" t="s">
        <v>10</v>
      </c>
      <c r="Z76" s="47" t="s">
        <v>63</v>
      </c>
      <c r="AA76" s="22" t="s">
        <v>13</v>
      </c>
      <c r="AB76" s="22" t="s">
        <v>13</v>
      </c>
      <c r="AC76" s="22">
        <v>70</v>
      </c>
    </row>
    <row r="77" spans="1:29" ht="30" x14ac:dyDescent="0.25">
      <c r="A77" s="33">
        <v>45208</v>
      </c>
      <c r="B77" s="43">
        <v>0.44791666666666669</v>
      </c>
      <c r="C77" s="43"/>
      <c r="D77" s="43"/>
      <c r="E77" s="43" t="s">
        <v>315</v>
      </c>
      <c r="F77" s="36" t="s">
        <v>267</v>
      </c>
      <c r="G77" s="36" t="str">
        <f>IF(VLOOKUP(S77,'process mapping'!A$1:C$37,2,0)=0,"????",VLOOKUP(S77,'process mapping'!A$1:C$37,2,0))</f>
        <v>Station</v>
      </c>
      <c r="H77" s="36" t="s">
        <v>268</v>
      </c>
      <c r="I77" s="35" t="s">
        <v>66</v>
      </c>
      <c r="J77" s="35" t="s">
        <v>167</v>
      </c>
      <c r="K77" s="35" t="s">
        <v>172</v>
      </c>
      <c r="S77" s="47" t="s">
        <v>66</v>
      </c>
      <c r="T77" s="23" t="s">
        <v>167</v>
      </c>
      <c r="U77" s="24" t="s">
        <v>172</v>
      </c>
      <c r="V77" s="47"/>
      <c r="W77" s="47"/>
      <c r="X77" s="22"/>
      <c r="Y77" s="47" t="s">
        <v>10</v>
      </c>
      <c r="Z77" s="47" t="s">
        <v>63</v>
      </c>
      <c r="AA77" s="22" t="s">
        <v>13</v>
      </c>
      <c r="AB77" s="22" t="s">
        <v>13</v>
      </c>
      <c r="AC77" s="22">
        <v>71</v>
      </c>
    </row>
    <row r="78" spans="1:29" ht="30" x14ac:dyDescent="0.25">
      <c r="A78" s="33">
        <v>45208</v>
      </c>
      <c r="B78" s="43">
        <v>0.43194444444444446</v>
      </c>
      <c r="C78" s="43"/>
      <c r="D78" s="43"/>
      <c r="E78" s="43" t="s">
        <v>315</v>
      </c>
      <c r="F78" s="36" t="s">
        <v>267</v>
      </c>
      <c r="G78" s="36" t="str">
        <f>IF(VLOOKUP(S78,'process mapping'!A$1:C$37,2,0)=0,"????",VLOOKUP(S78,'process mapping'!A$1:C$37,2,0))</f>
        <v>Station</v>
      </c>
      <c r="H78" s="36" t="s">
        <v>268</v>
      </c>
      <c r="I78" s="35" t="s">
        <v>66</v>
      </c>
      <c r="J78" s="35">
        <v>0</v>
      </c>
      <c r="K78" s="35" t="s">
        <v>173</v>
      </c>
      <c r="S78" s="47" t="s">
        <v>66</v>
      </c>
      <c r="T78" s="23">
        <v>0</v>
      </c>
      <c r="U78" s="24" t="s">
        <v>173</v>
      </c>
      <c r="V78" s="47"/>
      <c r="W78" s="47"/>
      <c r="X78" s="22"/>
      <c r="Y78" s="47" t="s">
        <v>10</v>
      </c>
      <c r="Z78" s="47" t="s">
        <v>63</v>
      </c>
      <c r="AA78" s="22" t="s">
        <v>13</v>
      </c>
      <c r="AB78" s="22" t="s">
        <v>13</v>
      </c>
      <c r="AC78" s="22">
        <v>72</v>
      </c>
    </row>
    <row r="79" spans="1:29" ht="30" x14ac:dyDescent="0.25">
      <c r="A79" s="33">
        <v>45208</v>
      </c>
      <c r="B79" s="43">
        <v>0.49305555555555558</v>
      </c>
      <c r="C79" s="43"/>
      <c r="D79" s="43"/>
      <c r="E79" s="43" t="s">
        <v>315</v>
      </c>
      <c r="F79" s="36" t="s">
        <v>267</v>
      </c>
      <c r="G79" s="36" t="str">
        <f>IF(VLOOKUP(S79,'process mapping'!A$1:C$37,2,0)=0,"????",VLOOKUP(S79,'process mapping'!A$1:C$37,2,0))</f>
        <v>Station</v>
      </c>
      <c r="H79" s="36" t="s">
        <v>268</v>
      </c>
      <c r="I79" s="35" t="s">
        <v>66</v>
      </c>
      <c r="J79" s="35" t="s">
        <v>168</v>
      </c>
      <c r="K79" s="35" t="s">
        <v>174</v>
      </c>
      <c r="S79" s="47" t="s">
        <v>66</v>
      </c>
      <c r="T79" s="23" t="s">
        <v>168</v>
      </c>
      <c r="U79" s="24" t="s">
        <v>174</v>
      </c>
      <c r="V79" s="47"/>
      <c r="W79" s="47"/>
      <c r="X79" s="22"/>
      <c r="Y79" s="47" t="s">
        <v>10</v>
      </c>
      <c r="Z79" s="47" t="s">
        <v>63</v>
      </c>
      <c r="AA79" s="22" t="s">
        <v>13</v>
      </c>
      <c r="AB79" s="22" t="s">
        <v>13</v>
      </c>
      <c r="AC79" s="22">
        <v>73</v>
      </c>
    </row>
    <row r="80" spans="1:29" x14ac:dyDescent="0.25">
      <c r="A80" s="33">
        <v>45208</v>
      </c>
      <c r="B80" s="43">
        <v>0.52083333333333337</v>
      </c>
      <c r="C80" s="43"/>
      <c r="D80" s="43"/>
      <c r="E80" s="43" t="s">
        <v>315</v>
      </c>
      <c r="F80" s="36" t="s">
        <v>267</v>
      </c>
      <c r="G80" s="36" t="s">
        <v>297</v>
      </c>
      <c r="H80" s="36" t="s">
        <v>268</v>
      </c>
      <c r="I80" s="37" t="s">
        <v>73</v>
      </c>
      <c r="J80" s="37" t="s">
        <v>176</v>
      </c>
      <c r="K80" s="37" t="s">
        <v>152</v>
      </c>
      <c r="L80" s="37"/>
      <c r="M80" s="37"/>
      <c r="N80" s="37"/>
      <c r="O80" s="37"/>
      <c r="P80" s="37"/>
      <c r="Q80" s="37"/>
      <c r="R80" s="37"/>
      <c r="S80" s="47" t="s">
        <v>73</v>
      </c>
      <c r="T80" s="23" t="s">
        <v>176</v>
      </c>
      <c r="U80" s="24" t="s">
        <v>152</v>
      </c>
      <c r="V80" s="47">
        <v>27</v>
      </c>
      <c r="W80" s="47">
        <v>6</v>
      </c>
      <c r="X80" s="22"/>
      <c r="Y80" s="47" t="s">
        <v>10</v>
      </c>
      <c r="Z80" s="47" t="s">
        <v>63</v>
      </c>
      <c r="AA80" s="22" t="s">
        <v>13</v>
      </c>
      <c r="AB80" s="22" t="s">
        <v>13</v>
      </c>
      <c r="AC80" s="22">
        <v>74</v>
      </c>
    </row>
    <row r="81" spans="1:29" x14ac:dyDescent="0.25">
      <c r="A81" s="33">
        <v>45208</v>
      </c>
      <c r="B81" s="43">
        <v>0.5625</v>
      </c>
      <c r="C81" s="43"/>
      <c r="D81" s="43"/>
      <c r="E81" s="43" t="s">
        <v>315</v>
      </c>
      <c r="F81" s="36" t="s">
        <v>267</v>
      </c>
      <c r="G81" s="36" t="s">
        <v>297</v>
      </c>
      <c r="H81" s="36" t="s">
        <v>268</v>
      </c>
      <c r="I81" s="37" t="s">
        <v>73</v>
      </c>
      <c r="J81" s="37" t="s">
        <v>177</v>
      </c>
      <c r="K81" s="37" t="s">
        <v>152</v>
      </c>
      <c r="L81" s="37"/>
      <c r="M81" s="37"/>
      <c r="N81" s="37"/>
      <c r="O81" s="37"/>
      <c r="P81" s="37"/>
      <c r="Q81" s="37"/>
      <c r="R81" s="37"/>
      <c r="S81" s="47" t="s">
        <v>73</v>
      </c>
      <c r="T81" s="23" t="s">
        <v>177</v>
      </c>
      <c r="U81" s="24" t="s">
        <v>152</v>
      </c>
      <c r="V81" s="47"/>
      <c r="W81" s="47"/>
      <c r="X81" s="22"/>
      <c r="Y81" s="47" t="s">
        <v>10</v>
      </c>
      <c r="Z81" s="47" t="s">
        <v>63</v>
      </c>
      <c r="AA81" s="22" t="s">
        <v>13</v>
      </c>
      <c r="AB81" s="22" t="s">
        <v>13</v>
      </c>
      <c r="AC81" s="22">
        <v>75</v>
      </c>
    </row>
    <row r="82" spans="1:29" ht="30" x14ac:dyDescent="0.25">
      <c r="A82" s="33">
        <v>45208</v>
      </c>
      <c r="B82" s="43">
        <v>0.625</v>
      </c>
      <c r="C82" s="43"/>
      <c r="D82" s="43"/>
      <c r="E82" s="43" t="s">
        <v>315</v>
      </c>
      <c r="F82" s="36" t="s">
        <v>267</v>
      </c>
      <c r="G82" s="36" t="str">
        <f>IF(VLOOKUP(S82,'process mapping'!A$1:C$37,2,0)=0,"????",VLOOKUP(S82,'process mapping'!A$1:C$37,2,0))</f>
        <v>Station</v>
      </c>
      <c r="H82" s="36" t="s">
        <v>268</v>
      </c>
      <c r="I82" s="35" t="s">
        <v>66</v>
      </c>
      <c r="J82" s="35" t="s">
        <v>169</v>
      </c>
      <c r="K82" s="35" t="s">
        <v>185</v>
      </c>
      <c r="S82" s="47" t="s">
        <v>66</v>
      </c>
      <c r="T82" s="23" t="s">
        <v>169</v>
      </c>
      <c r="U82" s="24" t="s">
        <v>185</v>
      </c>
      <c r="V82" s="47"/>
      <c r="W82" s="47"/>
      <c r="X82" s="22"/>
      <c r="Y82" s="47" t="s">
        <v>10</v>
      </c>
      <c r="Z82" s="47" t="s">
        <v>63</v>
      </c>
      <c r="AA82" s="22" t="s">
        <v>13</v>
      </c>
      <c r="AB82" s="22" t="s">
        <v>13</v>
      </c>
      <c r="AC82" s="22">
        <v>76</v>
      </c>
    </row>
    <row r="83" spans="1:29" x14ac:dyDescent="0.25">
      <c r="A83" s="33">
        <v>45208</v>
      </c>
      <c r="B83" s="43">
        <v>0.64583333333333337</v>
      </c>
      <c r="C83" s="43"/>
      <c r="D83" s="43"/>
      <c r="E83" s="43" t="s">
        <v>315</v>
      </c>
      <c r="F83" s="36"/>
      <c r="G83" s="36" t="str">
        <f>IF(VLOOKUP(S83,'process mapping'!A$1:C$37,2,0)=0,"????",VLOOKUP(S83,'process mapping'!A$1:C$37,2,0))</f>
        <v>Transit</v>
      </c>
      <c r="H83" s="36" t="s">
        <v>268</v>
      </c>
      <c r="I83" s="35" t="s">
        <v>153</v>
      </c>
      <c r="S83" s="47" t="s">
        <v>27</v>
      </c>
      <c r="T83" s="23" t="s">
        <v>153</v>
      </c>
      <c r="U83" s="24"/>
      <c r="V83" s="47"/>
      <c r="W83" s="47"/>
      <c r="X83" s="22"/>
      <c r="Y83" s="47" t="s">
        <v>10</v>
      </c>
      <c r="Z83" s="47" t="s">
        <v>63</v>
      </c>
      <c r="AA83" s="22" t="s">
        <v>13</v>
      </c>
      <c r="AB83" s="22" t="s">
        <v>13</v>
      </c>
      <c r="AC83" s="22">
        <v>77</v>
      </c>
    </row>
    <row r="84" spans="1:29" ht="30" x14ac:dyDescent="0.25">
      <c r="A84" s="33">
        <v>45208</v>
      </c>
      <c r="B84" s="43">
        <v>0.70833333333333337</v>
      </c>
      <c r="C84" s="43"/>
      <c r="D84" s="43"/>
      <c r="E84" s="43" t="s">
        <v>315</v>
      </c>
      <c r="F84" s="36" t="s">
        <v>267</v>
      </c>
      <c r="G84" s="36" t="str">
        <f>IF(VLOOKUP(S84,'process mapping'!A$1:C$37,2,0)=0,"????",VLOOKUP(S84,'process mapping'!A$1:C$37,2,0))</f>
        <v>Station</v>
      </c>
      <c r="H84" s="36" t="s">
        <v>268</v>
      </c>
      <c r="I84" s="35" t="s">
        <v>66</v>
      </c>
      <c r="J84" s="35" t="s">
        <v>178</v>
      </c>
      <c r="K84" s="35" t="s">
        <v>187</v>
      </c>
      <c r="S84" s="47" t="s">
        <v>66</v>
      </c>
      <c r="T84" s="23" t="s">
        <v>178</v>
      </c>
      <c r="U84" s="24" t="s">
        <v>187</v>
      </c>
      <c r="V84" s="47"/>
      <c r="W84" s="47"/>
      <c r="X84" s="27"/>
      <c r="Y84" s="47" t="s">
        <v>10</v>
      </c>
      <c r="Z84" s="47" t="s">
        <v>63</v>
      </c>
      <c r="AA84" s="22" t="s">
        <v>13</v>
      </c>
      <c r="AB84" s="22" t="s">
        <v>13</v>
      </c>
      <c r="AC84" s="22">
        <v>78</v>
      </c>
    </row>
    <row r="85" spans="1:29" ht="30" x14ac:dyDescent="0.25">
      <c r="A85" s="33">
        <v>45208</v>
      </c>
      <c r="B85" s="43">
        <v>0.71875</v>
      </c>
      <c r="C85" s="43"/>
      <c r="D85" s="43"/>
      <c r="E85" s="43" t="s">
        <v>315</v>
      </c>
      <c r="F85" s="36" t="s">
        <v>267</v>
      </c>
      <c r="G85" s="36" t="str">
        <f>IF(VLOOKUP(S85,'process mapping'!A$1:C$37,2,0)=0,"????",VLOOKUP(S85,'process mapping'!A$1:C$37,2,0))</f>
        <v>Station</v>
      </c>
      <c r="H85" s="36" t="s">
        <v>268</v>
      </c>
      <c r="I85" s="35" t="s">
        <v>66</v>
      </c>
      <c r="J85" s="35" t="s">
        <v>179</v>
      </c>
      <c r="K85" s="35" t="s">
        <v>188</v>
      </c>
      <c r="S85" s="47" t="s">
        <v>66</v>
      </c>
      <c r="T85" s="23" t="s">
        <v>179</v>
      </c>
      <c r="U85" s="23" t="s">
        <v>188</v>
      </c>
      <c r="V85" s="47"/>
      <c r="W85" s="47"/>
      <c r="X85" s="22"/>
      <c r="Y85" s="47" t="s">
        <v>10</v>
      </c>
      <c r="Z85" s="47" t="s">
        <v>63</v>
      </c>
      <c r="AA85" s="22" t="s">
        <v>13</v>
      </c>
      <c r="AB85" s="22" t="s">
        <v>13</v>
      </c>
      <c r="AC85" s="22">
        <v>79</v>
      </c>
    </row>
    <row r="86" spans="1:29" ht="30" x14ac:dyDescent="0.25">
      <c r="A86" s="33">
        <v>45208</v>
      </c>
      <c r="B86" s="43">
        <v>0.75</v>
      </c>
      <c r="C86" s="43"/>
      <c r="D86" s="43"/>
      <c r="E86" s="43" t="s">
        <v>315</v>
      </c>
      <c r="F86" s="36" t="s">
        <v>267</v>
      </c>
      <c r="G86" s="36" t="str">
        <f>IF(VLOOKUP(S86,'process mapping'!A$1:C$37,2,0)=0,"????",VLOOKUP(S86,'process mapping'!A$1:C$37,2,0))</f>
        <v>Station</v>
      </c>
      <c r="H86" s="36" t="s">
        <v>268</v>
      </c>
      <c r="I86" s="35" t="s">
        <v>66</v>
      </c>
      <c r="J86" s="35" t="s">
        <v>180</v>
      </c>
      <c r="K86" s="35" t="s">
        <v>189</v>
      </c>
      <c r="S86" s="47" t="s">
        <v>66</v>
      </c>
      <c r="T86" s="23" t="s">
        <v>180</v>
      </c>
      <c r="U86" s="23" t="s">
        <v>189</v>
      </c>
      <c r="V86" s="47"/>
      <c r="W86" s="47"/>
      <c r="X86" s="22"/>
      <c r="Y86" s="47" t="s">
        <v>10</v>
      </c>
      <c r="Z86" s="47" t="s">
        <v>63</v>
      </c>
      <c r="AA86" s="22" t="s">
        <v>13</v>
      </c>
      <c r="AB86" s="22" t="s">
        <v>13</v>
      </c>
      <c r="AC86" s="22">
        <v>80</v>
      </c>
    </row>
    <row r="87" spans="1:29" ht="60" x14ac:dyDescent="0.25">
      <c r="A87" s="33">
        <v>45208</v>
      </c>
      <c r="B87" s="43">
        <v>0.77083333333333337</v>
      </c>
      <c r="C87" s="43"/>
      <c r="D87" s="43"/>
      <c r="E87" s="43" t="s">
        <v>315</v>
      </c>
      <c r="F87" s="36" t="s">
        <v>267</v>
      </c>
      <c r="G87" s="36" t="str">
        <f>IF(VLOOKUP(S87,'process mapping'!A$1:C$37,2,0)=0,"????",VLOOKUP(S87,'process mapping'!A$1:C$37,2,0))</f>
        <v>Station</v>
      </c>
      <c r="H87" s="36" t="s">
        <v>268</v>
      </c>
      <c r="I87" s="35" t="s">
        <v>66</v>
      </c>
      <c r="J87" s="35" t="s">
        <v>181</v>
      </c>
      <c r="K87" s="35" t="s">
        <v>190</v>
      </c>
      <c r="S87" s="47" t="s">
        <v>66</v>
      </c>
      <c r="T87" s="23" t="s">
        <v>181</v>
      </c>
      <c r="U87" s="23" t="s">
        <v>190</v>
      </c>
      <c r="V87" s="47"/>
      <c r="W87" s="47"/>
      <c r="X87" s="22"/>
      <c r="Y87" s="47" t="s">
        <v>10</v>
      </c>
      <c r="Z87" s="47" t="s">
        <v>63</v>
      </c>
      <c r="AA87" s="22" t="s">
        <v>13</v>
      </c>
      <c r="AB87" s="22" t="s">
        <v>13</v>
      </c>
      <c r="AC87" s="22">
        <v>81</v>
      </c>
    </row>
    <row r="88" spans="1:29" ht="30" x14ac:dyDescent="0.25">
      <c r="A88" s="33">
        <v>45208</v>
      </c>
      <c r="B88" s="43">
        <v>0.8125</v>
      </c>
      <c r="C88" s="43"/>
      <c r="D88" s="43"/>
      <c r="E88" s="43" t="s">
        <v>315</v>
      </c>
      <c r="F88" s="36" t="s">
        <v>267</v>
      </c>
      <c r="G88" s="36" t="str">
        <f>IF(VLOOKUP(S88,'process mapping'!A$1:C$37,2,0)=0,"????",VLOOKUP(S88,'process mapping'!A$1:C$37,2,0))</f>
        <v>Station</v>
      </c>
      <c r="H88" s="36" t="s">
        <v>268</v>
      </c>
      <c r="I88" s="35" t="s">
        <v>66</v>
      </c>
      <c r="J88" s="35" t="s">
        <v>182</v>
      </c>
      <c r="K88" s="35" t="s">
        <v>191</v>
      </c>
      <c r="S88" s="47" t="s">
        <v>66</v>
      </c>
      <c r="T88" s="23" t="s">
        <v>182</v>
      </c>
      <c r="U88" s="23" t="s">
        <v>191</v>
      </c>
      <c r="V88" s="47"/>
      <c r="W88" s="47"/>
      <c r="X88" s="22"/>
      <c r="Y88" s="47" t="s">
        <v>10</v>
      </c>
      <c r="Z88" s="47" t="s">
        <v>63</v>
      </c>
      <c r="AA88" s="22" t="s">
        <v>13</v>
      </c>
      <c r="AB88" s="22" t="s">
        <v>13</v>
      </c>
      <c r="AC88" s="22">
        <v>82</v>
      </c>
    </row>
    <row r="89" spans="1:29" x14ac:dyDescent="0.25">
      <c r="A89" s="33">
        <v>45208</v>
      </c>
      <c r="B89" s="43"/>
      <c r="C89" s="43"/>
      <c r="D89" s="43"/>
      <c r="E89" s="43" t="s">
        <v>315</v>
      </c>
      <c r="F89" s="36" t="s">
        <v>267</v>
      </c>
      <c r="G89" s="36" t="str">
        <f>IF(VLOOKUP(S89,'process mapping'!A$1:C$37,2,0)=0,"????",VLOOKUP(S89,'process mapping'!A$1:C$37,2,0))</f>
        <v>Station</v>
      </c>
      <c r="H89" s="36" t="s">
        <v>268</v>
      </c>
      <c r="I89" s="35" t="s">
        <v>55</v>
      </c>
      <c r="K89" s="35" t="s">
        <v>186</v>
      </c>
      <c r="S89" s="47" t="s">
        <v>55</v>
      </c>
      <c r="T89" s="23"/>
      <c r="U89" s="23" t="s">
        <v>186</v>
      </c>
      <c r="V89" s="47"/>
      <c r="W89" s="47"/>
      <c r="X89" s="22"/>
      <c r="Y89" s="47" t="s">
        <v>10</v>
      </c>
      <c r="Z89" s="47"/>
      <c r="AA89" s="22"/>
      <c r="AB89" s="22"/>
      <c r="AC89" s="22">
        <v>83</v>
      </c>
    </row>
    <row r="90" spans="1:29" x14ac:dyDescent="0.25">
      <c r="A90" s="33">
        <v>45208</v>
      </c>
      <c r="B90" s="43">
        <v>0.8125</v>
      </c>
      <c r="C90" s="43"/>
      <c r="D90" s="43"/>
      <c r="E90" s="43" t="s">
        <v>315</v>
      </c>
      <c r="F90" s="36"/>
      <c r="G90" s="36" t="str">
        <f>IF(VLOOKUP(S90,'process mapping'!A$1:C$37,2,0)=0,"????",VLOOKUP(S90,'process mapping'!A$1:C$37,2,0))</f>
        <v>Transit</v>
      </c>
      <c r="H90" s="36" t="s">
        <v>268</v>
      </c>
      <c r="I90" s="35" t="s">
        <v>183</v>
      </c>
      <c r="K90" s="35" t="s">
        <v>204</v>
      </c>
      <c r="S90" s="47" t="s">
        <v>27</v>
      </c>
      <c r="T90" s="23" t="s">
        <v>183</v>
      </c>
      <c r="U90" s="24" t="s">
        <v>204</v>
      </c>
      <c r="V90" s="47"/>
      <c r="W90" s="47"/>
      <c r="X90" s="22"/>
      <c r="Y90" s="47" t="s">
        <v>10</v>
      </c>
      <c r="Z90" s="47" t="s">
        <v>63</v>
      </c>
      <c r="AA90" s="22" t="s">
        <v>13</v>
      </c>
      <c r="AB90" s="22" t="s">
        <v>13</v>
      </c>
      <c r="AC90" s="22">
        <v>84</v>
      </c>
    </row>
    <row r="91" spans="1:29" hidden="1" x14ac:dyDescent="0.25">
      <c r="A91" s="33">
        <v>45208</v>
      </c>
      <c r="B91" s="43" t="s">
        <v>154</v>
      </c>
      <c r="C91" s="43"/>
      <c r="D91" s="43"/>
      <c r="E91" s="43" t="s">
        <v>315</v>
      </c>
      <c r="F91" s="36" t="s">
        <v>14</v>
      </c>
      <c r="G91" s="36" t="str">
        <f>IF(VLOOKUP(S91,'process mapping'!A$1:C$37,2,0)=0,"????",VLOOKUP(S91,'process mapping'!A$1:C$37,2,0))</f>
        <v>Meeting</v>
      </c>
      <c r="H91" s="36" t="s">
        <v>268</v>
      </c>
      <c r="I91" s="35" t="s">
        <v>41</v>
      </c>
      <c r="S91" s="47" t="s">
        <v>41</v>
      </c>
      <c r="T91" s="23"/>
      <c r="U91" s="23"/>
      <c r="V91" s="47"/>
      <c r="W91" s="47"/>
      <c r="X91" s="22" t="s">
        <v>14</v>
      </c>
      <c r="Y91" s="47" t="s">
        <v>10</v>
      </c>
      <c r="Z91" s="47" t="s">
        <v>63</v>
      </c>
      <c r="AA91" s="22" t="s">
        <v>13</v>
      </c>
      <c r="AB91" s="22" t="s">
        <v>13</v>
      </c>
      <c r="AC91" s="22">
        <v>85</v>
      </c>
    </row>
    <row r="92" spans="1:29" x14ac:dyDescent="0.25">
      <c r="A92" s="33">
        <v>45208</v>
      </c>
      <c r="B92" s="43">
        <v>0.91666666666666663</v>
      </c>
      <c r="C92" s="43"/>
      <c r="D92" s="43"/>
      <c r="E92" s="43" t="s">
        <v>315</v>
      </c>
      <c r="F92" s="36" t="s">
        <v>267</v>
      </c>
      <c r="G92" s="36" t="s">
        <v>297</v>
      </c>
      <c r="H92" s="36" t="s">
        <v>268</v>
      </c>
      <c r="I92" s="37" t="s">
        <v>73</v>
      </c>
      <c r="J92" s="37" t="s">
        <v>184</v>
      </c>
      <c r="K92" s="37" t="s">
        <v>204</v>
      </c>
      <c r="L92" s="37"/>
      <c r="M92" s="37"/>
      <c r="N92" s="37"/>
      <c r="O92" s="37"/>
      <c r="P92" s="37"/>
      <c r="Q92" s="37"/>
      <c r="R92" s="37"/>
      <c r="S92" s="47" t="s">
        <v>73</v>
      </c>
      <c r="T92" s="23" t="s">
        <v>184</v>
      </c>
      <c r="U92" s="24" t="s">
        <v>204</v>
      </c>
      <c r="V92" s="47">
        <v>20</v>
      </c>
      <c r="W92" s="47">
        <v>3.5</v>
      </c>
      <c r="X92" s="22"/>
      <c r="Y92" s="47" t="s">
        <v>10</v>
      </c>
      <c r="Z92" s="47" t="s">
        <v>63</v>
      </c>
      <c r="AA92" s="22" t="s">
        <v>13</v>
      </c>
      <c r="AB92" s="22" t="s">
        <v>13</v>
      </c>
      <c r="AC92" s="22">
        <v>86</v>
      </c>
    </row>
    <row r="93" spans="1:29" x14ac:dyDescent="0.25">
      <c r="A93" s="33">
        <v>45209</v>
      </c>
      <c r="B93" s="43">
        <v>6.25E-2</v>
      </c>
      <c r="C93" s="43"/>
      <c r="D93" s="43"/>
      <c r="E93" s="43" t="s">
        <v>315</v>
      </c>
      <c r="F93" s="36" t="s">
        <v>267</v>
      </c>
      <c r="G93" s="36" t="s">
        <v>297</v>
      </c>
      <c r="H93" s="36" t="s">
        <v>268</v>
      </c>
      <c r="I93" s="37" t="s">
        <v>73</v>
      </c>
      <c r="J93" s="37" t="s">
        <v>150</v>
      </c>
      <c r="K93" s="37" t="s">
        <v>204</v>
      </c>
      <c r="L93" s="37"/>
      <c r="M93" s="37"/>
      <c r="N93" s="37"/>
      <c r="O93" s="37"/>
      <c r="P93" s="37"/>
      <c r="Q93" s="37"/>
      <c r="R93" s="37"/>
      <c r="S93" s="47" t="s">
        <v>73</v>
      </c>
      <c r="T93" s="23" t="s">
        <v>150</v>
      </c>
      <c r="U93" s="24" t="s">
        <v>204</v>
      </c>
      <c r="V93" s="47">
        <v>11</v>
      </c>
      <c r="W93" s="47">
        <v>2</v>
      </c>
      <c r="X93" s="22"/>
      <c r="Y93" s="47" t="s">
        <v>10</v>
      </c>
      <c r="Z93" s="47" t="s">
        <v>63</v>
      </c>
      <c r="AA93" s="22" t="s">
        <v>13</v>
      </c>
      <c r="AB93" s="22" t="s">
        <v>13</v>
      </c>
      <c r="AC93" s="22">
        <v>87</v>
      </c>
    </row>
    <row r="94" spans="1:29" x14ac:dyDescent="0.25">
      <c r="A94" s="33">
        <v>45209</v>
      </c>
      <c r="B94" s="43">
        <v>0.14583333333333334</v>
      </c>
      <c r="C94" s="43"/>
      <c r="D94" s="43"/>
      <c r="E94" s="43" t="s">
        <v>315</v>
      </c>
      <c r="F94" s="36" t="s">
        <v>267</v>
      </c>
      <c r="G94" s="36" t="s">
        <v>297</v>
      </c>
      <c r="H94" s="36" t="s">
        <v>268</v>
      </c>
      <c r="I94" s="37" t="s">
        <v>73</v>
      </c>
      <c r="J94" s="37" t="s">
        <v>151</v>
      </c>
      <c r="K94" s="37" t="s">
        <v>204</v>
      </c>
      <c r="L94" s="37"/>
      <c r="M94" s="37"/>
      <c r="N94" s="37"/>
      <c r="O94" s="37"/>
      <c r="P94" s="37"/>
      <c r="Q94" s="37"/>
      <c r="R94" s="37"/>
      <c r="S94" s="47" t="s">
        <v>73</v>
      </c>
      <c r="T94" s="23" t="s">
        <v>151</v>
      </c>
      <c r="U94" s="24" t="s">
        <v>204</v>
      </c>
      <c r="V94" s="47">
        <v>17</v>
      </c>
      <c r="W94" s="47">
        <v>3</v>
      </c>
      <c r="X94" s="22"/>
      <c r="Y94" s="47" t="s">
        <v>10</v>
      </c>
      <c r="Z94" s="47" t="s">
        <v>63</v>
      </c>
      <c r="AA94" s="22" t="s">
        <v>13</v>
      </c>
      <c r="AB94" s="22" t="s">
        <v>13</v>
      </c>
      <c r="AC94" s="22">
        <v>88</v>
      </c>
    </row>
    <row r="95" spans="1:29" x14ac:dyDescent="0.25">
      <c r="A95" s="33">
        <v>45209</v>
      </c>
      <c r="B95" s="43">
        <v>0.23958333333333334</v>
      </c>
      <c r="C95" s="43"/>
      <c r="D95" s="43"/>
      <c r="E95" s="43" t="s">
        <v>315</v>
      </c>
      <c r="F95" s="36"/>
      <c r="G95" s="36" t="str">
        <f>IF(VLOOKUP(S95,'process mapping'!A$1:C$37,2,0)=0,"????",VLOOKUP(S95,'process mapping'!A$1:C$37,2,0))</f>
        <v>Transit</v>
      </c>
      <c r="H95" s="36" t="s">
        <v>268</v>
      </c>
      <c r="I95" s="35" t="s">
        <v>153</v>
      </c>
      <c r="K95" s="35" t="s">
        <v>205</v>
      </c>
      <c r="S95" s="47" t="s">
        <v>158</v>
      </c>
      <c r="T95" s="23" t="s">
        <v>153</v>
      </c>
      <c r="U95" s="23" t="s">
        <v>205</v>
      </c>
      <c r="V95" s="47">
        <v>23</v>
      </c>
      <c r="W95" s="47">
        <v>3</v>
      </c>
      <c r="X95" s="22"/>
      <c r="Y95" s="47" t="s">
        <v>10</v>
      </c>
      <c r="Z95" s="47" t="s">
        <v>64</v>
      </c>
      <c r="AA95" s="22" t="s">
        <v>13</v>
      </c>
      <c r="AB95" s="22" t="s">
        <v>13</v>
      </c>
      <c r="AC95" s="22">
        <v>89</v>
      </c>
    </row>
    <row r="96" spans="1:29" hidden="1" x14ac:dyDescent="0.25">
      <c r="A96" s="33">
        <v>45209</v>
      </c>
      <c r="B96" s="43">
        <v>0.33333333333333331</v>
      </c>
      <c r="C96" s="43"/>
      <c r="D96" s="43"/>
      <c r="E96" s="43" t="s">
        <v>315</v>
      </c>
      <c r="F96" s="36"/>
      <c r="G96" s="36" t="str">
        <f>IF(VLOOKUP(S96,'process mapping'!A$1:C$37,2,0)=0,"????",VLOOKUP(S96,'process mapping'!A$1:C$37,2,0))</f>
        <v>Meeting</v>
      </c>
      <c r="H96" s="36" t="s">
        <v>268</v>
      </c>
      <c r="I96" s="35" t="s">
        <v>59</v>
      </c>
      <c r="S96" s="47" t="s">
        <v>59</v>
      </c>
      <c r="T96" s="23"/>
      <c r="U96" s="23"/>
      <c r="V96" s="47"/>
      <c r="W96" s="47"/>
      <c r="X96" s="22" t="s">
        <v>11</v>
      </c>
      <c r="Y96" s="47" t="s">
        <v>10</v>
      </c>
      <c r="Z96" s="47" t="s">
        <v>64</v>
      </c>
      <c r="AA96" s="22" t="s">
        <v>13</v>
      </c>
      <c r="AB96" s="22" t="s">
        <v>13</v>
      </c>
      <c r="AC96" s="22">
        <v>90</v>
      </c>
    </row>
    <row r="97" spans="1:29" ht="30" x14ac:dyDescent="0.25">
      <c r="A97" s="33">
        <v>45209</v>
      </c>
      <c r="B97" s="43">
        <v>0.36388888888888887</v>
      </c>
      <c r="C97" s="43"/>
      <c r="D97" s="43"/>
      <c r="E97" s="43" t="s">
        <v>315</v>
      </c>
      <c r="F97" s="36" t="s">
        <v>267</v>
      </c>
      <c r="G97" s="36" t="s">
        <v>265</v>
      </c>
      <c r="H97" s="36" t="s">
        <v>268</v>
      </c>
      <c r="I97" s="35" t="s">
        <v>200</v>
      </c>
      <c r="J97" s="35" t="s">
        <v>161</v>
      </c>
      <c r="K97" s="35" t="s">
        <v>206</v>
      </c>
      <c r="S97" s="47" t="s">
        <v>200</v>
      </c>
      <c r="T97" s="23" t="s">
        <v>161</v>
      </c>
      <c r="U97" s="23" t="s">
        <v>206</v>
      </c>
      <c r="V97" s="47"/>
      <c r="W97" s="47"/>
      <c r="X97" s="22"/>
      <c r="Y97" s="47" t="s">
        <v>10</v>
      </c>
      <c r="Z97" s="47" t="s">
        <v>64</v>
      </c>
      <c r="AA97" s="22" t="s">
        <v>13</v>
      </c>
      <c r="AB97" s="22" t="s">
        <v>13</v>
      </c>
      <c r="AC97" s="22">
        <v>91</v>
      </c>
    </row>
    <row r="98" spans="1:29" ht="30" x14ac:dyDescent="0.25">
      <c r="A98" s="33">
        <v>45209</v>
      </c>
      <c r="B98" s="43">
        <v>0.39305555555555555</v>
      </c>
      <c r="C98" s="43"/>
      <c r="D98" s="43"/>
      <c r="E98" s="43" t="s">
        <v>315</v>
      </c>
      <c r="F98" s="36" t="s">
        <v>267</v>
      </c>
      <c r="G98" s="36" t="str">
        <f>IF(VLOOKUP(S98,'process mapping'!A$1:C$37,2,0)=0,"????",VLOOKUP(S98,'process mapping'!A$1:C$37,2,0))</f>
        <v>Station</v>
      </c>
      <c r="H98" s="36" t="s">
        <v>268</v>
      </c>
      <c r="I98" s="35" t="s">
        <v>66</v>
      </c>
      <c r="J98" s="35" t="s">
        <v>162</v>
      </c>
      <c r="K98" s="35" t="s">
        <v>207</v>
      </c>
      <c r="S98" s="47" t="s">
        <v>66</v>
      </c>
      <c r="T98" s="23" t="s">
        <v>162</v>
      </c>
      <c r="U98" s="23" t="s">
        <v>207</v>
      </c>
      <c r="V98" s="47"/>
      <c r="W98" s="47"/>
      <c r="X98" s="22"/>
      <c r="Y98" s="47" t="s">
        <v>10</v>
      </c>
      <c r="Z98" s="47" t="s">
        <v>64</v>
      </c>
      <c r="AA98" s="22" t="s">
        <v>13</v>
      </c>
      <c r="AB98" s="22" t="s">
        <v>13</v>
      </c>
      <c r="AC98" s="22">
        <v>92</v>
      </c>
    </row>
    <row r="99" spans="1:29" x14ac:dyDescent="0.25">
      <c r="A99" s="33">
        <v>45209</v>
      </c>
      <c r="B99" s="43">
        <v>0.40277777777777773</v>
      </c>
      <c r="C99" s="43"/>
      <c r="D99" s="43"/>
      <c r="E99" s="43" t="s">
        <v>315</v>
      </c>
      <c r="F99" s="36"/>
      <c r="G99" s="36" t="str">
        <f>IF(VLOOKUP(S99,'process mapping'!A$1:C$37,2,0)=0,"????",VLOOKUP(S99,'process mapping'!A$1:C$37,2,0))</f>
        <v>Transit</v>
      </c>
      <c r="H99" s="36" t="s">
        <v>268</v>
      </c>
      <c r="I99" s="35" t="s">
        <v>192</v>
      </c>
      <c r="S99" s="47" t="s">
        <v>158</v>
      </c>
      <c r="T99" s="23" t="s">
        <v>192</v>
      </c>
      <c r="U99" s="23"/>
      <c r="V99" s="47"/>
      <c r="W99" s="47"/>
      <c r="X99" s="22"/>
      <c r="Y99" s="47" t="s">
        <v>10</v>
      </c>
      <c r="Z99" s="47" t="s">
        <v>64</v>
      </c>
      <c r="AA99" s="22" t="s">
        <v>13</v>
      </c>
      <c r="AB99" s="22" t="s">
        <v>13</v>
      </c>
      <c r="AC99" s="22">
        <v>93</v>
      </c>
    </row>
    <row r="100" spans="1:29" ht="30" x14ac:dyDescent="0.25">
      <c r="A100" s="33">
        <v>45209</v>
      </c>
      <c r="B100" s="43">
        <v>0.4375</v>
      </c>
      <c r="C100" s="43"/>
      <c r="D100" s="43"/>
      <c r="E100" s="43" t="s">
        <v>315</v>
      </c>
      <c r="F100" s="36" t="s">
        <v>267</v>
      </c>
      <c r="G100" s="36" t="str">
        <f>IF(VLOOKUP(S100,'process mapping'!A$1:C$37,2,0)=0,"????",VLOOKUP(S100,'process mapping'!A$1:C$37,2,0))</f>
        <v>Station</v>
      </c>
      <c r="H100" s="36" t="s">
        <v>268</v>
      </c>
      <c r="I100" s="35" t="s">
        <v>66</v>
      </c>
      <c r="J100" s="35" t="s">
        <v>193</v>
      </c>
      <c r="K100" s="35" t="s">
        <v>208</v>
      </c>
      <c r="S100" s="47" t="s">
        <v>66</v>
      </c>
      <c r="T100" s="23" t="s">
        <v>193</v>
      </c>
      <c r="U100" s="23" t="s">
        <v>208</v>
      </c>
      <c r="V100" s="47"/>
      <c r="W100" s="47"/>
      <c r="X100" s="22"/>
      <c r="Y100" s="47" t="s">
        <v>10</v>
      </c>
      <c r="Z100" s="47" t="s">
        <v>64</v>
      </c>
      <c r="AA100" s="22" t="s">
        <v>13</v>
      </c>
      <c r="AB100" s="22" t="s">
        <v>13</v>
      </c>
      <c r="AC100" s="22">
        <v>94</v>
      </c>
    </row>
    <row r="101" spans="1:29" x14ac:dyDescent="0.25">
      <c r="A101" s="33">
        <v>45209</v>
      </c>
      <c r="B101" s="43">
        <v>0.44791666666666669</v>
      </c>
      <c r="C101" s="43"/>
      <c r="D101" s="43"/>
      <c r="E101" s="43" t="s">
        <v>315</v>
      </c>
      <c r="F101" s="36"/>
      <c r="G101" s="36" t="str">
        <f>IF(VLOOKUP(S101,'process mapping'!A$1:C$37,2,0)=0,"????",VLOOKUP(S101,'process mapping'!A$1:C$37,2,0))</f>
        <v>Transit</v>
      </c>
      <c r="H101" s="36" t="s">
        <v>268</v>
      </c>
      <c r="I101" s="35" t="s">
        <v>194</v>
      </c>
      <c r="S101" s="47" t="s">
        <v>158</v>
      </c>
      <c r="T101" s="23" t="s">
        <v>194</v>
      </c>
      <c r="U101" s="23"/>
      <c r="V101" s="47"/>
      <c r="W101" s="47"/>
      <c r="X101" s="22"/>
      <c r="Y101" s="47" t="s">
        <v>10</v>
      </c>
      <c r="Z101" s="47" t="s">
        <v>64</v>
      </c>
      <c r="AA101" s="22" t="s">
        <v>13</v>
      </c>
      <c r="AB101" s="22" t="s">
        <v>13</v>
      </c>
      <c r="AC101" s="22">
        <v>95</v>
      </c>
    </row>
    <row r="102" spans="1:29" ht="45" x14ac:dyDescent="0.25">
      <c r="A102" s="33">
        <v>45209</v>
      </c>
      <c r="B102" s="43">
        <v>0.47916666666666669</v>
      </c>
      <c r="C102" s="43"/>
      <c r="D102" s="43"/>
      <c r="E102" s="43" t="s">
        <v>315</v>
      </c>
      <c r="F102" s="36" t="s">
        <v>267</v>
      </c>
      <c r="G102" s="36" t="str">
        <f>IF(VLOOKUP(S102,'process mapping'!A$1:C$37,2,0)=0,"????",VLOOKUP(S102,'process mapping'!A$1:C$37,2,0))</f>
        <v>Station</v>
      </c>
      <c r="H102" s="36" t="s">
        <v>268</v>
      </c>
      <c r="I102" s="35" t="s">
        <v>66</v>
      </c>
      <c r="J102" s="35" t="s">
        <v>195</v>
      </c>
      <c r="K102" s="35" t="s">
        <v>211</v>
      </c>
      <c r="S102" s="47" t="s">
        <v>66</v>
      </c>
      <c r="T102" s="23" t="s">
        <v>195</v>
      </c>
      <c r="U102" s="23" t="s">
        <v>211</v>
      </c>
      <c r="V102" s="47"/>
      <c r="W102" s="47"/>
      <c r="X102" s="22"/>
      <c r="Y102" s="47" t="s">
        <v>10</v>
      </c>
      <c r="Z102" s="47" t="s">
        <v>64</v>
      </c>
      <c r="AA102" s="22" t="s">
        <v>13</v>
      </c>
      <c r="AB102" s="22" t="s">
        <v>13</v>
      </c>
      <c r="AC102" s="22">
        <v>96</v>
      </c>
    </row>
    <row r="103" spans="1:29" x14ac:dyDescent="0.25">
      <c r="A103" s="33">
        <v>45209</v>
      </c>
      <c r="B103" s="43">
        <v>0.50694444444444442</v>
      </c>
      <c r="C103" s="43"/>
      <c r="D103" s="43"/>
      <c r="E103" s="43" t="s">
        <v>315</v>
      </c>
      <c r="F103" s="36"/>
      <c r="G103" s="36" t="str">
        <f>IF(VLOOKUP(S103,'process mapping'!A$1:C$37,2,0)=0,"????",VLOOKUP(S103,'process mapping'!A$1:C$37,2,0))</f>
        <v>Transit</v>
      </c>
      <c r="H103" s="36" t="s">
        <v>268</v>
      </c>
      <c r="I103" s="35" t="s">
        <v>198</v>
      </c>
      <c r="S103" s="47" t="s">
        <v>27</v>
      </c>
      <c r="T103" s="23" t="s">
        <v>198</v>
      </c>
      <c r="U103" s="23"/>
      <c r="V103" s="47"/>
      <c r="W103" s="47"/>
      <c r="X103" s="22"/>
      <c r="Y103" s="47" t="s">
        <v>10</v>
      </c>
      <c r="Z103" s="47" t="s">
        <v>64</v>
      </c>
      <c r="AA103" s="22" t="s">
        <v>13</v>
      </c>
      <c r="AB103" s="22" t="s">
        <v>13</v>
      </c>
      <c r="AC103" s="22">
        <v>97</v>
      </c>
    </row>
    <row r="104" spans="1:29" ht="30" x14ac:dyDescent="0.25">
      <c r="A104" s="33">
        <v>45209</v>
      </c>
      <c r="B104" s="43">
        <v>0.52083333333333337</v>
      </c>
      <c r="C104" s="43"/>
      <c r="D104" s="43"/>
      <c r="E104" s="43" t="s">
        <v>315</v>
      </c>
      <c r="F104" s="36" t="s">
        <v>267</v>
      </c>
      <c r="G104" s="36" t="str">
        <f>IF(VLOOKUP(S104,'process mapping'!A$1:C$37,2,0)=0,"????",VLOOKUP(S104,'process mapping'!A$1:C$37,2,0))</f>
        <v>Station</v>
      </c>
      <c r="H104" s="36" t="s">
        <v>268</v>
      </c>
      <c r="I104" s="35" t="s">
        <v>66</v>
      </c>
      <c r="J104" s="35" t="s">
        <v>199</v>
      </c>
      <c r="K104" s="35" t="s">
        <v>212</v>
      </c>
      <c r="S104" s="47" t="s">
        <v>66</v>
      </c>
      <c r="T104" s="23" t="s">
        <v>199</v>
      </c>
      <c r="U104" s="23" t="s">
        <v>212</v>
      </c>
      <c r="V104" s="47"/>
      <c r="W104" s="47"/>
      <c r="X104" s="22"/>
      <c r="Y104" s="47" t="s">
        <v>10</v>
      </c>
      <c r="Z104" s="47" t="s">
        <v>64</v>
      </c>
      <c r="AA104" s="22" t="s">
        <v>13</v>
      </c>
      <c r="AB104" s="22" t="s">
        <v>13</v>
      </c>
      <c r="AC104" s="22">
        <v>98</v>
      </c>
    </row>
    <row r="105" spans="1:29" x14ac:dyDescent="0.25">
      <c r="A105" s="33">
        <v>45209</v>
      </c>
      <c r="B105" s="43">
        <v>0.54166666666666663</v>
      </c>
      <c r="C105" s="43"/>
      <c r="D105" s="43"/>
      <c r="E105" s="43" t="s">
        <v>315</v>
      </c>
      <c r="F105" s="36" t="s">
        <v>267</v>
      </c>
      <c r="G105" s="36" t="str">
        <f>IF(VLOOKUP(S105,'process mapping'!A$1:C$37,2,0)=0,"????",VLOOKUP(S105,'process mapping'!A$1:C$37,2,0))</f>
        <v>Station</v>
      </c>
      <c r="H105" s="36" t="s">
        <v>268</v>
      </c>
      <c r="I105" s="35" t="s">
        <v>55</v>
      </c>
      <c r="S105" s="47" t="s">
        <v>55</v>
      </c>
      <c r="T105" s="23"/>
      <c r="U105" s="23"/>
      <c r="V105" s="47"/>
      <c r="W105" s="47"/>
      <c r="X105" s="22"/>
      <c r="Y105" s="47" t="s">
        <v>10</v>
      </c>
      <c r="Z105" s="47" t="s">
        <v>64</v>
      </c>
      <c r="AA105" s="22" t="s">
        <v>13</v>
      </c>
      <c r="AB105" s="22" t="s">
        <v>13</v>
      </c>
      <c r="AC105" s="22">
        <v>99</v>
      </c>
    </row>
    <row r="106" spans="1:29" x14ac:dyDescent="0.25">
      <c r="A106" s="33">
        <v>45209</v>
      </c>
      <c r="B106" s="43">
        <v>0.58333333333333337</v>
      </c>
      <c r="C106" s="43"/>
      <c r="D106" s="43"/>
      <c r="E106" s="43" t="s">
        <v>315</v>
      </c>
      <c r="F106" s="36"/>
      <c r="G106" s="36" t="str">
        <f>IF(VLOOKUP(S106,'process mapping'!A$1:C$37,2,0)=0,"????",VLOOKUP(S106,'process mapping'!A$1:C$37,2,0))</f>
        <v>Transit</v>
      </c>
      <c r="H106" s="36" t="s">
        <v>268</v>
      </c>
      <c r="I106" s="35" t="s">
        <v>214</v>
      </c>
      <c r="K106" s="35" t="s">
        <v>215</v>
      </c>
      <c r="S106" s="47" t="s">
        <v>160</v>
      </c>
      <c r="T106" s="23" t="s">
        <v>214</v>
      </c>
      <c r="U106" s="23" t="s">
        <v>215</v>
      </c>
      <c r="V106" s="47">
        <v>10</v>
      </c>
      <c r="W106" s="47">
        <v>1</v>
      </c>
      <c r="X106" s="22"/>
      <c r="Y106" s="47" t="s">
        <v>10</v>
      </c>
      <c r="Z106" s="47" t="s">
        <v>64</v>
      </c>
      <c r="AA106" s="22" t="s">
        <v>13</v>
      </c>
      <c r="AB106" s="22" t="s">
        <v>13</v>
      </c>
      <c r="AC106" s="22">
        <v>100</v>
      </c>
    </row>
    <row r="107" spans="1:29" x14ac:dyDescent="0.25">
      <c r="A107" s="33">
        <v>45209</v>
      </c>
      <c r="B107" s="43">
        <v>0.625</v>
      </c>
      <c r="C107" s="43"/>
      <c r="D107" s="43"/>
      <c r="E107" s="43" t="s">
        <v>315</v>
      </c>
      <c r="F107" s="36" t="s">
        <v>267</v>
      </c>
      <c r="G107" s="36" t="s">
        <v>297</v>
      </c>
      <c r="H107" s="36" t="s">
        <v>268</v>
      </c>
      <c r="I107" s="37" t="s">
        <v>73</v>
      </c>
      <c r="J107" s="37" t="s">
        <v>164</v>
      </c>
      <c r="K107" s="37" t="s">
        <v>213</v>
      </c>
      <c r="L107" s="37"/>
      <c r="M107" s="37"/>
      <c r="N107" s="37"/>
      <c r="O107" s="37"/>
      <c r="P107" s="37"/>
      <c r="Q107" s="37"/>
      <c r="R107" s="37"/>
      <c r="S107" s="47" t="s">
        <v>73</v>
      </c>
      <c r="T107" s="23" t="s">
        <v>164</v>
      </c>
      <c r="U107" s="23" t="s">
        <v>213</v>
      </c>
      <c r="V107" s="47">
        <v>33</v>
      </c>
      <c r="W107" s="47">
        <v>4</v>
      </c>
      <c r="X107" s="22"/>
      <c r="Y107" s="47" t="s">
        <v>10</v>
      </c>
      <c r="Z107" s="47" t="s">
        <v>64</v>
      </c>
      <c r="AA107" s="22" t="s">
        <v>13</v>
      </c>
      <c r="AB107" s="22" t="s">
        <v>13</v>
      </c>
      <c r="AC107" s="22">
        <v>101</v>
      </c>
    </row>
    <row r="108" spans="1:29" hidden="1" x14ac:dyDescent="0.25">
      <c r="A108" s="33">
        <v>45209</v>
      </c>
      <c r="B108" s="43">
        <v>0.75</v>
      </c>
      <c r="C108" s="43"/>
      <c r="D108" s="43"/>
      <c r="E108" s="43" t="s">
        <v>315</v>
      </c>
      <c r="F108" s="36" t="s">
        <v>14</v>
      </c>
      <c r="G108" s="36" t="str">
        <f>IF(VLOOKUP(S108,'process mapping'!A$1:C$37,2,0)=0,"????",VLOOKUP(S108,'process mapping'!A$1:C$37,2,0))</f>
        <v>Meeting</v>
      </c>
      <c r="H108" s="36" t="s">
        <v>268</v>
      </c>
      <c r="I108" s="35" t="s">
        <v>41</v>
      </c>
      <c r="S108" s="47" t="s">
        <v>41</v>
      </c>
      <c r="T108" s="23"/>
      <c r="U108" s="23"/>
      <c r="V108" s="47"/>
      <c r="W108" s="47"/>
      <c r="X108" s="22" t="s">
        <v>14</v>
      </c>
      <c r="Y108" s="47" t="s">
        <v>10</v>
      </c>
      <c r="Z108" s="47" t="s">
        <v>64</v>
      </c>
      <c r="AA108" s="22" t="s">
        <v>13</v>
      </c>
      <c r="AB108" s="22" t="s">
        <v>13</v>
      </c>
      <c r="AC108" s="22">
        <v>102</v>
      </c>
    </row>
    <row r="109" spans="1:29" x14ac:dyDescent="0.25">
      <c r="A109" s="33">
        <v>45209</v>
      </c>
      <c r="B109" s="43">
        <v>0.77083333333333337</v>
      </c>
      <c r="C109" s="43"/>
      <c r="D109" s="43"/>
      <c r="E109" s="43" t="s">
        <v>315</v>
      </c>
      <c r="F109" s="36"/>
      <c r="G109" s="36" t="str">
        <f>IF(VLOOKUP(S109,'process mapping'!A$1:C$37,2,0)=0,"????",VLOOKUP(S109,'process mapping'!A$1:C$37,2,0))</f>
        <v>Transit</v>
      </c>
      <c r="H109" s="36" t="s">
        <v>268</v>
      </c>
      <c r="K109" s="35" t="s">
        <v>215</v>
      </c>
      <c r="S109" s="47" t="s">
        <v>27</v>
      </c>
      <c r="T109" s="23"/>
      <c r="U109" s="23" t="s">
        <v>215</v>
      </c>
      <c r="V109" s="47">
        <v>10</v>
      </c>
      <c r="W109" s="47">
        <v>1</v>
      </c>
      <c r="X109" s="22"/>
      <c r="Y109" s="47" t="s">
        <v>10</v>
      </c>
      <c r="Z109" s="47"/>
      <c r="AA109" s="22"/>
      <c r="AB109" s="22"/>
      <c r="AC109" s="22">
        <v>103</v>
      </c>
    </row>
    <row r="110" spans="1:29" x14ac:dyDescent="0.25">
      <c r="A110" s="33">
        <v>45209</v>
      </c>
      <c r="B110" s="43">
        <v>0.8125</v>
      </c>
      <c r="C110" s="43"/>
      <c r="D110" s="43"/>
      <c r="E110" s="43" t="s">
        <v>315</v>
      </c>
      <c r="F110" s="36" t="s">
        <v>267</v>
      </c>
      <c r="G110" s="36" t="s">
        <v>297</v>
      </c>
      <c r="H110" s="36" t="s">
        <v>268</v>
      </c>
      <c r="I110" s="37" t="s">
        <v>73</v>
      </c>
      <c r="J110" s="37" t="s">
        <v>163</v>
      </c>
      <c r="K110" s="37" t="s">
        <v>210</v>
      </c>
      <c r="L110" s="37"/>
      <c r="M110" s="37"/>
      <c r="N110" s="37"/>
      <c r="O110" s="37"/>
      <c r="P110" s="37"/>
      <c r="Q110" s="37"/>
      <c r="R110" s="37"/>
      <c r="S110" s="47" t="s">
        <v>73</v>
      </c>
      <c r="T110" s="23" t="s">
        <v>163</v>
      </c>
      <c r="U110" s="23" t="s">
        <v>210</v>
      </c>
      <c r="V110" s="47">
        <v>8.5</v>
      </c>
      <c r="W110" s="47">
        <v>1.5</v>
      </c>
      <c r="X110" s="22"/>
      <c r="Y110" s="47" t="s">
        <v>10</v>
      </c>
      <c r="Z110" s="47" t="s">
        <v>64</v>
      </c>
      <c r="AA110" s="22" t="s">
        <v>13</v>
      </c>
      <c r="AB110" s="22" t="s">
        <v>13</v>
      </c>
      <c r="AC110" s="22">
        <v>104</v>
      </c>
    </row>
    <row r="111" spans="1:29" ht="30" hidden="1" x14ac:dyDescent="0.25">
      <c r="A111" s="33">
        <v>45209</v>
      </c>
      <c r="B111" s="43">
        <v>0.83333333333333337</v>
      </c>
      <c r="C111" s="43"/>
      <c r="D111" s="43"/>
      <c r="E111" s="43" t="s">
        <v>315</v>
      </c>
      <c r="F111" s="36" t="s">
        <v>219</v>
      </c>
      <c r="G111" s="36" t="str">
        <f>IF(VLOOKUP(S111,'process mapping'!A$1:C$37,2,0)=0,"????",VLOOKUP(S111,'process mapping'!A$1:C$37,2,0))</f>
        <v>Meeting</v>
      </c>
      <c r="H111" s="36" t="s">
        <v>268</v>
      </c>
      <c r="I111" s="35" t="s">
        <v>218</v>
      </c>
      <c r="K111" s="35" t="s">
        <v>220</v>
      </c>
      <c r="S111" s="47" t="s">
        <v>218</v>
      </c>
      <c r="T111" s="23" t="s">
        <v>220</v>
      </c>
      <c r="U111" s="23"/>
      <c r="V111" s="47"/>
      <c r="W111" s="47"/>
      <c r="X111" s="22" t="s">
        <v>219</v>
      </c>
      <c r="Y111" s="47" t="s">
        <v>10</v>
      </c>
      <c r="Z111" s="47" t="s">
        <v>64</v>
      </c>
      <c r="AA111" s="22" t="s">
        <v>13</v>
      </c>
      <c r="AB111" s="22" t="s">
        <v>13</v>
      </c>
      <c r="AC111" s="22">
        <v>105</v>
      </c>
    </row>
    <row r="112" spans="1:29" x14ac:dyDescent="0.25">
      <c r="A112" s="33">
        <v>45209</v>
      </c>
      <c r="B112" s="43">
        <v>0.875</v>
      </c>
      <c r="C112" s="43"/>
      <c r="D112" s="43"/>
      <c r="E112" s="43" t="s">
        <v>315</v>
      </c>
      <c r="F112" s="36"/>
      <c r="G112" s="36" t="str">
        <f>IF(VLOOKUP(S112,'process mapping'!A$1:C$37,2,0)=0,"????",VLOOKUP(S112,'process mapping'!A$1:C$37,2,0))</f>
        <v>Transit</v>
      </c>
      <c r="H112" s="36" t="s">
        <v>268</v>
      </c>
      <c r="K112" s="35" t="s">
        <v>215</v>
      </c>
      <c r="S112" s="47" t="s">
        <v>27</v>
      </c>
      <c r="T112" s="23"/>
      <c r="U112" s="23" t="s">
        <v>215</v>
      </c>
      <c r="V112" s="47">
        <v>1.3</v>
      </c>
      <c r="W112" s="47">
        <v>0.5</v>
      </c>
      <c r="X112" s="22"/>
      <c r="Y112" s="47" t="s">
        <v>10</v>
      </c>
      <c r="Z112" s="47"/>
      <c r="AA112" s="22"/>
      <c r="AB112" s="22"/>
      <c r="AC112" s="22">
        <v>106</v>
      </c>
    </row>
    <row r="113" spans="1:29" x14ac:dyDescent="0.25">
      <c r="A113" s="33">
        <v>45209</v>
      </c>
      <c r="B113" s="43">
        <v>0.89583333333333337</v>
      </c>
      <c r="C113" s="43"/>
      <c r="D113" s="43"/>
      <c r="E113" s="43" t="s">
        <v>315</v>
      </c>
      <c r="F113" s="36" t="s">
        <v>267</v>
      </c>
      <c r="G113" s="36" t="s">
        <v>297</v>
      </c>
      <c r="H113" s="36" t="s">
        <v>268</v>
      </c>
      <c r="I113" s="37" t="s">
        <v>73</v>
      </c>
      <c r="J113" s="37" t="s">
        <v>162</v>
      </c>
      <c r="K113" s="37" t="s">
        <v>210</v>
      </c>
      <c r="L113" s="37"/>
      <c r="M113" s="37"/>
      <c r="N113" s="37"/>
      <c r="O113" s="37"/>
      <c r="P113" s="37"/>
      <c r="Q113" s="37"/>
      <c r="R113" s="37"/>
      <c r="S113" s="47" t="s">
        <v>73</v>
      </c>
      <c r="T113" s="23" t="s">
        <v>162</v>
      </c>
      <c r="U113" s="23" t="s">
        <v>210</v>
      </c>
      <c r="V113" s="47">
        <v>8.5</v>
      </c>
      <c r="W113" s="47">
        <v>1.5</v>
      </c>
      <c r="X113" s="22"/>
      <c r="Y113" s="47" t="s">
        <v>10</v>
      </c>
      <c r="Z113" s="47" t="s">
        <v>64</v>
      </c>
      <c r="AA113" s="22" t="s">
        <v>13</v>
      </c>
      <c r="AB113" s="22" t="s">
        <v>13</v>
      </c>
      <c r="AC113" s="22">
        <v>107</v>
      </c>
    </row>
    <row r="114" spans="1:29" x14ac:dyDescent="0.25">
      <c r="A114" s="33">
        <v>45209</v>
      </c>
      <c r="B114" s="43">
        <v>0.95833333333333337</v>
      </c>
      <c r="C114" s="43"/>
      <c r="D114" s="43"/>
      <c r="E114" s="43" t="s">
        <v>315</v>
      </c>
      <c r="F114" s="36"/>
      <c r="G114" s="36" t="str">
        <f>IF(VLOOKUP(S114,'process mapping'!A$1:C$37,2,0)=0,"????",VLOOKUP(S114,'process mapping'!A$1:C$37,2,0))</f>
        <v>Transit</v>
      </c>
      <c r="H114" s="36" t="s">
        <v>268</v>
      </c>
      <c r="K114" s="35" t="s">
        <v>215</v>
      </c>
      <c r="S114" s="47" t="s">
        <v>27</v>
      </c>
      <c r="T114" s="23"/>
      <c r="U114" s="23" t="s">
        <v>215</v>
      </c>
      <c r="V114" s="47">
        <v>6</v>
      </c>
      <c r="W114" s="47">
        <v>1</v>
      </c>
      <c r="X114" s="22"/>
      <c r="Y114" s="47" t="s">
        <v>10</v>
      </c>
      <c r="Z114" s="47"/>
      <c r="AA114" s="22"/>
      <c r="AB114" s="22"/>
      <c r="AC114" s="22">
        <v>108</v>
      </c>
    </row>
    <row r="115" spans="1:29" x14ac:dyDescent="0.25">
      <c r="A115" s="33">
        <v>45210</v>
      </c>
      <c r="B115" s="43">
        <v>0</v>
      </c>
      <c r="C115" s="43"/>
      <c r="D115" s="43"/>
      <c r="E115" s="43" t="s">
        <v>315</v>
      </c>
      <c r="F115" s="36" t="s">
        <v>267</v>
      </c>
      <c r="G115" s="36" t="s">
        <v>297</v>
      </c>
      <c r="H115" s="36" t="s">
        <v>268</v>
      </c>
      <c r="I115" s="37" t="s">
        <v>73</v>
      </c>
      <c r="J115" s="37" t="s">
        <v>161</v>
      </c>
      <c r="K115" s="37" t="s">
        <v>210</v>
      </c>
      <c r="L115" s="37"/>
      <c r="M115" s="37"/>
      <c r="N115" s="37"/>
      <c r="O115" s="37"/>
      <c r="P115" s="37"/>
      <c r="Q115" s="37"/>
      <c r="R115" s="37"/>
      <c r="S115" s="47" t="s">
        <v>73</v>
      </c>
      <c r="T115" s="23" t="s">
        <v>161</v>
      </c>
      <c r="U115" s="23" t="s">
        <v>210</v>
      </c>
      <c r="V115" s="47">
        <v>8.5</v>
      </c>
      <c r="W115" s="47">
        <v>1.5</v>
      </c>
      <c r="X115" s="22"/>
      <c r="Y115" s="47" t="s">
        <v>10</v>
      </c>
      <c r="Z115" s="47" t="s">
        <v>64</v>
      </c>
      <c r="AA115" s="22" t="s">
        <v>13</v>
      </c>
      <c r="AB115" s="22" t="s">
        <v>13</v>
      </c>
      <c r="AC115" s="22">
        <v>109</v>
      </c>
    </row>
    <row r="116" spans="1:29" x14ac:dyDescent="0.25">
      <c r="A116" s="33">
        <v>45210</v>
      </c>
      <c r="B116" s="43">
        <v>6.25E-2</v>
      </c>
      <c r="C116" s="43"/>
      <c r="D116" s="43"/>
      <c r="E116" s="43" t="s">
        <v>315</v>
      </c>
      <c r="F116" s="36"/>
      <c r="G116" s="36" t="str">
        <f>IF(VLOOKUP(S116,'process mapping'!A$1:C$37,2,0)=0,"????",VLOOKUP(S116,'process mapping'!A$1:C$37,2,0))</f>
        <v>Transit</v>
      </c>
      <c r="H116" s="36" t="s">
        <v>268</v>
      </c>
      <c r="K116" s="35" t="s">
        <v>215</v>
      </c>
      <c r="S116" s="47" t="s">
        <v>27</v>
      </c>
      <c r="T116" s="23"/>
      <c r="U116" s="23" t="s">
        <v>215</v>
      </c>
      <c r="V116" s="47">
        <v>6</v>
      </c>
      <c r="W116" s="47">
        <v>0.5</v>
      </c>
      <c r="X116" s="22"/>
      <c r="Y116" s="47" t="s">
        <v>10</v>
      </c>
      <c r="Z116" s="47"/>
      <c r="AA116" s="22"/>
      <c r="AB116" s="22"/>
      <c r="AC116" s="22">
        <v>110</v>
      </c>
    </row>
    <row r="117" spans="1:29" ht="45" x14ac:dyDescent="0.25">
      <c r="A117" s="33">
        <v>45210</v>
      </c>
      <c r="B117" s="43">
        <v>8.3333333333333329E-2</v>
      </c>
      <c r="C117" s="43"/>
      <c r="D117" s="43"/>
      <c r="E117" s="43" t="s">
        <v>315</v>
      </c>
      <c r="F117" s="36" t="s">
        <v>267</v>
      </c>
      <c r="G117" s="36" t="s">
        <v>297</v>
      </c>
      <c r="H117" s="36" t="s">
        <v>268</v>
      </c>
      <c r="I117" s="37" t="s">
        <v>73</v>
      </c>
      <c r="J117" s="37" t="s">
        <v>159</v>
      </c>
      <c r="K117" s="37" t="s">
        <v>221</v>
      </c>
      <c r="L117" s="37"/>
      <c r="M117" s="37"/>
      <c r="N117" s="37"/>
      <c r="O117" s="37"/>
      <c r="P117" s="37"/>
      <c r="Q117" s="37"/>
      <c r="R117" s="37"/>
      <c r="S117" s="47" t="s">
        <v>73</v>
      </c>
      <c r="T117" s="23" t="s">
        <v>159</v>
      </c>
      <c r="U117" s="23" t="s">
        <v>221</v>
      </c>
      <c r="V117" s="47">
        <v>8.5</v>
      </c>
      <c r="W117" s="47">
        <v>1.5</v>
      </c>
      <c r="X117" s="22"/>
      <c r="Y117" s="47" t="s">
        <v>10</v>
      </c>
      <c r="Z117" s="47" t="s">
        <v>64</v>
      </c>
      <c r="AA117" s="22" t="s">
        <v>13</v>
      </c>
      <c r="AB117" s="22" t="s">
        <v>13</v>
      </c>
      <c r="AC117" s="22">
        <v>111</v>
      </c>
    </row>
    <row r="118" spans="1:29" x14ac:dyDescent="0.25">
      <c r="A118" s="33">
        <v>45210</v>
      </c>
      <c r="B118" s="43">
        <v>0.14583333333333334</v>
      </c>
      <c r="C118" s="43"/>
      <c r="D118" s="43"/>
      <c r="E118" s="43" t="s">
        <v>315</v>
      </c>
      <c r="F118" s="36"/>
      <c r="G118" s="36" t="str">
        <f>IF(VLOOKUP(S118,'process mapping'!A$1:C$37,2,0)=0,"????",VLOOKUP(S118,'process mapping'!A$1:C$37,2,0))</f>
        <v>Transit</v>
      </c>
      <c r="H118" s="36" t="s">
        <v>268</v>
      </c>
      <c r="I118" s="35" t="s">
        <v>289</v>
      </c>
      <c r="K118" s="35" t="s">
        <v>215</v>
      </c>
      <c r="S118" s="47" t="s">
        <v>216</v>
      </c>
      <c r="T118" s="23"/>
      <c r="U118" s="23" t="s">
        <v>215</v>
      </c>
      <c r="V118" s="47">
        <v>37</v>
      </c>
      <c r="W118" s="47">
        <v>4</v>
      </c>
      <c r="X118" s="22"/>
      <c r="Y118" s="47" t="s">
        <v>10</v>
      </c>
      <c r="Z118" s="47"/>
      <c r="AA118" s="22"/>
      <c r="AB118" s="22"/>
      <c r="AC118" s="22">
        <v>112</v>
      </c>
    </row>
    <row r="119" spans="1:29" x14ac:dyDescent="0.25">
      <c r="A119" s="33">
        <v>45210</v>
      </c>
      <c r="B119" s="43">
        <v>0.25</v>
      </c>
      <c r="C119" s="43"/>
      <c r="D119" s="43"/>
      <c r="E119" s="43" t="s">
        <v>315</v>
      </c>
      <c r="F119" s="36" t="s">
        <v>267</v>
      </c>
      <c r="G119" s="36" t="str">
        <f>IF(VLOOKUP(S119,'process mapping'!A$1:C$37,2,0)=0,"????",VLOOKUP(S119,'process mapping'!A$1:C$37,2,0))</f>
        <v>Station</v>
      </c>
      <c r="H119" s="36" t="s">
        <v>268</v>
      </c>
      <c r="I119" s="35" t="s">
        <v>55</v>
      </c>
      <c r="J119" s="35" t="s">
        <v>201</v>
      </c>
      <c r="S119" s="47" t="s">
        <v>55</v>
      </c>
      <c r="T119" s="23" t="s">
        <v>201</v>
      </c>
      <c r="U119" s="23" t="s">
        <v>196</v>
      </c>
      <c r="V119" s="47"/>
      <c r="W119" s="47"/>
      <c r="X119" s="22"/>
      <c r="Y119" s="47" t="s">
        <v>10</v>
      </c>
      <c r="Z119" s="47" t="s">
        <v>62</v>
      </c>
      <c r="AA119" s="22" t="s">
        <v>13</v>
      </c>
      <c r="AB119" s="22"/>
      <c r="AC119" s="22">
        <v>113</v>
      </c>
    </row>
    <row r="120" spans="1:29" x14ac:dyDescent="0.25">
      <c r="A120" s="33">
        <v>45210</v>
      </c>
      <c r="B120" s="43">
        <v>0.27083333333333331</v>
      </c>
      <c r="C120" s="43"/>
      <c r="D120" s="43"/>
      <c r="E120" s="43" t="s">
        <v>315</v>
      </c>
      <c r="F120" s="36"/>
      <c r="G120" s="36" t="str">
        <f>IF(VLOOKUP(S120,'process mapping'!A$1:C$37,2,0)=0,"????",VLOOKUP(S120,'process mapping'!A$1:C$37,2,0))</f>
        <v>Transit</v>
      </c>
      <c r="H120" s="36" t="s">
        <v>268</v>
      </c>
      <c r="I120" s="35" t="s">
        <v>290</v>
      </c>
      <c r="S120" s="47" t="s">
        <v>203</v>
      </c>
      <c r="T120" s="23"/>
      <c r="U120" s="23"/>
      <c r="V120" s="47">
        <v>14</v>
      </c>
      <c r="W120" s="47">
        <v>1.5</v>
      </c>
      <c r="X120" s="22"/>
      <c r="Y120" s="47" t="s">
        <v>10</v>
      </c>
      <c r="Z120" s="47" t="s">
        <v>62</v>
      </c>
      <c r="AA120" s="22" t="s">
        <v>13</v>
      </c>
      <c r="AB120" s="22"/>
      <c r="AC120" s="22">
        <v>114</v>
      </c>
    </row>
    <row r="121" spans="1:29" hidden="1" x14ac:dyDescent="0.25">
      <c r="A121" s="33">
        <v>45210</v>
      </c>
      <c r="B121" s="43">
        <v>0.33333333333333331</v>
      </c>
      <c r="C121" s="43"/>
      <c r="D121" s="43"/>
      <c r="E121" s="43" t="s">
        <v>315</v>
      </c>
      <c r="F121" s="36" t="s">
        <v>11</v>
      </c>
      <c r="G121" s="36" t="str">
        <f>IF(VLOOKUP(S121,'process mapping'!A$1:C$37,2,0)=0,"????",VLOOKUP(S121,'process mapping'!A$1:C$37,2,0))</f>
        <v>Meeting</v>
      </c>
      <c r="H121" s="36" t="s">
        <v>268</v>
      </c>
      <c r="I121" s="35" t="s">
        <v>59</v>
      </c>
      <c r="S121" s="47" t="s">
        <v>59</v>
      </c>
      <c r="T121" s="23"/>
      <c r="U121" s="23"/>
      <c r="V121" s="47"/>
      <c r="W121" s="47"/>
      <c r="X121" s="22" t="s">
        <v>11</v>
      </c>
      <c r="Y121" s="47" t="s">
        <v>10</v>
      </c>
      <c r="Z121" s="47" t="s">
        <v>62</v>
      </c>
      <c r="AA121" s="22" t="s">
        <v>13</v>
      </c>
      <c r="AB121" s="22" t="s">
        <v>13</v>
      </c>
      <c r="AC121" s="22">
        <v>115</v>
      </c>
    </row>
    <row r="122" spans="1:29" x14ac:dyDescent="0.25">
      <c r="A122" s="33">
        <v>45210</v>
      </c>
      <c r="B122" s="43">
        <v>0.35069444444444442</v>
      </c>
      <c r="C122" s="43"/>
      <c r="D122" s="43"/>
      <c r="E122" s="43" t="s">
        <v>315</v>
      </c>
      <c r="F122" s="36" t="s">
        <v>267</v>
      </c>
      <c r="G122" s="36" t="str">
        <f>IF(VLOOKUP(S122,'process mapping'!A$1:C$37,2,0)=0,"????",VLOOKUP(S122,'process mapping'!A$1:C$37,2,0))</f>
        <v>Station</v>
      </c>
      <c r="H122" s="36" t="s">
        <v>268</v>
      </c>
      <c r="I122" s="35" t="s">
        <v>55</v>
      </c>
      <c r="J122" s="35" t="s">
        <v>202</v>
      </c>
      <c r="S122" s="47" t="s">
        <v>55</v>
      </c>
      <c r="T122" s="23" t="s">
        <v>202</v>
      </c>
      <c r="U122" s="23" t="s">
        <v>197</v>
      </c>
      <c r="V122" s="47"/>
      <c r="W122" s="47"/>
      <c r="X122" s="22"/>
      <c r="Y122" s="47" t="s">
        <v>10</v>
      </c>
      <c r="Z122" s="47" t="s">
        <v>62</v>
      </c>
      <c r="AA122" s="22" t="s">
        <v>13</v>
      </c>
      <c r="AB122" s="22"/>
      <c r="AC122" s="22">
        <v>116</v>
      </c>
    </row>
    <row r="123" spans="1:29" x14ac:dyDescent="0.25">
      <c r="A123" s="33">
        <v>45210</v>
      </c>
      <c r="B123" s="43">
        <v>0.36805555555555558</v>
      </c>
      <c r="C123" s="43"/>
      <c r="D123" s="43"/>
      <c r="E123" s="43" t="s">
        <v>315</v>
      </c>
      <c r="F123" s="36"/>
      <c r="G123" s="36" t="str">
        <f>IF(VLOOKUP(S123,'process mapping'!A$1:C$37,2,0)=0,"????",VLOOKUP(S123,'process mapping'!A$1:C$37,2,0))</f>
        <v>Transit</v>
      </c>
      <c r="H123" s="36" t="s">
        <v>268</v>
      </c>
      <c r="K123" s="35">
        <v>4</v>
      </c>
      <c r="S123" s="47" t="s">
        <v>27</v>
      </c>
      <c r="T123" s="23"/>
      <c r="U123" s="23">
        <v>4</v>
      </c>
      <c r="V123" s="47">
        <v>105</v>
      </c>
      <c r="W123" s="47">
        <v>13</v>
      </c>
      <c r="X123" s="22"/>
      <c r="Y123" s="47" t="s">
        <v>10</v>
      </c>
      <c r="Z123" s="47" t="s">
        <v>62</v>
      </c>
      <c r="AA123" s="22" t="s">
        <v>13</v>
      </c>
      <c r="AB123" s="22"/>
      <c r="AC123" s="22">
        <v>117</v>
      </c>
    </row>
    <row r="124" spans="1:29" hidden="1" x14ac:dyDescent="0.25">
      <c r="A124" s="33">
        <v>45210</v>
      </c>
      <c r="B124" s="43">
        <v>0.75</v>
      </c>
      <c r="C124" s="43"/>
      <c r="D124" s="43"/>
      <c r="E124" s="43" t="s">
        <v>315</v>
      </c>
      <c r="F124" s="36" t="s">
        <v>14</v>
      </c>
      <c r="G124" s="36" t="str">
        <f>IF(VLOOKUP(S124,'process mapping'!A$1:C$37,2,0)=0,"????",VLOOKUP(S124,'process mapping'!A$1:C$37,2,0))</f>
        <v>Meeting</v>
      </c>
      <c r="H124" s="36" t="s">
        <v>268</v>
      </c>
      <c r="I124" s="35" t="s">
        <v>41</v>
      </c>
      <c r="S124" s="47" t="s">
        <v>41</v>
      </c>
      <c r="T124" s="23"/>
      <c r="U124" s="23"/>
      <c r="V124" s="47"/>
      <c r="W124" s="47"/>
      <c r="X124" s="22" t="s">
        <v>14</v>
      </c>
      <c r="Y124" s="47" t="s">
        <v>10</v>
      </c>
      <c r="Z124" s="47" t="s">
        <v>60</v>
      </c>
      <c r="AA124" s="22" t="s">
        <v>13</v>
      </c>
      <c r="AB124" s="22" t="s">
        <v>13</v>
      </c>
      <c r="AC124" s="22">
        <v>118</v>
      </c>
    </row>
    <row r="125" spans="1:29" ht="60" hidden="1" x14ac:dyDescent="0.25">
      <c r="A125" s="33">
        <v>45210</v>
      </c>
      <c r="B125" s="43">
        <v>0.89583333333333337</v>
      </c>
      <c r="C125" s="43"/>
      <c r="D125" s="43"/>
      <c r="E125" s="43" t="s">
        <v>315</v>
      </c>
      <c r="F125" s="36"/>
      <c r="G125" s="36" t="str">
        <f>IF(VLOOKUP(S125,'process mapping'!A$1:C$37,2,0)=0,"????",VLOOKUP(S125,'process mapping'!A$1:C$37,2,0))</f>
        <v>Deployment</v>
      </c>
      <c r="H125" s="36" t="s">
        <v>268</v>
      </c>
      <c r="I125" s="35" t="s">
        <v>291</v>
      </c>
      <c r="K125" s="35" t="s">
        <v>229</v>
      </c>
      <c r="S125" s="47" t="s">
        <v>217</v>
      </c>
      <c r="T125" s="23" t="s">
        <v>229</v>
      </c>
      <c r="U125" s="23"/>
      <c r="V125" s="47"/>
      <c r="W125" s="47"/>
      <c r="X125" s="22"/>
      <c r="Y125" s="47" t="s">
        <v>10</v>
      </c>
      <c r="Z125" s="47" t="s">
        <v>60</v>
      </c>
      <c r="AA125" s="22" t="s">
        <v>13</v>
      </c>
      <c r="AB125" s="22"/>
      <c r="AC125" s="22">
        <v>119</v>
      </c>
    </row>
    <row r="126" spans="1:29" x14ac:dyDescent="0.25">
      <c r="A126" s="33">
        <v>45210</v>
      </c>
      <c r="B126" s="43">
        <v>0.9375</v>
      </c>
      <c r="C126" s="43"/>
      <c r="D126" s="43"/>
      <c r="E126" s="43" t="s">
        <v>315</v>
      </c>
      <c r="F126" s="36" t="s">
        <v>9</v>
      </c>
      <c r="G126" s="36" t="str">
        <f>IF(VLOOKUP(S126,'process mapping'!A$1:C$37,2,0)=0,"????",VLOOKUP(S126,'process mapping'!A$1:C$37,2,0))</f>
        <v>Line</v>
      </c>
      <c r="H126" s="36" t="s">
        <v>268</v>
      </c>
      <c r="I126" s="35" t="s">
        <v>56</v>
      </c>
      <c r="J126" s="35" t="s">
        <v>74</v>
      </c>
      <c r="S126" s="47" t="s">
        <v>56</v>
      </c>
      <c r="T126" s="23" t="s">
        <v>74</v>
      </c>
      <c r="U126" s="23"/>
      <c r="V126" s="47">
        <f>20+4</f>
        <v>24</v>
      </c>
      <c r="W126" s="47">
        <f>Table134[[#This Row],[Dist (nm)2]]/3.5</f>
        <v>6.8571428571428568</v>
      </c>
      <c r="X126" s="22" t="s">
        <v>9</v>
      </c>
      <c r="Y126" s="47" t="s">
        <v>10</v>
      </c>
      <c r="Z126" s="47" t="s">
        <v>60</v>
      </c>
      <c r="AA126" s="22" t="s">
        <v>13</v>
      </c>
      <c r="AB126" s="22" t="s">
        <v>13</v>
      </c>
      <c r="AC126" s="22">
        <v>120</v>
      </c>
    </row>
    <row r="127" spans="1:29" x14ac:dyDescent="0.25">
      <c r="A127" s="33">
        <v>45211</v>
      </c>
      <c r="B127" s="43">
        <v>0.27083333333333331</v>
      </c>
      <c r="C127" s="43"/>
      <c r="D127" s="43"/>
      <c r="E127" s="43" t="s">
        <v>315</v>
      </c>
      <c r="F127" s="36" t="s">
        <v>9</v>
      </c>
      <c r="G127" s="36" t="str">
        <f>IF(VLOOKUP(S127,'process mapping'!A$1:C$37,2,0)=0,"????",VLOOKUP(S127,'process mapping'!A$1:C$37,2,0))</f>
        <v>Line</v>
      </c>
      <c r="H127" s="36" t="s">
        <v>268</v>
      </c>
      <c r="I127" s="35" t="s">
        <v>56</v>
      </c>
      <c r="J127" s="35" t="s">
        <v>236</v>
      </c>
      <c r="S127" s="47" t="s">
        <v>56</v>
      </c>
      <c r="T127" s="23" t="s">
        <v>236</v>
      </c>
      <c r="U127" s="23"/>
      <c r="V127" s="47">
        <f>18+4</f>
        <v>22</v>
      </c>
      <c r="W127" s="47">
        <f>Table134[[#This Row],[Dist (nm)2]]/3.5</f>
        <v>6.2857142857142856</v>
      </c>
      <c r="X127" s="22" t="s">
        <v>9</v>
      </c>
      <c r="Y127" s="47" t="s">
        <v>10</v>
      </c>
      <c r="Z127" s="47" t="s">
        <v>60</v>
      </c>
      <c r="AA127" s="22" t="s">
        <v>13</v>
      </c>
      <c r="AB127" s="22" t="s">
        <v>13</v>
      </c>
      <c r="AC127" s="22">
        <v>121</v>
      </c>
    </row>
    <row r="128" spans="1:29" hidden="1" x14ac:dyDescent="0.25">
      <c r="A128" s="33">
        <v>45211</v>
      </c>
      <c r="B128" s="43">
        <v>0.33333333333333331</v>
      </c>
      <c r="C128" s="43"/>
      <c r="D128" s="43"/>
      <c r="E128" s="43" t="s">
        <v>315</v>
      </c>
      <c r="F128" s="36" t="s">
        <v>11</v>
      </c>
      <c r="G128" s="36" t="str">
        <f>IF(VLOOKUP(S128,'process mapping'!A$1:C$37,2,0)=0,"????",VLOOKUP(S128,'process mapping'!A$1:C$37,2,0))</f>
        <v>Meeting</v>
      </c>
      <c r="H128" s="36" t="s">
        <v>268</v>
      </c>
      <c r="I128" s="35" t="s">
        <v>59</v>
      </c>
      <c r="S128" s="47" t="s">
        <v>59</v>
      </c>
      <c r="T128" s="23"/>
      <c r="U128" s="23"/>
      <c r="V128" s="47"/>
      <c r="W128" s="47"/>
      <c r="X128" s="22" t="s">
        <v>11</v>
      </c>
      <c r="Y128" s="47" t="s">
        <v>10</v>
      </c>
      <c r="Z128" s="47" t="s">
        <v>60</v>
      </c>
      <c r="AA128" s="22" t="s">
        <v>13</v>
      </c>
      <c r="AB128" s="22" t="s">
        <v>13</v>
      </c>
      <c r="AC128" s="22">
        <v>122</v>
      </c>
    </row>
    <row r="129" spans="1:29" x14ac:dyDescent="0.25">
      <c r="A129" s="33">
        <v>45211</v>
      </c>
      <c r="B129" s="43">
        <v>0.41666666666666669</v>
      </c>
      <c r="C129" s="43"/>
      <c r="D129" s="43"/>
      <c r="E129" s="43" t="s">
        <v>315</v>
      </c>
      <c r="F129" s="36" t="s">
        <v>9</v>
      </c>
      <c r="G129" s="36" t="str">
        <f>IF(VLOOKUP(S129,'process mapping'!A$1:C$37,2,0)=0,"????",VLOOKUP(S129,'process mapping'!A$1:C$37,2,0))</f>
        <v>Line</v>
      </c>
      <c r="H129" s="36" t="s">
        <v>268</v>
      </c>
      <c r="I129" s="35" t="s">
        <v>56</v>
      </c>
      <c r="J129" s="35" t="s">
        <v>235</v>
      </c>
      <c r="S129" s="47" t="s">
        <v>56</v>
      </c>
      <c r="T129" s="23" t="s">
        <v>235</v>
      </c>
      <c r="U129" s="23"/>
      <c r="V129" s="47">
        <f>15+4</f>
        <v>19</v>
      </c>
      <c r="W129" s="47">
        <f>Table134[[#This Row],[Dist (nm)2]]/3.5</f>
        <v>5.4285714285714288</v>
      </c>
      <c r="X129" s="22" t="s">
        <v>9</v>
      </c>
      <c r="Y129" s="47" t="s">
        <v>10</v>
      </c>
      <c r="Z129" s="47" t="s">
        <v>60</v>
      </c>
      <c r="AA129" s="22" t="s">
        <v>13</v>
      </c>
      <c r="AB129" s="22" t="s">
        <v>13</v>
      </c>
      <c r="AC129" s="22">
        <v>123</v>
      </c>
    </row>
    <row r="130" spans="1:29" hidden="1" x14ac:dyDescent="0.25">
      <c r="A130" s="33">
        <v>45211</v>
      </c>
      <c r="B130" s="43">
        <v>0.60416666666666663</v>
      </c>
      <c r="C130" s="43"/>
      <c r="D130" s="43"/>
      <c r="E130" s="43" t="s">
        <v>315</v>
      </c>
      <c r="F130" s="36" t="s">
        <v>11</v>
      </c>
      <c r="G130" s="36" t="str">
        <f>IF(VLOOKUP(S130,'process mapping'!A$1:C$37,2,0)=0,"????",VLOOKUP(S130,'process mapping'!A$1:C$37,2,0))</f>
        <v>Meeting</v>
      </c>
      <c r="H130" s="36" t="s">
        <v>268</v>
      </c>
      <c r="I130" s="35" t="s">
        <v>230</v>
      </c>
      <c r="K130" s="35" t="s">
        <v>232</v>
      </c>
      <c r="S130" s="47" t="s">
        <v>230</v>
      </c>
      <c r="T130" s="23"/>
      <c r="U130" s="23" t="s">
        <v>232</v>
      </c>
      <c r="V130" s="47"/>
      <c r="W130" s="47"/>
      <c r="X130" s="22" t="s">
        <v>11</v>
      </c>
      <c r="Y130" s="47" t="s">
        <v>10</v>
      </c>
      <c r="Z130" s="47" t="s">
        <v>60</v>
      </c>
      <c r="AA130" s="22" t="s">
        <v>13</v>
      </c>
      <c r="AB130" s="22" t="s">
        <v>13</v>
      </c>
      <c r="AC130" s="22">
        <v>124</v>
      </c>
    </row>
    <row r="131" spans="1:29" hidden="1" x14ac:dyDescent="0.25">
      <c r="A131" s="33">
        <v>45211</v>
      </c>
      <c r="B131" s="43">
        <v>0.66666666666666663</v>
      </c>
      <c r="C131" s="43"/>
      <c r="D131" s="43"/>
      <c r="E131" s="43" t="s">
        <v>315</v>
      </c>
      <c r="F131" s="36" t="s">
        <v>11</v>
      </c>
      <c r="G131" s="36" t="str">
        <f>IF(VLOOKUP(S131,'process mapping'!A$1:C$37,2,0)=0,"????",VLOOKUP(S131,'process mapping'!A$1:C$37,2,0))</f>
        <v>Testing</v>
      </c>
      <c r="H131" s="36" t="s">
        <v>268</v>
      </c>
      <c r="I131" s="35" t="s">
        <v>231</v>
      </c>
      <c r="S131" s="47" t="s">
        <v>231</v>
      </c>
      <c r="T131" s="23"/>
      <c r="U131" s="23"/>
      <c r="V131" s="47"/>
      <c r="W131" s="47"/>
      <c r="X131" s="22" t="s">
        <v>11</v>
      </c>
      <c r="Y131" s="47" t="s">
        <v>10</v>
      </c>
      <c r="Z131" s="47" t="s">
        <v>60</v>
      </c>
      <c r="AA131" s="22" t="s">
        <v>13</v>
      </c>
      <c r="AB131" s="22" t="s">
        <v>13</v>
      </c>
      <c r="AC131" s="22">
        <v>125</v>
      </c>
    </row>
    <row r="132" spans="1:29" x14ac:dyDescent="0.25">
      <c r="A132" s="33">
        <v>45211</v>
      </c>
      <c r="B132" s="43">
        <v>0.66666666666666663</v>
      </c>
      <c r="C132" s="43"/>
      <c r="D132" s="43"/>
      <c r="E132" s="43" t="s">
        <v>315</v>
      </c>
      <c r="F132" s="36" t="s">
        <v>9</v>
      </c>
      <c r="G132" s="36" t="str">
        <f>IF(VLOOKUP(S132,'process mapping'!A$1:C$37,2,0)=0,"????",VLOOKUP(S132,'process mapping'!A$1:C$37,2,0))</f>
        <v>Line</v>
      </c>
      <c r="H132" s="36" t="s">
        <v>268</v>
      </c>
      <c r="I132" s="35" t="s">
        <v>56</v>
      </c>
      <c r="J132" s="35" t="s">
        <v>234</v>
      </c>
      <c r="S132" s="47" t="s">
        <v>56</v>
      </c>
      <c r="T132" s="23" t="s">
        <v>234</v>
      </c>
      <c r="U132" s="23"/>
      <c r="V132" s="47">
        <f>19+4</f>
        <v>23</v>
      </c>
      <c r="W132" s="47">
        <f>Table134[[#This Row],[Dist (nm)2]]/3.5</f>
        <v>6.5714285714285712</v>
      </c>
      <c r="X132" s="22" t="s">
        <v>9</v>
      </c>
      <c r="Y132" s="47" t="s">
        <v>10</v>
      </c>
      <c r="Z132" s="47" t="s">
        <v>60</v>
      </c>
      <c r="AA132" s="22" t="s">
        <v>13</v>
      </c>
      <c r="AB132" s="22" t="s">
        <v>13</v>
      </c>
      <c r="AC132" s="22">
        <v>126</v>
      </c>
    </row>
    <row r="133" spans="1:29" hidden="1" x14ac:dyDescent="0.25">
      <c r="A133" s="33">
        <v>45211</v>
      </c>
      <c r="B133" s="43">
        <v>0.75</v>
      </c>
      <c r="C133" s="43"/>
      <c r="D133" s="43"/>
      <c r="E133" s="43" t="s">
        <v>315</v>
      </c>
      <c r="F133" s="36" t="s">
        <v>14</v>
      </c>
      <c r="G133" s="36" t="str">
        <f>IF(VLOOKUP(S133,'process mapping'!A$1:C$37,2,0)=0,"????",VLOOKUP(S133,'process mapping'!A$1:C$37,2,0))</f>
        <v>Meeting</v>
      </c>
      <c r="H133" s="36" t="s">
        <v>268</v>
      </c>
      <c r="I133" s="35" t="s">
        <v>41</v>
      </c>
      <c r="S133" s="47" t="s">
        <v>41</v>
      </c>
      <c r="T133" s="23"/>
      <c r="U133" s="23"/>
      <c r="V133" s="47"/>
      <c r="W133" s="47"/>
      <c r="X133" s="22" t="s">
        <v>14</v>
      </c>
      <c r="Y133" s="47" t="s">
        <v>10</v>
      </c>
      <c r="Z133" s="47" t="s">
        <v>60</v>
      </c>
      <c r="AA133" s="22" t="s">
        <v>13</v>
      </c>
      <c r="AB133" s="22" t="s">
        <v>13</v>
      </c>
      <c r="AC133" s="22">
        <v>127</v>
      </c>
    </row>
    <row r="134" spans="1:29" x14ac:dyDescent="0.25">
      <c r="A134" s="33">
        <v>45212</v>
      </c>
      <c r="B134" s="43">
        <v>0.95833333333333337</v>
      </c>
      <c r="C134" s="43"/>
      <c r="D134" s="43"/>
      <c r="E134" s="43" t="s">
        <v>315</v>
      </c>
      <c r="F134" s="36" t="s">
        <v>9</v>
      </c>
      <c r="G134" s="36" t="str">
        <f>IF(VLOOKUP(S134,'process mapping'!A$1:C$37,2,0)=0,"????",VLOOKUP(S134,'process mapping'!A$1:C$37,2,0))</f>
        <v>Line</v>
      </c>
      <c r="H134" s="36" t="s">
        <v>268</v>
      </c>
      <c r="I134" s="35" t="s">
        <v>56</v>
      </c>
      <c r="J134" s="35" t="s">
        <v>233</v>
      </c>
      <c r="S134" s="47" t="s">
        <v>56</v>
      </c>
      <c r="T134" s="23" t="s">
        <v>233</v>
      </c>
      <c r="U134" s="23"/>
      <c r="V134" s="47">
        <f>23+4</f>
        <v>27</v>
      </c>
      <c r="W134" s="47">
        <f>Table134[[#This Row],[Dist (nm)2]]/3.5</f>
        <v>7.7142857142857144</v>
      </c>
      <c r="X134" s="22" t="s">
        <v>9</v>
      </c>
      <c r="Y134" s="47" t="s">
        <v>10</v>
      </c>
      <c r="Z134" s="47" t="s">
        <v>60</v>
      </c>
      <c r="AA134" s="22" t="s">
        <v>15</v>
      </c>
      <c r="AB134" s="22" t="s">
        <v>13</v>
      </c>
      <c r="AC134" s="22">
        <v>128</v>
      </c>
    </row>
    <row r="135" spans="1:29" ht="75" hidden="1" x14ac:dyDescent="0.25">
      <c r="A135" s="33">
        <v>45212</v>
      </c>
      <c r="B135" s="43">
        <v>0.1875</v>
      </c>
      <c r="C135" s="43"/>
      <c r="D135" s="43"/>
      <c r="E135" s="43" t="s">
        <v>315</v>
      </c>
      <c r="F135" s="36"/>
      <c r="G135" s="36" t="str">
        <f>IF(VLOOKUP(S135,'process mapping'!A$1:C$37,2,0)=0,"????",VLOOKUP(S135,'process mapping'!A$1:C$37,2,0))</f>
        <v>Recovery</v>
      </c>
      <c r="H135" s="36" t="s">
        <v>268</v>
      </c>
      <c r="I135" s="35" t="s">
        <v>291</v>
      </c>
      <c r="K135" s="35" t="s">
        <v>292</v>
      </c>
      <c r="S135" s="47" t="s">
        <v>222</v>
      </c>
      <c r="T135" s="23" t="s">
        <v>239</v>
      </c>
      <c r="U135" s="23" t="s">
        <v>238</v>
      </c>
      <c r="V135" s="47"/>
      <c r="W135" s="47"/>
      <c r="X135" s="22"/>
      <c r="Y135" s="47" t="s">
        <v>10</v>
      </c>
      <c r="Z135" s="47" t="s">
        <v>60</v>
      </c>
      <c r="AA135" s="22" t="s">
        <v>15</v>
      </c>
      <c r="AB135" s="22"/>
      <c r="AC135" s="22">
        <v>129</v>
      </c>
    </row>
    <row r="136" spans="1:29" x14ac:dyDescent="0.25">
      <c r="A136" s="33">
        <v>45212</v>
      </c>
      <c r="B136" s="43">
        <v>0.22916666666666666</v>
      </c>
      <c r="C136" s="43"/>
      <c r="D136" s="43"/>
      <c r="E136" s="43" t="s">
        <v>315</v>
      </c>
      <c r="F136" s="36" t="s">
        <v>267</v>
      </c>
      <c r="G136" s="36" t="s">
        <v>297</v>
      </c>
      <c r="H136" s="36" t="s">
        <v>268</v>
      </c>
      <c r="I136" s="37" t="s">
        <v>73</v>
      </c>
      <c r="J136" s="37" t="s">
        <v>223</v>
      </c>
      <c r="K136" s="37" t="s">
        <v>240</v>
      </c>
      <c r="L136" s="37"/>
      <c r="M136" s="37"/>
      <c r="N136" s="37"/>
      <c r="O136" s="37"/>
      <c r="P136" s="37"/>
      <c r="Q136" s="37"/>
      <c r="R136" s="37"/>
      <c r="S136" s="47" t="s">
        <v>73</v>
      </c>
      <c r="T136" s="23" t="s">
        <v>223</v>
      </c>
      <c r="U136" s="23" t="s">
        <v>240</v>
      </c>
      <c r="V136" s="47">
        <f>20+4</f>
        <v>24</v>
      </c>
      <c r="W136" s="47">
        <f>Table134[[#This Row],[Dist (nm)2]]/3.5</f>
        <v>6.8571428571428568</v>
      </c>
      <c r="X136" s="22" t="s">
        <v>9</v>
      </c>
      <c r="Y136" s="47" t="s">
        <v>10</v>
      </c>
      <c r="Z136" s="47" t="s">
        <v>60</v>
      </c>
      <c r="AA136" s="22" t="s">
        <v>15</v>
      </c>
      <c r="AB136" s="22" t="s">
        <v>13</v>
      </c>
      <c r="AC136" s="22">
        <v>130</v>
      </c>
    </row>
    <row r="137" spans="1:29" hidden="1" x14ac:dyDescent="0.25">
      <c r="A137" s="33">
        <v>45212</v>
      </c>
      <c r="B137" s="43">
        <v>0.33333333333333331</v>
      </c>
      <c r="C137" s="43"/>
      <c r="D137" s="43"/>
      <c r="E137" s="43" t="s">
        <v>315</v>
      </c>
      <c r="F137" s="36" t="s">
        <v>11</v>
      </c>
      <c r="G137" s="36" t="str">
        <f>IF(VLOOKUP(S137,'process mapping'!A$1:C$37,2,0)=0,"????",VLOOKUP(S137,'process mapping'!A$1:C$37,2,0))</f>
        <v>Meeting</v>
      </c>
      <c r="H137" s="36" t="s">
        <v>268</v>
      </c>
      <c r="I137" s="35" t="s">
        <v>59</v>
      </c>
      <c r="S137" s="47" t="s">
        <v>59</v>
      </c>
      <c r="T137" s="23"/>
      <c r="U137" s="23"/>
      <c r="V137" s="47"/>
      <c r="W137" s="47"/>
      <c r="X137" s="22" t="s">
        <v>11</v>
      </c>
      <c r="Y137" s="47" t="s">
        <v>10</v>
      </c>
      <c r="Z137" s="47" t="s">
        <v>60</v>
      </c>
      <c r="AA137" s="22" t="s">
        <v>13</v>
      </c>
      <c r="AB137" s="22" t="s">
        <v>13</v>
      </c>
      <c r="AC137" s="22">
        <v>131</v>
      </c>
    </row>
    <row r="138" spans="1:29" x14ac:dyDescent="0.25">
      <c r="A138" s="33">
        <v>45212</v>
      </c>
      <c r="B138" s="43">
        <v>0.375</v>
      </c>
      <c r="C138" s="43"/>
      <c r="D138" s="43"/>
      <c r="E138" s="43" t="s">
        <v>315</v>
      </c>
      <c r="F138" s="36" t="s">
        <v>267</v>
      </c>
      <c r="G138" s="36" t="s">
        <v>297</v>
      </c>
      <c r="H138" s="36" t="s">
        <v>268</v>
      </c>
      <c r="I138" s="37" t="s">
        <v>73</v>
      </c>
      <c r="J138" s="37" t="s">
        <v>225</v>
      </c>
      <c r="K138" s="37" t="s">
        <v>58</v>
      </c>
      <c r="L138" s="37"/>
      <c r="M138" s="37"/>
      <c r="N138" s="37"/>
      <c r="O138" s="37"/>
      <c r="P138" s="37"/>
      <c r="Q138" s="37"/>
      <c r="R138" s="37"/>
      <c r="S138" s="47" t="s">
        <v>73</v>
      </c>
      <c r="T138" s="23" t="s">
        <v>225</v>
      </c>
      <c r="U138" s="26" t="s">
        <v>58</v>
      </c>
      <c r="V138" s="47">
        <f>19+4</f>
        <v>23</v>
      </c>
      <c r="W138" s="47">
        <f>Table134[[#This Row],[Dist (nm)2]]/3.5</f>
        <v>6.5714285714285712</v>
      </c>
      <c r="X138" s="22" t="s">
        <v>9</v>
      </c>
      <c r="Y138" s="47" t="s">
        <v>10</v>
      </c>
      <c r="Z138" s="47" t="s">
        <v>60</v>
      </c>
      <c r="AA138" s="22" t="s">
        <v>15</v>
      </c>
      <c r="AB138" s="22" t="s">
        <v>15</v>
      </c>
      <c r="AC138" s="22">
        <v>132</v>
      </c>
    </row>
    <row r="139" spans="1:29" ht="45" x14ac:dyDescent="0.25">
      <c r="A139" s="33">
        <v>45212</v>
      </c>
      <c r="B139" s="43">
        <v>0.55208333333333337</v>
      </c>
      <c r="C139" s="43"/>
      <c r="D139" s="43"/>
      <c r="E139" s="43" t="s">
        <v>315</v>
      </c>
      <c r="F139" s="36" t="s">
        <v>9</v>
      </c>
      <c r="G139" s="36" t="str">
        <f>IF(VLOOKUP(S139,'process mapping'!A$1:C$37,2,0)=0,"????",VLOOKUP(S139,'process mapping'!A$1:C$37,2,0))</f>
        <v>Transit</v>
      </c>
      <c r="H139" s="36" t="s">
        <v>268</v>
      </c>
      <c r="I139" s="35" t="s">
        <v>293</v>
      </c>
      <c r="S139" s="47" t="s">
        <v>242</v>
      </c>
      <c r="T139" s="23" t="s">
        <v>226</v>
      </c>
      <c r="U139" s="23" t="s">
        <v>243</v>
      </c>
      <c r="V139" s="47">
        <f>23+4</f>
        <v>27</v>
      </c>
      <c r="W139" s="47">
        <f>Table134[[#This Row],[Dist (nm)2]]/3.5</f>
        <v>7.7142857142857144</v>
      </c>
      <c r="X139" s="22" t="s">
        <v>9</v>
      </c>
      <c r="Y139" s="47" t="s">
        <v>10</v>
      </c>
      <c r="Z139" s="47" t="s">
        <v>60</v>
      </c>
      <c r="AA139" s="22" t="s">
        <v>15</v>
      </c>
      <c r="AB139" s="22" t="s">
        <v>15</v>
      </c>
      <c r="AC139" s="22">
        <v>133</v>
      </c>
    </row>
    <row r="140" spans="1:29" hidden="1" x14ac:dyDescent="0.25">
      <c r="A140" s="33">
        <v>45212</v>
      </c>
      <c r="B140" s="43" t="s">
        <v>154</v>
      </c>
      <c r="C140" s="43"/>
      <c r="D140" s="43"/>
      <c r="E140" s="43" t="s">
        <v>315</v>
      </c>
      <c r="F140" s="36"/>
      <c r="G140" s="36" t="str">
        <f>IF(VLOOKUP(S140,'process mapping'!A$1:C$37,2,0)=0,"????",VLOOKUP(S140,'process mapping'!A$1:C$37,2,0))</f>
        <v>Sheltering</v>
      </c>
      <c r="H140" s="36" t="s">
        <v>268</v>
      </c>
      <c r="I140" s="35" t="s">
        <v>237</v>
      </c>
      <c r="S140" s="47" t="s">
        <v>224</v>
      </c>
      <c r="T140" s="23" t="s">
        <v>237</v>
      </c>
      <c r="U140" s="23"/>
      <c r="V140" s="47"/>
      <c r="W140" s="47"/>
      <c r="X140" s="22"/>
      <c r="Y140" s="47" t="s">
        <v>16</v>
      </c>
      <c r="Z140" s="47" t="s">
        <v>60</v>
      </c>
      <c r="AA140" s="22" t="s">
        <v>15</v>
      </c>
      <c r="AB140" s="22"/>
      <c r="AC140" s="22">
        <v>134</v>
      </c>
    </row>
    <row r="141" spans="1:29" x14ac:dyDescent="0.25">
      <c r="A141" s="33">
        <v>45212</v>
      </c>
      <c r="B141" s="43">
        <v>0.67013888888888884</v>
      </c>
      <c r="C141" s="43"/>
      <c r="D141" s="43"/>
      <c r="E141" s="43" t="s">
        <v>315</v>
      </c>
      <c r="F141" s="36" t="s">
        <v>267</v>
      </c>
      <c r="G141" s="36" t="s">
        <v>297</v>
      </c>
      <c r="H141" s="36" t="s">
        <v>268</v>
      </c>
      <c r="I141" s="37" t="s">
        <v>73</v>
      </c>
      <c r="J141" s="37" t="s">
        <v>226</v>
      </c>
      <c r="K141" s="37"/>
      <c r="L141" s="37"/>
      <c r="M141" s="37"/>
      <c r="N141" s="37"/>
      <c r="O141" s="37"/>
      <c r="P141" s="37"/>
      <c r="Q141" s="37"/>
      <c r="R141" s="37"/>
      <c r="S141" s="47" t="s">
        <v>73</v>
      </c>
      <c r="T141" s="23" t="s">
        <v>226</v>
      </c>
      <c r="U141" s="23"/>
      <c r="V141" s="47">
        <f>23+4</f>
        <v>27</v>
      </c>
      <c r="W141" s="47"/>
      <c r="X141" s="22"/>
      <c r="Y141" s="47" t="s">
        <v>10</v>
      </c>
      <c r="Z141" s="47" t="s">
        <v>60</v>
      </c>
      <c r="AA141" s="22" t="s">
        <v>15</v>
      </c>
      <c r="AB141" s="22" t="s">
        <v>15</v>
      </c>
      <c r="AC141" s="22">
        <v>135</v>
      </c>
    </row>
    <row r="142" spans="1:29" ht="60" hidden="1" x14ac:dyDescent="0.25">
      <c r="A142" s="33">
        <v>45212</v>
      </c>
      <c r="B142" s="43">
        <v>0.67361111111111116</v>
      </c>
      <c r="C142" s="43"/>
      <c r="D142" s="43"/>
      <c r="E142" s="43" t="s">
        <v>315</v>
      </c>
      <c r="F142" s="36"/>
      <c r="G142" s="36" t="str">
        <f>IF(VLOOKUP(S142,'process mapping'!A$1:C$37,2,0)=0,"????",VLOOKUP(S142,'process mapping'!A$1:C$37,2,0))</f>
        <v>????</v>
      </c>
      <c r="H142" s="36" t="s">
        <v>268</v>
      </c>
      <c r="I142" s="35" t="s">
        <v>294</v>
      </c>
      <c r="S142" s="47" t="s">
        <v>245</v>
      </c>
      <c r="T142" s="23" t="s">
        <v>246</v>
      </c>
      <c r="U142" s="23"/>
      <c r="V142" s="47"/>
      <c r="W142" s="47"/>
      <c r="X142" s="22"/>
      <c r="Y142" s="47" t="s">
        <v>10</v>
      </c>
      <c r="Z142" s="47" t="s">
        <v>60</v>
      </c>
      <c r="AA142" s="22" t="s">
        <v>13</v>
      </c>
      <c r="AB142" s="22" t="s">
        <v>13</v>
      </c>
      <c r="AC142" s="22">
        <v>136</v>
      </c>
    </row>
    <row r="143" spans="1:29" hidden="1" x14ac:dyDescent="0.25">
      <c r="A143" s="33">
        <v>45212</v>
      </c>
      <c r="B143" s="43">
        <v>0.75</v>
      </c>
      <c r="C143" s="43"/>
      <c r="D143" s="43"/>
      <c r="E143" s="43" t="s">
        <v>315</v>
      </c>
      <c r="F143" s="36" t="s">
        <v>14</v>
      </c>
      <c r="G143" s="36" t="str">
        <f>IF(VLOOKUP(S143,'process mapping'!A$1:C$37,2,0)=0,"????",VLOOKUP(S143,'process mapping'!A$1:C$37,2,0))</f>
        <v>Meeting</v>
      </c>
      <c r="H143" s="36" t="s">
        <v>268</v>
      </c>
      <c r="I143" s="35" t="s">
        <v>41</v>
      </c>
      <c r="S143" s="47" t="s">
        <v>41</v>
      </c>
      <c r="T143" s="23"/>
      <c r="U143" s="23"/>
      <c r="V143" s="47"/>
      <c r="W143" s="47"/>
      <c r="X143" s="22" t="s">
        <v>14</v>
      </c>
      <c r="Y143" s="47" t="s">
        <v>10</v>
      </c>
      <c r="Z143" s="47" t="s">
        <v>60</v>
      </c>
      <c r="AA143" s="22" t="s">
        <v>13</v>
      </c>
      <c r="AB143" s="22" t="s">
        <v>13</v>
      </c>
      <c r="AC143" s="22">
        <v>137</v>
      </c>
    </row>
    <row r="144" spans="1:29" x14ac:dyDescent="0.25">
      <c r="A144" s="33">
        <v>45212</v>
      </c>
      <c r="B144" s="43">
        <v>0.85416666666666663</v>
      </c>
      <c r="C144" s="43"/>
      <c r="D144" s="43"/>
      <c r="E144" s="43" t="s">
        <v>315</v>
      </c>
      <c r="F144" s="36" t="s">
        <v>267</v>
      </c>
      <c r="G144" s="36" t="str">
        <f>IF(VLOOKUP(S144,'process mapping'!A$1:C$37,2,0)=0,"????",VLOOKUP(S144,'process mapping'!A$1:C$37,2,0))</f>
        <v>Station</v>
      </c>
      <c r="H144" s="36" t="s">
        <v>268</v>
      </c>
      <c r="I144" s="35" t="s">
        <v>55</v>
      </c>
      <c r="J144" s="35" t="s">
        <v>247</v>
      </c>
      <c r="S144" s="47" t="s">
        <v>55</v>
      </c>
      <c r="T144" s="23" t="s">
        <v>247</v>
      </c>
      <c r="U144" s="23"/>
      <c r="V144" s="47"/>
      <c r="W144" s="47"/>
      <c r="X144" s="22"/>
      <c r="Y144" s="47" t="s">
        <v>10</v>
      </c>
      <c r="Z144" s="47" t="s">
        <v>60</v>
      </c>
      <c r="AA144" s="22"/>
      <c r="AB144" s="22"/>
      <c r="AC144" s="22">
        <v>138</v>
      </c>
    </row>
    <row r="145" spans="1:29" x14ac:dyDescent="0.25">
      <c r="A145" s="33">
        <v>45212</v>
      </c>
      <c r="B145" s="43">
        <v>0.875</v>
      </c>
      <c r="C145" s="43"/>
      <c r="D145" s="43"/>
      <c r="E145" s="43" t="s">
        <v>315</v>
      </c>
      <c r="F145" s="36" t="s">
        <v>267</v>
      </c>
      <c r="G145" s="36" t="s">
        <v>297</v>
      </c>
      <c r="H145" s="36" t="s">
        <v>268</v>
      </c>
      <c r="I145" s="37" t="s">
        <v>73</v>
      </c>
      <c r="J145" s="37" t="s">
        <v>227</v>
      </c>
      <c r="K145" s="37">
        <v>2</v>
      </c>
      <c r="L145" s="37"/>
      <c r="M145" s="37"/>
      <c r="N145" s="37"/>
      <c r="O145" s="37"/>
      <c r="P145" s="37"/>
      <c r="Q145" s="37"/>
      <c r="R145" s="37"/>
      <c r="S145" s="47" t="s">
        <v>73</v>
      </c>
      <c r="T145" s="23" t="s">
        <v>227</v>
      </c>
      <c r="U145" s="23">
        <v>2</v>
      </c>
      <c r="V145" s="47">
        <f>23+4</f>
        <v>27</v>
      </c>
      <c r="W145" s="47">
        <f>Table134[[#This Row],[Dist (nm)2]]/3.5</f>
        <v>7.7142857142857144</v>
      </c>
      <c r="X145" s="22" t="s">
        <v>9</v>
      </c>
      <c r="Y145" s="47" t="s">
        <v>10</v>
      </c>
      <c r="Z145" s="47" t="s">
        <v>60</v>
      </c>
      <c r="AA145" s="22" t="s">
        <v>15</v>
      </c>
      <c r="AB145" s="22" t="s">
        <v>15</v>
      </c>
      <c r="AC145" s="22">
        <v>139</v>
      </c>
    </row>
    <row r="146" spans="1:29" x14ac:dyDescent="0.25">
      <c r="A146" s="33">
        <v>45213</v>
      </c>
      <c r="B146" s="43">
        <v>6.25E-2</v>
      </c>
      <c r="C146" s="43"/>
      <c r="D146" s="43"/>
      <c r="E146" s="43" t="s">
        <v>315</v>
      </c>
      <c r="F146" s="36" t="s">
        <v>267</v>
      </c>
      <c r="G146" s="36" t="str">
        <f>IF(VLOOKUP(S146,'process mapping'!A$1:C$37,2,0)=0,"????",VLOOKUP(S146,'process mapping'!A$1:C$37,2,0))</f>
        <v>Station</v>
      </c>
      <c r="H146" s="36" t="s">
        <v>268</v>
      </c>
      <c r="I146" s="35" t="s">
        <v>55</v>
      </c>
      <c r="S146" s="47" t="s">
        <v>55</v>
      </c>
      <c r="T146" s="23"/>
      <c r="U146" s="23"/>
      <c r="V146" s="47"/>
      <c r="W146" s="47"/>
      <c r="X146" s="22"/>
      <c r="Y146" s="47" t="s">
        <v>10</v>
      </c>
      <c r="Z146" s="47" t="s">
        <v>60</v>
      </c>
      <c r="AA146" s="22" t="s">
        <v>15</v>
      </c>
      <c r="AB146" s="22" t="s">
        <v>13</v>
      </c>
      <c r="AC146" s="22">
        <v>140</v>
      </c>
    </row>
    <row r="147" spans="1:29" x14ac:dyDescent="0.25">
      <c r="A147" s="33">
        <v>45213</v>
      </c>
      <c r="B147" s="43">
        <v>8.3333333333333329E-2</v>
      </c>
      <c r="C147" s="43"/>
      <c r="D147" s="43"/>
      <c r="E147" s="43" t="s">
        <v>315</v>
      </c>
      <c r="F147" s="36" t="s">
        <v>267</v>
      </c>
      <c r="G147" s="36" t="s">
        <v>297</v>
      </c>
      <c r="H147" s="36" t="s">
        <v>268</v>
      </c>
      <c r="I147" s="37" t="s">
        <v>73</v>
      </c>
      <c r="J147" s="37" t="s">
        <v>228</v>
      </c>
      <c r="K147" s="37" t="s">
        <v>57</v>
      </c>
      <c r="L147" s="37"/>
      <c r="M147" s="37"/>
      <c r="N147" s="37"/>
      <c r="O147" s="37"/>
      <c r="P147" s="37"/>
      <c r="Q147" s="37"/>
      <c r="R147" s="37"/>
      <c r="S147" s="47" t="s">
        <v>73</v>
      </c>
      <c r="T147" s="23" t="s">
        <v>228</v>
      </c>
      <c r="U147" s="23" t="s">
        <v>57</v>
      </c>
      <c r="V147" s="47">
        <f>23+4</f>
        <v>27</v>
      </c>
      <c r="W147" s="47">
        <f>Table134[[#This Row],[Dist (nm)2]]/3.5</f>
        <v>7.7142857142857144</v>
      </c>
      <c r="X147" s="22" t="s">
        <v>9</v>
      </c>
      <c r="Y147" s="47" t="s">
        <v>10</v>
      </c>
      <c r="Z147" s="47" t="s">
        <v>60</v>
      </c>
      <c r="AA147" s="22" t="s">
        <v>15</v>
      </c>
      <c r="AB147" s="22" t="s">
        <v>15</v>
      </c>
      <c r="AC147" s="22">
        <v>141</v>
      </c>
    </row>
    <row r="148" spans="1:29" x14ac:dyDescent="0.25">
      <c r="A148" s="33">
        <v>45213</v>
      </c>
      <c r="B148" s="43">
        <v>0.25</v>
      </c>
      <c r="C148" s="43"/>
      <c r="D148" s="43"/>
      <c r="E148" s="43" t="s">
        <v>315</v>
      </c>
      <c r="F148" s="36"/>
      <c r="G148" s="36" t="str">
        <f>IF(VLOOKUP(S148,'process mapping'!A$1:C$37,2,0)=0,"????",VLOOKUP(S148,'process mapping'!A$1:C$37,2,0))</f>
        <v>Transit</v>
      </c>
      <c r="H148" s="36" t="s">
        <v>268</v>
      </c>
      <c r="I148" s="35" t="s">
        <v>293</v>
      </c>
      <c r="S148" s="47" t="s">
        <v>242</v>
      </c>
      <c r="T148" s="23" t="s">
        <v>248</v>
      </c>
      <c r="U148" s="23"/>
      <c r="V148" s="47"/>
      <c r="W148" s="47"/>
      <c r="X148" s="22"/>
      <c r="Y148" s="47" t="s">
        <v>10</v>
      </c>
      <c r="Z148" s="47" t="s">
        <v>60</v>
      </c>
      <c r="AA148" s="22"/>
      <c r="AB148" s="22"/>
      <c r="AC148" s="22">
        <v>142</v>
      </c>
    </row>
    <row r="149" spans="1:29" hidden="1" x14ac:dyDescent="0.25">
      <c r="A149" s="33">
        <v>45213</v>
      </c>
      <c r="B149" s="43">
        <v>0.33333333333333331</v>
      </c>
      <c r="C149" s="43"/>
      <c r="D149" s="43"/>
      <c r="E149" s="43" t="s">
        <v>315</v>
      </c>
      <c r="F149" s="36"/>
      <c r="G149" s="36" t="str">
        <f>IF(VLOOKUP(S149,'process mapping'!A$1:C$37,2,0)=0,"????",VLOOKUP(S149,'process mapping'!A$1:C$37,2,0))</f>
        <v>Meeting</v>
      </c>
      <c r="H149" s="36" t="s">
        <v>268</v>
      </c>
      <c r="I149" s="35" t="s">
        <v>59</v>
      </c>
      <c r="S149" s="47" t="s">
        <v>59</v>
      </c>
      <c r="T149" s="23"/>
      <c r="U149" s="23"/>
      <c r="V149" s="47"/>
      <c r="W149" s="47"/>
      <c r="X149" s="22"/>
      <c r="Y149" s="47" t="s">
        <v>10</v>
      </c>
      <c r="Z149" s="47" t="s">
        <v>60</v>
      </c>
      <c r="AA149" s="22" t="s">
        <v>13</v>
      </c>
      <c r="AB149" s="22" t="s">
        <v>13</v>
      </c>
      <c r="AC149" s="22">
        <v>143</v>
      </c>
    </row>
    <row r="150" spans="1:29" hidden="1" x14ac:dyDescent="0.25">
      <c r="A150" s="33">
        <v>45213</v>
      </c>
      <c r="B150" s="43">
        <v>0.33333333333333331</v>
      </c>
      <c r="C150" s="43"/>
      <c r="D150" s="43"/>
      <c r="E150" s="43" t="s">
        <v>315</v>
      </c>
      <c r="F150" s="36"/>
      <c r="G150" s="36" t="str">
        <f>IF(VLOOKUP(S150,'process mapping'!A$1:C$37,2,0)=0,"????",VLOOKUP(S150,'process mapping'!A$1:C$37,2,0))</f>
        <v>Testing</v>
      </c>
      <c r="H150" s="36" t="s">
        <v>268</v>
      </c>
      <c r="I150" s="35" t="s">
        <v>282</v>
      </c>
      <c r="S150" s="47" t="s">
        <v>282</v>
      </c>
      <c r="T150" s="23"/>
      <c r="U150" s="23"/>
      <c r="V150" s="47"/>
      <c r="W150" s="47"/>
      <c r="X150" s="22"/>
      <c r="Y150" s="47" t="s">
        <v>10</v>
      </c>
      <c r="Z150" s="47" t="s">
        <v>60</v>
      </c>
      <c r="AA150" s="22" t="s">
        <v>15</v>
      </c>
      <c r="AB150" s="22" t="s">
        <v>13</v>
      </c>
      <c r="AC150" s="22">
        <v>144</v>
      </c>
    </row>
    <row r="151" spans="1:29" hidden="1" x14ac:dyDescent="0.25">
      <c r="A151" s="33">
        <v>45213</v>
      </c>
      <c r="B151" s="43">
        <v>0.41666666666666669</v>
      </c>
      <c r="C151" s="43"/>
      <c r="D151" s="43"/>
      <c r="E151" s="43" t="s">
        <v>315</v>
      </c>
      <c r="F151" s="36"/>
      <c r="G151" s="36" t="str">
        <f>IF(VLOOKUP(S151,'process mapping'!A$1:C$37,2,0)=0,"????",VLOOKUP(S151,'process mapping'!A$1:C$37,2,0))</f>
        <v>Testing</v>
      </c>
      <c r="H151" s="36" t="s">
        <v>268</v>
      </c>
      <c r="I151" s="35" t="s">
        <v>256</v>
      </c>
      <c r="S151" s="47" t="s">
        <v>256</v>
      </c>
      <c r="T151" s="23"/>
      <c r="U151" s="23"/>
      <c r="V151" s="47"/>
      <c r="W151" s="47"/>
      <c r="X151" s="22"/>
      <c r="Y151" s="47" t="s">
        <v>10</v>
      </c>
      <c r="Z151" s="47" t="s">
        <v>60</v>
      </c>
      <c r="AA151" s="22" t="s">
        <v>15</v>
      </c>
      <c r="AB151" s="22" t="s">
        <v>13</v>
      </c>
      <c r="AC151" s="22">
        <v>145</v>
      </c>
    </row>
    <row r="152" spans="1:29" x14ac:dyDescent="0.25">
      <c r="A152" s="33">
        <v>45213</v>
      </c>
      <c r="B152" s="43">
        <v>0.54166666666666663</v>
      </c>
      <c r="C152" s="43"/>
      <c r="D152" s="43"/>
      <c r="E152" s="43" t="s">
        <v>315</v>
      </c>
      <c r="F152" s="36"/>
      <c r="G152" s="36" t="str">
        <f>IF(VLOOKUP(S152,'process mapping'!A$1:C$37,2,0)=0,"????",VLOOKUP(S152,'process mapping'!A$1:C$37,2,0))</f>
        <v>Transit</v>
      </c>
      <c r="H152" s="36" t="s">
        <v>268</v>
      </c>
      <c r="S152" s="47" t="s">
        <v>27</v>
      </c>
      <c r="T152" s="23"/>
      <c r="U152" s="23"/>
      <c r="V152" s="47"/>
      <c r="W152" s="47"/>
      <c r="X152" s="22"/>
      <c r="Y152" s="47" t="s">
        <v>17</v>
      </c>
      <c r="Z152" s="47" t="s">
        <v>60</v>
      </c>
      <c r="AA152" s="22" t="s">
        <v>13</v>
      </c>
      <c r="AB152" s="22" t="s">
        <v>13</v>
      </c>
      <c r="AC152" s="22">
        <v>146</v>
      </c>
    </row>
    <row r="153" spans="1:29" hidden="1" x14ac:dyDescent="0.25">
      <c r="A153" s="33">
        <v>45213</v>
      </c>
      <c r="B153" s="43">
        <v>0.58333333333333337</v>
      </c>
      <c r="C153" s="43"/>
      <c r="D153" s="43"/>
      <c r="E153" s="43" t="s">
        <v>315</v>
      </c>
      <c r="F153" s="36" t="s">
        <v>11</v>
      </c>
      <c r="G153" s="36" t="str">
        <f>IF(VLOOKUP(S153,'process mapping'!A$1:C$37,2,0)=0,"????",VLOOKUP(S153,'process mapping'!A$1:C$37,2,0))</f>
        <v>Meeting</v>
      </c>
      <c r="H153" s="36" t="s">
        <v>268</v>
      </c>
      <c r="I153" s="35" t="s">
        <v>134</v>
      </c>
      <c r="S153" s="47" t="s">
        <v>134</v>
      </c>
      <c r="T153" s="23" t="s">
        <v>241</v>
      </c>
      <c r="U153" s="23"/>
      <c r="V153" s="47"/>
      <c r="W153" s="47"/>
      <c r="X153" s="22"/>
      <c r="Y153" s="47" t="s">
        <v>17</v>
      </c>
      <c r="Z153" s="47" t="s">
        <v>60</v>
      </c>
      <c r="AA153" s="22" t="s">
        <v>13</v>
      </c>
      <c r="AB153" s="22" t="s">
        <v>13</v>
      </c>
      <c r="AC153" s="22">
        <v>147</v>
      </c>
    </row>
    <row r="154" spans="1:29" ht="30" x14ac:dyDescent="0.25">
      <c r="A154" s="33">
        <v>45206</v>
      </c>
      <c r="B154" s="43">
        <v>0.58333333333333337</v>
      </c>
      <c r="C154" s="43"/>
      <c r="D154" s="43"/>
      <c r="E154" s="43" t="s">
        <v>315</v>
      </c>
      <c r="F154" s="36" t="s">
        <v>267</v>
      </c>
      <c r="G154" s="36" t="str">
        <f>IF(VLOOKUP(S154,'process mapping'!A$1:C$37,2,0)=0,"????",VLOOKUP(S154,'process mapping'!A$1:C$37,2,0))</f>
        <v>Station</v>
      </c>
      <c r="H154" s="36" t="s">
        <v>268</v>
      </c>
      <c r="I154" s="35" t="s">
        <v>66</v>
      </c>
      <c r="J154" s="35" t="s">
        <v>67</v>
      </c>
      <c r="K154" s="35" t="s">
        <v>71</v>
      </c>
      <c r="S154" s="47" t="s">
        <v>66</v>
      </c>
      <c r="T154" s="23" t="s">
        <v>67</v>
      </c>
      <c r="U154" s="28" t="s">
        <v>71</v>
      </c>
      <c r="V154" s="47"/>
      <c r="W154" s="47"/>
      <c r="X154" s="22" t="s">
        <v>9</v>
      </c>
      <c r="Y154" s="47" t="s">
        <v>16</v>
      </c>
      <c r="Z154" s="47" t="s">
        <v>61</v>
      </c>
      <c r="AA154" s="22" t="s">
        <v>15</v>
      </c>
      <c r="AB154" s="22" t="s">
        <v>13</v>
      </c>
      <c r="AC154" s="22">
        <v>148</v>
      </c>
    </row>
    <row r="155" spans="1:29" ht="30" x14ac:dyDescent="0.25">
      <c r="A155" s="33">
        <v>45206</v>
      </c>
      <c r="B155" s="43">
        <v>0.625</v>
      </c>
      <c r="C155" s="43"/>
      <c r="D155" s="43"/>
      <c r="E155" s="43" t="s">
        <v>315</v>
      </c>
      <c r="F155" s="36" t="s">
        <v>267</v>
      </c>
      <c r="G155" s="36" t="str">
        <f>IF(VLOOKUP(S155,'process mapping'!A$1:C$37,2,0)=0,"????",VLOOKUP(S155,'process mapping'!A$1:C$37,2,0))</f>
        <v>Station</v>
      </c>
      <c r="H155" s="36" t="s">
        <v>268</v>
      </c>
      <c r="I155" s="35" t="s">
        <v>66</v>
      </c>
      <c r="J155" s="35" t="s">
        <v>68</v>
      </c>
      <c r="K155" s="35" t="s">
        <v>71</v>
      </c>
      <c r="S155" s="47" t="s">
        <v>66</v>
      </c>
      <c r="T155" s="23" t="s">
        <v>68</v>
      </c>
      <c r="U155" s="28" t="s">
        <v>71</v>
      </c>
      <c r="V155" s="47"/>
      <c r="W155" s="47"/>
      <c r="X155" s="22" t="s">
        <v>9</v>
      </c>
      <c r="Y155" s="47" t="s">
        <v>16</v>
      </c>
      <c r="Z155" s="47" t="s">
        <v>61</v>
      </c>
      <c r="AA155" s="22" t="s">
        <v>15</v>
      </c>
      <c r="AB155" s="22" t="s">
        <v>13</v>
      </c>
      <c r="AC155" s="22">
        <v>149</v>
      </c>
    </row>
    <row r="156" spans="1:29" ht="30" x14ac:dyDescent="0.25">
      <c r="A156" s="33">
        <v>45206</v>
      </c>
      <c r="B156" s="43">
        <v>0.66666666666666663</v>
      </c>
      <c r="C156" s="43"/>
      <c r="D156" s="43"/>
      <c r="E156" s="43" t="s">
        <v>315</v>
      </c>
      <c r="F156" s="36" t="s">
        <v>267</v>
      </c>
      <c r="G156" s="36" t="str">
        <f>IF(VLOOKUP(S156,'process mapping'!A$1:C$37,2,0)=0,"????",VLOOKUP(S156,'process mapping'!A$1:C$37,2,0))</f>
        <v>Station</v>
      </c>
      <c r="H156" s="36" t="s">
        <v>268</v>
      </c>
      <c r="I156" s="35" t="s">
        <v>66</v>
      </c>
      <c r="J156" s="35" t="s">
        <v>69</v>
      </c>
      <c r="K156" s="35" t="s">
        <v>71</v>
      </c>
      <c r="S156" s="47" t="s">
        <v>66</v>
      </c>
      <c r="T156" s="23" t="s">
        <v>69</v>
      </c>
      <c r="U156" s="28" t="s">
        <v>71</v>
      </c>
      <c r="V156" s="47"/>
      <c r="W156" s="47"/>
      <c r="X156" s="22" t="s">
        <v>9</v>
      </c>
      <c r="Y156" s="47" t="s">
        <v>16</v>
      </c>
      <c r="Z156" s="47" t="s">
        <v>61</v>
      </c>
      <c r="AA156" s="22" t="s">
        <v>15</v>
      </c>
      <c r="AB156" s="22" t="s">
        <v>13</v>
      </c>
      <c r="AC156" s="22">
        <v>150</v>
      </c>
    </row>
    <row r="157" spans="1:29" ht="30" x14ac:dyDescent="0.25">
      <c r="A157" s="33">
        <v>45206</v>
      </c>
      <c r="B157" s="43">
        <v>0.70833333333333337</v>
      </c>
      <c r="C157" s="43"/>
      <c r="D157" s="43"/>
      <c r="E157" s="43" t="s">
        <v>315</v>
      </c>
      <c r="F157" s="36" t="s">
        <v>267</v>
      </c>
      <c r="G157" s="36" t="str">
        <f>IF(VLOOKUP(S157,'process mapping'!A$1:C$37,2,0)=0,"????",VLOOKUP(S157,'process mapping'!A$1:C$37,2,0))</f>
        <v>Station</v>
      </c>
      <c r="H157" s="36" t="s">
        <v>268</v>
      </c>
      <c r="I157" s="35" t="s">
        <v>66</v>
      </c>
      <c r="J157" s="35" t="s">
        <v>70</v>
      </c>
      <c r="K157" s="35" t="s">
        <v>71</v>
      </c>
      <c r="S157" s="47" t="s">
        <v>66</v>
      </c>
      <c r="T157" s="23" t="s">
        <v>70</v>
      </c>
      <c r="U157" s="28" t="s">
        <v>71</v>
      </c>
      <c r="V157" s="47"/>
      <c r="W157" s="47"/>
      <c r="X157" s="22" t="s">
        <v>9</v>
      </c>
      <c r="Y157" s="47" t="s">
        <v>16</v>
      </c>
      <c r="Z157" s="47" t="s">
        <v>61</v>
      </c>
      <c r="AA157" s="22" t="s">
        <v>15</v>
      </c>
      <c r="AB157" s="22" t="s">
        <v>13</v>
      </c>
      <c r="AC157" s="22">
        <v>151</v>
      </c>
    </row>
    <row r="158" spans="1:29" x14ac:dyDescent="0.25">
      <c r="A158" s="33">
        <v>45206</v>
      </c>
      <c r="B158" s="43">
        <v>0.75</v>
      </c>
      <c r="C158" s="43"/>
      <c r="D158" s="43"/>
      <c r="E158" s="43" t="s">
        <v>315</v>
      </c>
      <c r="F158" s="36" t="s">
        <v>267</v>
      </c>
      <c r="G158" s="36" t="str">
        <f>IF(VLOOKUP(S158,'process mapping'!A$1:C$37,2,0)=0,"????",VLOOKUP(S158,'process mapping'!A$1:C$37,2,0))</f>
        <v>Station</v>
      </c>
      <c r="H158" s="36" t="s">
        <v>268</v>
      </c>
      <c r="I158" s="35" t="s">
        <v>55</v>
      </c>
      <c r="J158" s="35" t="s">
        <v>72</v>
      </c>
      <c r="S158" s="47" t="s">
        <v>55</v>
      </c>
      <c r="T158" s="23" t="s">
        <v>72</v>
      </c>
      <c r="U158" s="23"/>
      <c r="V158" s="47"/>
      <c r="W158" s="47"/>
      <c r="X158" s="22" t="s">
        <v>9</v>
      </c>
      <c r="Y158" s="47" t="s">
        <v>16</v>
      </c>
      <c r="Z158" s="47" t="s">
        <v>61</v>
      </c>
      <c r="AA158" s="22" t="s">
        <v>13</v>
      </c>
      <c r="AB158" s="22" t="s">
        <v>13</v>
      </c>
      <c r="AC158" s="22">
        <v>152</v>
      </c>
    </row>
    <row r="159" spans="1:29" ht="135" x14ac:dyDescent="0.25">
      <c r="A159" s="33">
        <v>45209</v>
      </c>
      <c r="B159" s="43">
        <v>0.375</v>
      </c>
      <c r="C159" s="43"/>
      <c r="D159" s="43"/>
      <c r="E159" s="43" t="s">
        <v>315</v>
      </c>
      <c r="F159" s="36" t="s">
        <v>267</v>
      </c>
      <c r="G159" s="36" t="str">
        <f>IF(VLOOKUP(S159,'process mapping'!A$1:C$37,2,0)=0,"????",VLOOKUP(S159,'process mapping'!A$1:C$37,2,0))</f>
        <v>Station</v>
      </c>
      <c r="H159" s="36" t="s">
        <v>268</v>
      </c>
      <c r="I159" s="35" t="s">
        <v>66</v>
      </c>
      <c r="K159" s="35" t="s">
        <v>87</v>
      </c>
      <c r="S159" s="47" t="s">
        <v>66</v>
      </c>
      <c r="T159" s="23"/>
      <c r="U159" s="26" t="s">
        <v>87</v>
      </c>
      <c r="V159" s="47"/>
      <c r="W159" s="47"/>
      <c r="X159" s="22" t="s">
        <v>9</v>
      </c>
      <c r="Y159" s="47" t="s">
        <v>16</v>
      </c>
      <c r="Z159" s="47" t="s">
        <v>86</v>
      </c>
      <c r="AA159" s="22"/>
      <c r="AB159" s="22" t="s">
        <v>15</v>
      </c>
      <c r="AC159" s="22">
        <v>153</v>
      </c>
    </row>
    <row r="160" spans="1:29" x14ac:dyDescent="0.25">
      <c r="A160" s="33">
        <v>45213</v>
      </c>
      <c r="B160" s="43">
        <v>0.72916666666666663</v>
      </c>
      <c r="C160" s="43"/>
      <c r="D160" s="43"/>
      <c r="E160" s="43" t="s">
        <v>315</v>
      </c>
      <c r="F160" s="36" t="s">
        <v>9</v>
      </c>
      <c r="G160" s="36" t="str">
        <f>IF(VLOOKUP(S160,'process mapping'!A$1:C$37,2,0)=0,"????",VLOOKUP(S160,'process mapping'!A$1:C$37,2,0))</f>
        <v>Cruise</v>
      </c>
      <c r="H160" s="36"/>
      <c r="I160" s="35" t="s">
        <v>43</v>
      </c>
      <c r="S160" s="47" t="s">
        <v>30</v>
      </c>
      <c r="T160" s="23" t="s">
        <v>43</v>
      </c>
      <c r="U160" s="23"/>
      <c r="V160" s="47"/>
      <c r="W160" s="47"/>
      <c r="X160" s="22" t="s">
        <v>9</v>
      </c>
      <c r="Y160" s="47" t="s">
        <v>18</v>
      </c>
      <c r="Z160" s="47" t="s">
        <v>51</v>
      </c>
      <c r="AA160" s="22" t="s">
        <v>13</v>
      </c>
      <c r="AB160" s="22" t="s">
        <v>13</v>
      </c>
      <c r="AC160" s="22">
        <v>154</v>
      </c>
    </row>
    <row r="161" spans="1:29" x14ac:dyDescent="0.25">
      <c r="A161" s="33">
        <v>45213</v>
      </c>
      <c r="B161" s="43">
        <v>0.77222222222222225</v>
      </c>
      <c r="C161" s="43"/>
      <c r="D161" s="43"/>
      <c r="E161" s="43" t="s">
        <v>315</v>
      </c>
      <c r="F161" s="36" t="s">
        <v>9</v>
      </c>
      <c r="G161" s="36" t="str">
        <f>IF(VLOOKUP(S161,'process mapping'!A$1:C$37,2,0)=0,"????",VLOOKUP(S161,'process mapping'!A$1:C$37,2,0))</f>
        <v>Cruise</v>
      </c>
      <c r="H161" s="36" t="s">
        <v>272</v>
      </c>
      <c r="I161" s="35" t="s">
        <v>44</v>
      </c>
      <c r="S161" s="47" t="s">
        <v>30</v>
      </c>
      <c r="T161" s="23" t="s">
        <v>44</v>
      </c>
      <c r="U161" s="23"/>
      <c r="V161" s="51"/>
      <c r="W161" s="51"/>
      <c r="X161" s="22" t="s">
        <v>9</v>
      </c>
      <c r="Y161" s="47" t="s">
        <v>18</v>
      </c>
      <c r="Z161" s="47" t="s">
        <v>51</v>
      </c>
      <c r="AA161" s="22" t="s">
        <v>13</v>
      </c>
      <c r="AB161" s="22" t="s">
        <v>13</v>
      </c>
      <c r="AC161" s="22">
        <v>155</v>
      </c>
    </row>
    <row r="162" spans="1:29" ht="30" hidden="1" x14ac:dyDescent="0.25">
      <c r="A162" s="33">
        <v>45213</v>
      </c>
      <c r="B162" s="34" t="s">
        <v>251</v>
      </c>
      <c r="C162" s="34"/>
      <c r="D162" s="34"/>
      <c r="E162" s="43" t="s">
        <v>315</v>
      </c>
      <c r="F162" s="36"/>
      <c r="G162" s="36" t="str">
        <f>IF(VLOOKUP(S162,'process mapping'!A$1:C$37,2,0)=0,"????",VLOOKUP(S162,'process mapping'!A$1:C$37,2,0))</f>
        <v>????</v>
      </c>
      <c r="H162" s="36" t="s">
        <v>268</v>
      </c>
      <c r="S162" s="47" t="s">
        <v>252</v>
      </c>
      <c r="T162" s="23" t="s">
        <v>254</v>
      </c>
      <c r="U162" s="23" t="s">
        <v>253</v>
      </c>
      <c r="V162" s="47"/>
      <c r="W162" s="47"/>
      <c r="X162" s="22"/>
      <c r="Y162" s="47"/>
      <c r="Z162" s="47"/>
      <c r="AA162" s="22"/>
      <c r="AB162" s="22"/>
      <c r="AC162" s="22">
        <v>156</v>
      </c>
    </row>
    <row r="163" spans="1:29" ht="30" hidden="1" x14ac:dyDescent="0.25">
      <c r="A163" s="33">
        <v>45213</v>
      </c>
      <c r="B163" s="43">
        <v>0.83333333333333337</v>
      </c>
      <c r="C163" s="43"/>
      <c r="D163" s="43"/>
      <c r="E163" s="43" t="s">
        <v>315</v>
      </c>
      <c r="F163" s="36" t="s">
        <v>12</v>
      </c>
      <c r="G163" s="36" t="str">
        <f>IF(VLOOKUP(S163,'process mapping'!A$1:C$37,2,0)=0,"????",VLOOKUP(S163,'process mapping'!A$1:C$37,2,0))</f>
        <v>Meeting</v>
      </c>
      <c r="H163" s="36" t="s">
        <v>268</v>
      </c>
      <c r="I163" s="35" t="s">
        <v>249</v>
      </c>
      <c r="K163" s="35" t="s">
        <v>250</v>
      </c>
      <c r="S163" s="47" t="s">
        <v>249</v>
      </c>
      <c r="T163" s="23" t="s">
        <v>250</v>
      </c>
      <c r="U163" s="23"/>
      <c r="V163" s="51"/>
      <c r="W163" s="51"/>
      <c r="X163" s="22" t="s">
        <v>12</v>
      </c>
      <c r="Y163" s="47"/>
      <c r="Z163" s="47"/>
      <c r="AA163" s="22"/>
      <c r="AB163" s="22"/>
      <c r="AC163" s="22">
        <v>157</v>
      </c>
    </row>
    <row r="164" spans="1:29" hidden="1" x14ac:dyDescent="0.25">
      <c r="A164" s="33">
        <v>45214</v>
      </c>
      <c r="B164" s="43">
        <v>0.33333333333333331</v>
      </c>
      <c r="C164" s="43"/>
      <c r="D164" s="43"/>
      <c r="E164" s="43" t="s">
        <v>315</v>
      </c>
      <c r="F164" s="36"/>
      <c r="G164" s="36" t="str">
        <f>IF(VLOOKUP(S164,'process mapping'!A$1:C$37,2,0)=0,"????",VLOOKUP(S164,'process mapping'!A$1:C$37,2,0))</f>
        <v>Meeting</v>
      </c>
      <c r="H164" s="36" t="s">
        <v>268</v>
      </c>
      <c r="I164" s="35" t="s">
        <v>59</v>
      </c>
      <c r="K164" s="35" t="s">
        <v>258</v>
      </c>
      <c r="S164" s="47" t="s">
        <v>59</v>
      </c>
      <c r="T164" s="23"/>
      <c r="U164" s="23" t="s">
        <v>258</v>
      </c>
      <c r="V164" s="51"/>
      <c r="W164" s="51"/>
      <c r="X164" s="22"/>
      <c r="Y164" s="47"/>
      <c r="Z164" s="47"/>
      <c r="AA164" s="22"/>
      <c r="AB164" s="22"/>
      <c r="AC164" s="22">
        <v>158</v>
      </c>
    </row>
    <row r="165" spans="1:29" ht="30" hidden="1" x14ac:dyDescent="0.25">
      <c r="A165" s="33">
        <v>45214</v>
      </c>
      <c r="B165" s="43" t="s">
        <v>28</v>
      </c>
      <c r="C165" s="43"/>
      <c r="D165" s="43"/>
      <c r="E165" s="43" t="s">
        <v>315</v>
      </c>
      <c r="F165" s="36"/>
      <c r="G165" s="36" t="str">
        <f>IF(VLOOKUP(S165,'process mapping'!A$1:C$37,2,0)=0,"????",VLOOKUP(S165,'process mapping'!A$1:C$37,2,0))</f>
        <v>Meeting</v>
      </c>
      <c r="H165" s="36" t="s">
        <v>268</v>
      </c>
      <c r="I165" s="35" t="s">
        <v>41</v>
      </c>
      <c r="K165" s="35" t="s">
        <v>295</v>
      </c>
      <c r="S165" s="47" t="s">
        <v>41</v>
      </c>
      <c r="T165" s="23" t="s">
        <v>257</v>
      </c>
      <c r="U165" s="23" t="s">
        <v>259</v>
      </c>
      <c r="V165" s="51"/>
      <c r="W165" s="51"/>
      <c r="X165" s="22"/>
      <c r="Y165" s="47"/>
      <c r="Z165" s="47"/>
      <c r="AA165" s="22"/>
      <c r="AB165" s="22"/>
      <c r="AC165" s="22">
        <v>159</v>
      </c>
    </row>
    <row r="166" spans="1:29" ht="30" hidden="1" x14ac:dyDescent="0.25">
      <c r="A166" s="33">
        <v>45214</v>
      </c>
      <c r="B166" s="43">
        <v>0.33333333333333331</v>
      </c>
      <c r="C166" s="43"/>
      <c r="D166" s="43"/>
      <c r="E166" s="43" t="s">
        <v>315</v>
      </c>
      <c r="F166" s="36" t="s">
        <v>9</v>
      </c>
      <c r="G166" s="36" t="str">
        <f>IF(VLOOKUP(S166,'process mapping'!A$1:C$37,2,0)=0,"????",VLOOKUP(S166,'process mapping'!A$1:C$37,2,0))</f>
        <v>Demobilisation</v>
      </c>
      <c r="H166" s="36" t="s">
        <v>268</v>
      </c>
      <c r="K166" s="35" t="s">
        <v>244</v>
      </c>
      <c r="S166" s="47" t="s">
        <v>31</v>
      </c>
      <c r="T166" s="24"/>
      <c r="U166" s="24" t="s">
        <v>244</v>
      </c>
      <c r="V166" s="47"/>
      <c r="W166" s="47"/>
      <c r="X166" s="22" t="s">
        <v>9</v>
      </c>
      <c r="Y166" s="47" t="s">
        <v>18</v>
      </c>
      <c r="Z166" s="47" t="s">
        <v>51</v>
      </c>
      <c r="AA166" s="22" t="s">
        <v>13</v>
      </c>
      <c r="AB166" s="22" t="s">
        <v>13</v>
      </c>
      <c r="AC166" s="22">
        <v>160</v>
      </c>
    </row>
    <row r="167" spans="1:29" hidden="1" x14ac:dyDescent="0.25">
      <c r="A167" s="34"/>
      <c r="B167" s="34"/>
      <c r="C167" s="34"/>
      <c r="D167" s="34"/>
      <c r="E167" s="43" t="s">
        <v>315</v>
      </c>
      <c r="F167" s="36"/>
      <c r="G167" s="37" t="s">
        <v>278</v>
      </c>
      <c r="H167" s="37"/>
      <c r="S167" s="47"/>
      <c r="T167" s="23"/>
      <c r="U167" s="23"/>
      <c r="V167" s="47"/>
      <c r="W167" s="47"/>
      <c r="X167" s="22"/>
      <c r="Y167" s="47"/>
      <c r="Z167" s="47"/>
      <c r="AA167" s="22"/>
      <c r="AB167" s="22"/>
      <c r="AC167" s="22"/>
    </row>
    <row r="168" spans="1:29" hidden="1" x14ac:dyDescent="0.25">
      <c r="A168" s="34"/>
      <c r="B168" s="34"/>
      <c r="C168" s="34"/>
      <c r="D168" s="34"/>
      <c r="E168" s="43" t="s">
        <v>315</v>
      </c>
      <c r="F168" s="36"/>
      <c r="G168" s="37"/>
      <c r="H168" s="37"/>
      <c r="S168" s="47"/>
      <c r="T168" s="23"/>
      <c r="U168" s="23"/>
      <c r="V168" s="47"/>
      <c r="W168" s="47"/>
      <c r="X168" s="22"/>
      <c r="Y168" s="47"/>
      <c r="Z168" s="47"/>
      <c r="AA168" s="22"/>
      <c r="AB168" s="22"/>
      <c r="AC168" s="22"/>
    </row>
    <row r="169" spans="1:29" hidden="1" x14ac:dyDescent="0.25">
      <c r="A169" s="34"/>
      <c r="B169" s="34"/>
      <c r="C169" s="34"/>
      <c r="D169" s="34"/>
      <c r="E169" s="43" t="s">
        <v>315</v>
      </c>
      <c r="F169" s="36"/>
      <c r="G169" s="37"/>
      <c r="H169" s="37"/>
      <c r="S169" s="47"/>
      <c r="T169" s="23"/>
      <c r="U169" s="23"/>
      <c r="V169" s="47"/>
      <c r="W169" s="47"/>
      <c r="X169" s="22"/>
      <c r="Y169" s="47"/>
      <c r="Z169" s="47"/>
      <c r="AA169" s="22"/>
      <c r="AB169" s="22"/>
      <c r="AC169" s="22"/>
    </row>
    <row r="170" spans="1:29" x14ac:dyDescent="0.25">
      <c r="A170" s="34"/>
      <c r="B170" s="34"/>
      <c r="C170" s="34"/>
      <c r="D170" s="34"/>
      <c r="E170" s="43" t="s">
        <v>315</v>
      </c>
      <c r="F170" s="36"/>
      <c r="G170" s="37" t="s">
        <v>271</v>
      </c>
      <c r="H170" s="37"/>
      <c r="S170" s="47"/>
      <c r="T170" s="23"/>
      <c r="U170" s="23"/>
      <c r="V170" s="47"/>
      <c r="W170" s="47"/>
      <c r="X170" s="22"/>
      <c r="Y170" s="47"/>
      <c r="Z170" s="47"/>
      <c r="AA170" s="22"/>
      <c r="AB170" s="22"/>
      <c r="AC170" s="22"/>
    </row>
    <row r="171" spans="1:29" hidden="1" x14ac:dyDescent="0.25">
      <c r="A171" s="33"/>
      <c r="B171" s="43"/>
      <c r="C171" s="43"/>
      <c r="D171" s="43"/>
      <c r="E171" s="43" t="s">
        <v>315</v>
      </c>
      <c r="F171" s="36"/>
      <c r="G171" s="36"/>
      <c r="H171" s="36"/>
      <c r="S171" s="47"/>
      <c r="T171" s="23"/>
      <c r="U171" s="23"/>
      <c r="V171" s="48"/>
      <c r="W171" s="48"/>
      <c r="X171" s="22"/>
      <c r="Y171" s="47"/>
      <c r="Z171" s="47"/>
      <c r="AA171" s="22"/>
      <c r="AB171" s="22"/>
      <c r="AC171" s="22"/>
    </row>
    <row r="172" spans="1:29" hidden="1" x14ac:dyDescent="0.25">
      <c r="A172" s="33"/>
      <c r="B172" s="43"/>
      <c r="C172" s="43"/>
      <c r="D172" s="43"/>
      <c r="E172" s="43" t="s">
        <v>315</v>
      </c>
      <c r="F172" s="36"/>
      <c r="G172" s="36"/>
      <c r="H172" s="36"/>
      <c r="S172" s="47"/>
      <c r="T172" s="23"/>
      <c r="U172" s="23"/>
      <c r="V172" s="48"/>
      <c r="W172" s="48"/>
      <c r="X172" s="22"/>
      <c r="Y172" s="47"/>
      <c r="Z172" s="47"/>
      <c r="AA172" s="22"/>
      <c r="AB172" s="22"/>
      <c r="AC172" s="22"/>
    </row>
    <row r="173" spans="1:29" hidden="1" x14ac:dyDescent="0.25">
      <c r="A173" s="33"/>
      <c r="B173" s="43"/>
      <c r="C173" s="43"/>
      <c r="D173" s="43"/>
      <c r="E173" s="43" t="s">
        <v>315</v>
      </c>
      <c r="F173" s="36"/>
      <c r="G173" s="36"/>
      <c r="H173" s="36"/>
      <c r="S173" s="47"/>
      <c r="T173" s="23"/>
      <c r="U173" s="23"/>
      <c r="V173" s="48"/>
      <c r="W173" s="48"/>
      <c r="X173" s="22"/>
      <c r="Y173" s="47"/>
      <c r="Z173" s="47"/>
      <c r="AA173" s="22"/>
      <c r="AB173" s="22"/>
      <c r="AC173" s="22"/>
    </row>
    <row r="174" spans="1:29" hidden="1" x14ac:dyDescent="0.25">
      <c r="A174" s="33"/>
      <c r="B174" s="43"/>
      <c r="C174" s="43"/>
      <c r="D174" s="43"/>
      <c r="E174" s="43" t="s">
        <v>315</v>
      </c>
      <c r="F174" s="36"/>
      <c r="G174" s="36"/>
      <c r="H174" s="36"/>
      <c r="S174" s="47"/>
      <c r="T174" s="23"/>
      <c r="U174" s="23"/>
      <c r="V174" s="48"/>
      <c r="W174" s="48"/>
      <c r="X174" s="22"/>
      <c r="Y174" s="47"/>
      <c r="Z174" s="47"/>
      <c r="AA174" s="22"/>
      <c r="AB174" s="22"/>
      <c r="AC174" s="22"/>
    </row>
    <row r="175" spans="1:29" hidden="1" x14ac:dyDescent="0.25">
      <c r="A175" s="33"/>
      <c r="B175" s="43"/>
      <c r="C175" s="43"/>
      <c r="D175" s="43"/>
      <c r="E175" s="43" t="s">
        <v>315</v>
      </c>
      <c r="F175" s="36"/>
      <c r="G175" s="36"/>
      <c r="H175" s="36"/>
      <c r="S175" s="47"/>
      <c r="T175" s="23"/>
      <c r="U175" s="23"/>
      <c r="V175" s="48"/>
      <c r="W175" s="48"/>
      <c r="X175" s="22"/>
      <c r="Y175" s="47"/>
      <c r="Z175" s="47"/>
      <c r="AA175" s="22"/>
      <c r="AB175" s="22"/>
      <c r="AC175" s="22"/>
    </row>
    <row r="176" spans="1:29" hidden="1" x14ac:dyDescent="0.25">
      <c r="A176" s="33"/>
      <c r="B176" s="43"/>
      <c r="C176" s="43"/>
      <c r="D176" s="43"/>
      <c r="E176" s="43" t="s">
        <v>315</v>
      </c>
      <c r="F176" s="36"/>
      <c r="G176" s="36"/>
      <c r="H176" s="36"/>
      <c r="S176" s="47"/>
      <c r="T176" s="23"/>
      <c r="U176" s="23"/>
      <c r="V176" s="48"/>
      <c r="W176" s="48"/>
      <c r="X176" s="22"/>
      <c r="Y176" s="47"/>
      <c r="Z176" s="47"/>
      <c r="AA176" s="22"/>
      <c r="AB176" s="22"/>
      <c r="AC176" s="22"/>
    </row>
    <row r="177" spans="1:29" hidden="1" x14ac:dyDescent="0.25">
      <c r="A177" s="33"/>
      <c r="B177" s="43"/>
      <c r="C177" s="43"/>
      <c r="D177" s="43"/>
      <c r="E177" s="43" t="s">
        <v>315</v>
      </c>
      <c r="F177" s="36"/>
      <c r="G177" s="36"/>
      <c r="H177" s="36"/>
      <c r="S177" s="47"/>
      <c r="T177" s="23"/>
      <c r="U177" s="23"/>
      <c r="V177" s="48"/>
      <c r="W177" s="48"/>
      <c r="X177" s="22"/>
      <c r="Y177" s="47"/>
      <c r="Z177" s="47"/>
      <c r="AA177" s="22"/>
      <c r="AB177" s="22"/>
      <c r="AC177" s="22"/>
    </row>
    <row r="178" spans="1:29" hidden="1" x14ac:dyDescent="0.25">
      <c r="A178" s="33"/>
      <c r="B178" s="43"/>
      <c r="C178" s="43"/>
      <c r="D178" s="43"/>
      <c r="E178" s="43" t="s">
        <v>315</v>
      </c>
      <c r="F178" s="36"/>
      <c r="G178" s="36"/>
      <c r="H178" s="36"/>
      <c r="S178" s="47"/>
      <c r="T178" s="23"/>
      <c r="U178" s="23"/>
      <c r="V178" s="48"/>
      <c r="W178" s="48"/>
      <c r="X178" s="22"/>
      <c r="Y178" s="47"/>
      <c r="Z178" s="47"/>
      <c r="AA178" s="22"/>
      <c r="AB178" s="22"/>
      <c r="AC178" s="22"/>
    </row>
    <row r="179" spans="1:29" hidden="1" x14ac:dyDescent="0.25">
      <c r="A179" s="33"/>
      <c r="B179" s="43"/>
      <c r="C179" s="43"/>
      <c r="D179" s="43"/>
      <c r="E179" s="43" t="s">
        <v>315</v>
      </c>
      <c r="F179" s="36"/>
      <c r="G179" s="36"/>
      <c r="H179" s="36"/>
      <c r="S179" s="47"/>
      <c r="T179" s="23"/>
      <c r="U179" s="23"/>
      <c r="V179" s="51"/>
      <c r="W179" s="51"/>
      <c r="X179" s="22"/>
      <c r="Y179" s="47"/>
      <c r="Z179" s="47"/>
      <c r="AA179" s="29"/>
      <c r="AB179" s="22"/>
      <c r="AC179" s="22"/>
    </row>
    <row r="180" spans="1:29" hidden="1" x14ac:dyDescent="0.25">
      <c r="A180" s="33"/>
      <c r="B180" s="43"/>
      <c r="C180" s="43"/>
      <c r="D180" s="43"/>
      <c r="E180" s="43" t="s">
        <v>315</v>
      </c>
      <c r="F180" s="36"/>
      <c r="G180" s="36"/>
      <c r="H180" s="36"/>
      <c r="S180" s="47"/>
      <c r="T180" s="24"/>
      <c r="U180" s="24"/>
      <c r="V180" s="47"/>
      <c r="W180" s="47"/>
      <c r="X180" s="22"/>
      <c r="Y180" s="47"/>
      <c r="Z180" s="47"/>
      <c r="AA180" s="22"/>
      <c r="AB180" s="22"/>
      <c r="AC180" s="22"/>
    </row>
    <row r="181" spans="1:29" hidden="1" x14ac:dyDescent="0.25">
      <c r="A181" s="33"/>
      <c r="B181" s="43"/>
      <c r="C181" s="43"/>
      <c r="D181" s="43"/>
      <c r="E181" s="43" t="s">
        <v>315</v>
      </c>
      <c r="F181" s="36"/>
      <c r="G181" s="36"/>
      <c r="H181" s="36"/>
      <c r="S181" s="47"/>
      <c r="T181" s="23"/>
      <c r="U181" s="23"/>
      <c r="V181" s="48"/>
      <c r="W181" s="48"/>
      <c r="X181" s="22"/>
      <c r="Y181" s="47"/>
      <c r="Z181" s="47"/>
      <c r="AA181" s="22"/>
      <c r="AB181" s="22"/>
      <c r="AC181" s="22"/>
    </row>
    <row r="182" spans="1:29" hidden="1" x14ac:dyDescent="0.25">
      <c r="A182" s="33"/>
      <c r="B182" s="43"/>
      <c r="C182" s="43"/>
      <c r="D182" s="43"/>
      <c r="E182" s="43" t="s">
        <v>315</v>
      </c>
      <c r="F182" s="36"/>
      <c r="G182" s="36"/>
      <c r="H182" s="36"/>
      <c r="S182" s="47"/>
      <c r="T182" s="23"/>
      <c r="U182" s="23"/>
      <c r="V182" s="48"/>
      <c r="W182" s="48"/>
      <c r="X182" s="22"/>
      <c r="Y182" s="47"/>
      <c r="Z182" s="47"/>
      <c r="AA182" s="22"/>
      <c r="AB182" s="22"/>
      <c r="AC182" s="22"/>
    </row>
    <row r="183" spans="1:29" hidden="1" x14ac:dyDescent="0.25">
      <c r="A183" s="33"/>
      <c r="B183" s="43"/>
      <c r="C183" s="43"/>
      <c r="D183" s="43"/>
      <c r="E183" s="43" t="s">
        <v>315</v>
      </c>
      <c r="F183" s="36"/>
      <c r="G183" s="36"/>
      <c r="H183" s="36"/>
      <c r="S183" s="47"/>
      <c r="T183" s="23"/>
      <c r="U183" s="23"/>
      <c r="V183" s="48"/>
      <c r="W183" s="48"/>
      <c r="X183" s="22"/>
      <c r="Y183" s="47"/>
      <c r="Z183" s="47"/>
      <c r="AA183" s="22"/>
      <c r="AB183" s="22"/>
      <c r="AC183" s="22"/>
    </row>
    <row r="184" spans="1:29" hidden="1" x14ac:dyDescent="0.25">
      <c r="A184" s="33"/>
      <c r="B184" s="43"/>
      <c r="C184" s="43"/>
      <c r="D184" s="43"/>
      <c r="E184" s="43" t="s">
        <v>315</v>
      </c>
      <c r="F184" s="36"/>
      <c r="G184" s="36"/>
      <c r="H184" s="36"/>
      <c r="S184" s="47"/>
      <c r="T184" s="23"/>
      <c r="U184" s="23"/>
      <c r="V184" s="48"/>
      <c r="W184" s="48"/>
      <c r="X184" s="22"/>
      <c r="Y184" s="47"/>
      <c r="Z184" s="47"/>
      <c r="AA184" s="22"/>
      <c r="AB184" s="22"/>
      <c r="AC184" s="22"/>
    </row>
    <row r="185" spans="1:29" hidden="1" x14ac:dyDescent="0.25">
      <c r="A185" s="33"/>
      <c r="B185" s="43"/>
      <c r="C185" s="43"/>
      <c r="D185" s="43"/>
      <c r="E185" s="43" t="s">
        <v>315</v>
      </c>
      <c r="F185" s="36"/>
      <c r="G185" s="36"/>
      <c r="H185" s="36"/>
      <c r="S185" s="47"/>
      <c r="T185" s="23"/>
      <c r="U185" s="23"/>
      <c r="V185" s="48"/>
      <c r="W185" s="48"/>
      <c r="X185" s="22"/>
      <c r="Y185" s="47"/>
      <c r="Z185" s="47"/>
      <c r="AA185" s="22"/>
      <c r="AB185" s="22"/>
      <c r="AC185" s="22"/>
    </row>
    <row r="186" spans="1:29" hidden="1" x14ac:dyDescent="0.25">
      <c r="A186" s="33"/>
      <c r="B186" s="43"/>
      <c r="C186" s="43"/>
      <c r="D186" s="43"/>
      <c r="E186" s="43" t="s">
        <v>315</v>
      </c>
      <c r="F186" s="36"/>
      <c r="G186" s="36"/>
      <c r="H186" s="36"/>
      <c r="S186" s="47"/>
      <c r="T186" s="23"/>
      <c r="U186" s="23"/>
      <c r="V186" s="48"/>
      <c r="W186" s="48"/>
      <c r="X186" s="22"/>
      <c r="Y186" s="47"/>
      <c r="Z186" s="47"/>
      <c r="AA186" s="22"/>
      <c r="AB186" s="22"/>
      <c r="AC186" s="22"/>
    </row>
    <row r="187" spans="1:29" hidden="1" x14ac:dyDescent="0.25">
      <c r="A187" s="33"/>
      <c r="B187" s="43"/>
      <c r="C187" s="43"/>
      <c r="D187" s="43"/>
      <c r="E187" s="43" t="s">
        <v>315</v>
      </c>
      <c r="F187" s="36"/>
      <c r="G187" s="36"/>
      <c r="H187" s="36"/>
      <c r="S187" s="47"/>
      <c r="T187" s="23"/>
      <c r="U187" s="23"/>
      <c r="V187" s="48"/>
      <c r="W187" s="48"/>
      <c r="X187" s="22"/>
      <c r="Y187" s="47"/>
      <c r="Z187" s="47"/>
      <c r="AA187" s="22"/>
      <c r="AB187" s="22"/>
      <c r="AC187" s="22"/>
    </row>
    <row r="188" spans="1:29" hidden="1" x14ac:dyDescent="0.25">
      <c r="A188" s="33"/>
      <c r="B188" s="43"/>
      <c r="C188" s="43"/>
      <c r="D188" s="43"/>
      <c r="E188" s="43" t="s">
        <v>315</v>
      </c>
      <c r="F188" s="36"/>
      <c r="G188" s="36"/>
      <c r="H188" s="36"/>
      <c r="S188" s="47"/>
      <c r="T188" s="23"/>
      <c r="U188" s="23"/>
      <c r="V188" s="51"/>
      <c r="W188" s="51"/>
      <c r="X188" s="22"/>
      <c r="Y188" s="47"/>
      <c r="Z188" s="47"/>
      <c r="AA188" s="22"/>
      <c r="AB188" s="22"/>
      <c r="AC188" s="22"/>
    </row>
    <row r="189" spans="1:29" hidden="1" x14ac:dyDescent="0.25">
      <c r="A189" s="33"/>
      <c r="B189" s="43"/>
      <c r="C189" s="43"/>
      <c r="D189" s="43"/>
      <c r="E189" s="43" t="s">
        <v>315</v>
      </c>
      <c r="F189" s="36"/>
      <c r="G189" s="36"/>
      <c r="H189" s="36"/>
      <c r="S189" s="47"/>
      <c r="T189" s="24"/>
      <c r="U189" s="24"/>
      <c r="V189" s="47"/>
      <c r="W189" s="47"/>
      <c r="X189" s="22"/>
      <c r="Y189" s="47"/>
      <c r="Z189" s="47"/>
      <c r="AA189" s="22"/>
      <c r="AB189" s="22"/>
      <c r="AC189" s="22"/>
    </row>
    <row r="190" spans="1:29" hidden="1" x14ac:dyDescent="0.25">
      <c r="A190" s="33"/>
      <c r="B190" s="43"/>
      <c r="C190" s="43"/>
      <c r="D190" s="43"/>
      <c r="E190" s="43" t="s">
        <v>315</v>
      </c>
      <c r="F190" s="36"/>
      <c r="G190" s="36"/>
      <c r="H190" s="36"/>
      <c r="S190" s="47"/>
      <c r="T190" s="23"/>
      <c r="U190" s="23"/>
      <c r="V190" s="48"/>
      <c r="W190" s="48"/>
      <c r="X190" s="22"/>
      <c r="Y190" s="47"/>
      <c r="Z190" s="47"/>
      <c r="AA190" s="22"/>
      <c r="AB190" s="22"/>
      <c r="AC190" s="22"/>
    </row>
    <row r="191" spans="1:29" hidden="1" x14ac:dyDescent="0.25">
      <c r="A191" s="33"/>
      <c r="B191" s="43"/>
      <c r="C191" s="43"/>
      <c r="D191" s="43"/>
      <c r="E191" s="43" t="s">
        <v>315</v>
      </c>
      <c r="F191" s="36"/>
      <c r="G191" s="36"/>
      <c r="H191" s="36"/>
      <c r="S191" s="47"/>
      <c r="T191" s="24"/>
      <c r="U191" s="24"/>
      <c r="V191" s="47"/>
      <c r="W191" s="47"/>
      <c r="X191" s="22"/>
      <c r="Y191" s="47"/>
      <c r="Z191" s="47"/>
      <c r="AA191" s="22"/>
      <c r="AB191" s="22"/>
      <c r="AC191" s="22"/>
    </row>
    <row r="192" spans="1:29" hidden="1" x14ac:dyDescent="0.25">
      <c r="A192" s="33"/>
      <c r="B192" s="43"/>
      <c r="C192" s="43"/>
      <c r="D192" s="43"/>
      <c r="E192" s="43" t="s">
        <v>315</v>
      </c>
      <c r="F192" s="36"/>
      <c r="G192" s="36"/>
      <c r="H192" s="36"/>
      <c r="S192" s="47"/>
      <c r="T192" s="23"/>
      <c r="U192" s="23"/>
      <c r="V192" s="48"/>
      <c r="W192" s="48"/>
      <c r="X192" s="22"/>
      <c r="Y192" s="47"/>
      <c r="Z192" s="47"/>
      <c r="AA192" s="22"/>
      <c r="AB192" s="22"/>
      <c r="AC192" s="22"/>
    </row>
    <row r="193" spans="1:29" hidden="1" x14ac:dyDescent="0.25">
      <c r="A193" s="33"/>
      <c r="B193" s="43"/>
      <c r="C193" s="43"/>
      <c r="D193" s="43"/>
      <c r="E193" s="43" t="s">
        <v>315</v>
      </c>
      <c r="F193" s="36"/>
      <c r="G193" s="36"/>
      <c r="H193" s="36"/>
      <c r="S193" s="47"/>
      <c r="T193" s="23"/>
      <c r="U193" s="23"/>
      <c r="V193" s="48"/>
      <c r="W193" s="48"/>
      <c r="X193" s="22"/>
      <c r="Y193" s="47"/>
      <c r="Z193" s="47"/>
      <c r="AA193" s="22"/>
      <c r="AB193" s="22"/>
      <c r="AC193" s="22"/>
    </row>
    <row r="194" spans="1:29" hidden="1" x14ac:dyDescent="0.25">
      <c r="A194" s="33"/>
      <c r="B194" s="43"/>
      <c r="C194" s="43"/>
      <c r="D194" s="43"/>
      <c r="E194" s="43" t="s">
        <v>315</v>
      </c>
      <c r="F194" s="36"/>
      <c r="G194" s="36"/>
      <c r="H194" s="36"/>
      <c r="S194" s="47"/>
      <c r="T194" s="23"/>
      <c r="U194" s="23"/>
      <c r="V194" s="48"/>
      <c r="W194" s="48"/>
      <c r="X194" s="22"/>
      <c r="Y194" s="47"/>
      <c r="Z194" s="47"/>
      <c r="AA194" s="22"/>
      <c r="AB194" s="22"/>
      <c r="AC194" s="22"/>
    </row>
    <row r="195" spans="1:29" hidden="1" x14ac:dyDescent="0.25">
      <c r="A195" s="33"/>
      <c r="B195" s="43"/>
      <c r="C195" s="43"/>
      <c r="D195" s="43"/>
      <c r="E195" s="43" t="s">
        <v>315</v>
      </c>
      <c r="F195" s="36"/>
      <c r="G195" s="36"/>
      <c r="H195" s="36"/>
      <c r="S195" s="47"/>
      <c r="T195" s="23"/>
      <c r="U195" s="23"/>
      <c r="V195" s="48"/>
      <c r="W195" s="48"/>
      <c r="X195" s="22"/>
      <c r="Y195" s="47"/>
      <c r="Z195" s="47"/>
      <c r="AA195" s="22"/>
      <c r="AB195" s="22"/>
      <c r="AC195" s="22"/>
    </row>
    <row r="196" spans="1:29" hidden="1" x14ac:dyDescent="0.25">
      <c r="A196" s="33"/>
      <c r="B196" s="43"/>
      <c r="C196" s="43"/>
      <c r="D196" s="43"/>
      <c r="E196" s="43" t="s">
        <v>315</v>
      </c>
      <c r="F196" s="36"/>
      <c r="G196" s="36"/>
      <c r="H196" s="36"/>
      <c r="S196" s="47"/>
      <c r="T196" s="23"/>
      <c r="U196" s="23"/>
      <c r="V196" s="48"/>
      <c r="W196" s="48"/>
      <c r="X196" s="22"/>
      <c r="Y196" s="47"/>
      <c r="Z196" s="47"/>
      <c r="AA196" s="22"/>
      <c r="AB196" s="22"/>
      <c r="AC196" s="22"/>
    </row>
    <row r="197" spans="1:29" hidden="1" x14ac:dyDescent="0.25">
      <c r="A197" s="33"/>
      <c r="B197" s="43"/>
      <c r="C197" s="43"/>
      <c r="D197" s="43"/>
      <c r="E197" s="43" t="s">
        <v>315</v>
      </c>
      <c r="F197" s="36"/>
      <c r="G197" s="36"/>
      <c r="H197" s="36"/>
      <c r="S197" s="47"/>
      <c r="T197" s="23"/>
      <c r="U197" s="23"/>
      <c r="V197" s="48"/>
      <c r="W197" s="48"/>
      <c r="X197" s="22"/>
      <c r="Y197" s="47"/>
      <c r="Z197" s="47"/>
      <c r="AA197" s="22"/>
      <c r="AB197" s="22"/>
      <c r="AC197" s="22"/>
    </row>
    <row r="198" spans="1:29" hidden="1" x14ac:dyDescent="0.25">
      <c r="A198" s="33"/>
      <c r="B198" s="43"/>
      <c r="C198" s="43"/>
      <c r="D198" s="43"/>
      <c r="E198" s="43" t="s">
        <v>315</v>
      </c>
      <c r="F198" s="36"/>
      <c r="G198" s="36"/>
      <c r="H198" s="36"/>
      <c r="S198" s="47"/>
      <c r="T198" s="23"/>
      <c r="U198" s="23"/>
      <c r="V198" s="48"/>
      <c r="W198" s="48"/>
      <c r="X198" s="22"/>
      <c r="Y198" s="47"/>
      <c r="Z198" s="47"/>
      <c r="AA198" s="22"/>
      <c r="AB198" s="22"/>
      <c r="AC198" s="22"/>
    </row>
    <row r="199" spans="1:29" hidden="1" x14ac:dyDescent="0.25">
      <c r="A199" s="33"/>
      <c r="B199" s="43"/>
      <c r="C199" s="43"/>
      <c r="D199" s="43"/>
      <c r="E199" s="43" t="s">
        <v>315</v>
      </c>
      <c r="F199" s="36"/>
      <c r="G199" s="36"/>
      <c r="H199" s="36"/>
      <c r="S199" s="47"/>
      <c r="T199" s="23"/>
      <c r="U199" s="23"/>
      <c r="V199" s="51"/>
      <c r="W199" s="51"/>
      <c r="X199" s="22"/>
      <c r="Y199" s="47"/>
      <c r="Z199" s="47"/>
      <c r="AA199" s="22"/>
      <c r="AB199" s="22"/>
      <c r="AC199" s="22"/>
    </row>
    <row r="200" spans="1:29" hidden="1" x14ac:dyDescent="0.25">
      <c r="A200" s="33"/>
      <c r="B200" s="43"/>
      <c r="C200" s="43"/>
      <c r="D200" s="43"/>
      <c r="E200" s="43" t="s">
        <v>315</v>
      </c>
      <c r="F200" s="36"/>
      <c r="G200" s="36"/>
      <c r="H200" s="36"/>
      <c r="S200" s="47"/>
      <c r="T200" s="24"/>
      <c r="U200" s="24"/>
      <c r="V200" s="47"/>
      <c r="W200" s="47"/>
      <c r="X200" s="22"/>
      <c r="Y200" s="47"/>
      <c r="Z200" s="47"/>
      <c r="AA200" s="22"/>
      <c r="AB200" s="22"/>
      <c r="AC200" s="22"/>
    </row>
    <row r="201" spans="1:29" hidden="1" x14ac:dyDescent="0.25">
      <c r="A201" s="33"/>
      <c r="B201" s="43"/>
      <c r="C201" s="43"/>
      <c r="D201" s="43"/>
      <c r="E201" s="43" t="s">
        <v>315</v>
      </c>
      <c r="F201" s="36"/>
      <c r="G201" s="36"/>
      <c r="H201" s="36"/>
      <c r="S201" s="47"/>
      <c r="T201" s="23"/>
      <c r="U201" s="23"/>
      <c r="V201" s="48"/>
      <c r="W201" s="48"/>
      <c r="X201" s="22"/>
      <c r="Y201" s="47"/>
      <c r="Z201" s="47"/>
      <c r="AA201" s="22"/>
      <c r="AB201" s="22"/>
      <c r="AC201" s="22"/>
    </row>
    <row r="202" spans="1:29" hidden="1" x14ac:dyDescent="0.25">
      <c r="A202" s="33"/>
      <c r="B202" s="43"/>
      <c r="C202" s="43"/>
      <c r="D202" s="43"/>
      <c r="E202" s="43" t="s">
        <v>315</v>
      </c>
      <c r="F202" s="36"/>
      <c r="G202" s="36"/>
      <c r="H202" s="36"/>
      <c r="S202" s="47"/>
      <c r="T202" s="23"/>
      <c r="U202" s="23"/>
      <c r="V202" s="48"/>
      <c r="W202" s="48"/>
      <c r="X202" s="22"/>
      <c r="Y202" s="47"/>
      <c r="Z202" s="47"/>
      <c r="AA202" s="22"/>
      <c r="AB202" s="22"/>
      <c r="AC202" s="22"/>
    </row>
    <row r="203" spans="1:29" hidden="1" x14ac:dyDescent="0.25">
      <c r="A203" s="33"/>
      <c r="B203" s="43"/>
      <c r="C203" s="43"/>
      <c r="D203" s="43"/>
      <c r="E203" s="43" t="s">
        <v>315</v>
      </c>
      <c r="F203" s="36"/>
      <c r="G203" s="36"/>
      <c r="H203" s="36"/>
      <c r="S203" s="47"/>
      <c r="T203" s="23"/>
      <c r="U203" s="23"/>
      <c r="V203" s="48"/>
      <c r="W203" s="48"/>
      <c r="X203" s="22"/>
      <c r="Y203" s="47"/>
      <c r="Z203" s="47"/>
      <c r="AA203" s="22"/>
      <c r="AB203" s="22"/>
      <c r="AC203" s="22"/>
    </row>
    <row r="204" spans="1:29" hidden="1" x14ac:dyDescent="0.25">
      <c r="A204" s="33"/>
      <c r="B204" s="43"/>
      <c r="C204" s="43"/>
      <c r="D204" s="43"/>
      <c r="E204" s="43" t="s">
        <v>315</v>
      </c>
      <c r="F204" s="36"/>
      <c r="G204" s="36"/>
      <c r="H204" s="36"/>
      <c r="S204" s="47"/>
      <c r="T204" s="23"/>
      <c r="U204" s="23"/>
      <c r="V204" s="47"/>
      <c r="W204" s="47"/>
      <c r="X204" s="22"/>
      <c r="Y204" s="47"/>
      <c r="Z204" s="47"/>
      <c r="AA204" s="22"/>
      <c r="AB204" s="22"/>
      <c r="AC204" s="22"/>
    </row>
    <row r="205" spans="1:29" hidden="1" x14ac:dyDescent="0.25">
      <c r="A205" s="33"/>
      <c r="B205" s="43"/>
      <c r="C205" s="43"/>
      <c r="D205" s="43"/>
      <c r="E205" s="43" t="s">
        <v>315</v>
      </c>
      <c r="F205" s="36"/>
      <c r="G205" s="36"/>
      <c r="H205" s="36"/>
      <c r="S205" s="47"/>
      <c r="T205" s="23"/>
      <c r="U205" s="23"/>
      <c r="V205" s="48"/>
      <c r="W205" s="48"/>
      <c r="X205" s="22"/>
      <c r="Y205" s="47"/>
      <c r="Z205" s="47"/>
      <c r="AA205" s="22"/>
      <c r="AB205" s="22"/>
      <c r="AC205" s="22"/>
    </row>
    <row r="206" spans="1:29" hidden="1" x14ac:dyDescent="0.25">
      <c r="A206" s="33"/>
      <c r="B206" s="43"/>
      <c r="C206" s="43"/>
      <c r="D206" s="43"/>
      <c r="E206" s="43" t="s">
        <v>315</v>
      </c>
      <c r="F206" s="36"/>
      <c r="G206" s="36"/>
      <c r="H206" s="36"/>
      <c r="S206" s="48"/>
      <c r="T206" s="23"/>
      <c r="U206" s="23"/>
      <c r="V206" s="48"/>
      <c r="W206" s="48"/>
      <c r="X206" s="22"/>
      <c r="Y206" s="47"/>
      <c r="Z206" s="47"/>
      <c r="AA206" s="22"/>
      <c r="AB206" s="22"/>
      <c r="AC206" s="22"/>
    </row>
    <row r="207" spans="1:29" hidden="1" x14ac:dyDescent="0.25">
      <c r="A207" s="33"/>
      <c r="B207" s="43"/>
      <c r="C207" s="43"/>
      <c r="D207" s="43"/>
      <c r="E207" s="43" t="s">
        <v>315</v>
      </c>
      <c r="F207" s="36"/>
      <c r="G207" s="36"/>
      <c r="H207" s="36"/>
      <c r="S207" s="47"/>
      <c r="T207" s="23"/>
      <c r="U207" s="23"/>
      <c r="V207" s="51"/>
      <c r="W207" s="51"/>
      <c r="X207" s="22"/>
      <c r="Y207" s="47"/>
      <c r="Z207" s="47"/>
      <c r="AA207" s="22"/>
      <c r="AB207" s="22"/>
      <c r="AC207" s="22"/>
    </row>
    <row r="208" spans="1:29" hidden="1" x14ac:dyDescent="0.25">
      <c r="A208" s="33"/>
      <c r="B208" s="43"/>
      <c r="C208" s="43"/>
      <c r="D208" s="43"/>
      <c r="E208" s="43" t="s">
        <v>315</v>
      </c>
      <c r="F208" s="36"/>
      <c r="G208" s="36"/>
      <c r="H208" s="36"/>
      <c r="S208" s="47"/>
      <c r="T208" s="23"/>
      <c r="U208" s="23"/>
      <c r="V208" s="51"/>
      <c r="W208" s="51"/>
      <c r="X208" s="22"/>
      <c r="Y208" s="47"/>
      <c r="Z208" s="47"/>
      <c r="AA208" s="22"/>
      <c r="AB208" s="22"/>
      <c r="AC208" s="22"/>
    </row>
    <row r="209" spans="1:29" hidden="1" x14ac:dyDescent="0.25">
      <c r="A209" s="33"/>
      <c r="B209" s="43"/>
      <c r="C209" s="43"/>
      <c r="D209" s="43"/>
      <c r="E209" s="43" t="s">
        <v>315</v>
      </c>
      <c r="F209" s="36"/>
      <c r="G209" s="36"/>
      <c r="H209" s="36"/>
      <c r="S209" s="47"/>
      <c r="T209" s="24"/>
      <c r="U209" s="24"/>
      <c r="V209" s="47"/>
      <c r="W209" s="47"/>
      <c r="X209" s="22"/>
      <c r="Y209" s="47"/>
      <c r="Z209" s="47"/>
      <c r="AA209" s="22"/>
      <c r="AB209" s="22"/>
      <c r="AC209" s="22"/>
    </row>
    <row r="210" spans="1:29" hidden="1" x14ac:dyDescent="0.25">
      <c r="A210" s="33"/>
      <c r="B210" s="43"/>
      <c r="C210" s="43"/>
      <c r="D210" s="43"/>
      <c r="E210" s="43" t="s">
        <v>315</v>
      </c>
      <c r="F210" s="36"/>
      <c r="G210" s="36"/>
      <c r="H210" s="36"/>
      <c r="S210" s="47"/>
      <c r="T210" s="24"/>
      <c r="U210" s="24"/>
      <c r="V210" s="47"/>
      <c r="W210" s="47"/>
      <c r="X210" s="22"/>
      <c r="Y210" s="47"/>
      <c r="Z210" s="47"/>
      <c r="AA210" s="22"/>
      <c r="AB210" s="22"/>
      <c r="AC210" s="22"/>
    </row>
    <row r="211" spans="1:29" hidden="1" x14ac:dyDescent="0.25">
      <c r="A211" s="33"/>
      <c r="B211" s="43"/>
      <c r="C211" s="43"/>
      <c r="D211" s="43"/>
      <c r="E211" s="43" t="s">
        <v>315</v>
      </c>
      <c r="F211" s="36"/>
      <c r="G211" s="36"/>
      <c r="H211" s="36"/>
      <c r="S211" s="47"/>
      <c r="T211" s="23"/>
      <c r="U211" s="23"/>
      <c r="V211" s="48"/>
      <c r="W211" s="48"/>
      <c r="X211" s="22"/>
      <c r="Y211" s="47"/>
      <c r="Z211" s="47"/>
      <c r="AA211" s="22"/>
      <c r="AB211" s="22"/>
      <c r="AC211" s="22"/>
    </row>
    <row r="212" spans="1:29" hidden="1" x14ac:dyDescent="0.25">
      <c r="A212" s="33"/>
      <c r="B212" s="43"/>
      <c r="C212" s="43"/>
      <c r="D212" s="43"/>
      <c r="E212" s="43" t="s">
        <v>315</v>
      </c>
      <c r="F212" s="36"/>
      <c r="G212" s="36"/>
      <c r="H212" s="36"/>
      <c r="S212" s="47"/>
      <c r="T212" s="23"/>
      <c r="U212" s="23"/>
      <c r="V212" s="48"/>
      <c r="W212" s="48"/>
      <c r="X212" s="22"/>
      <c r="Y212" s="47"/>
      <c r="Z212" s="47"/>
      <c r="AA212" s="22"/>
      <c r="AB212" s="22"/>
      <c r="AC212" s="22"/>
    </row>
    <row r="213" spans="1:29" hidden="1" x14ac:dyDescent="0.25">
      <c r="A213" s="33"/>
      <c r="B213" s="43"/>
      <c r="C213" s="43"/>
      <c r="D213" s="43"/>
      <c r="E213" s="43" t="s">
        <v>315</v>
      </c>
      <c r="F213" s="36"/>
      <c r="G213" s="36"/>
      <c r="H213" s="36"/>
      <c r="S213" s="47"/>
      <c r="T213" s="23"/>
      <c r="U213" s="23"/>
      <c r="V213" s="48"/>
      <c r="W213" s="48"/>
      <c r="X213" s="22"/>
      <c r="Y213" s="47"/>
      <c r="Z213" s="47"/>
      <c r="AA213" s="22"/>
      <c r="AB213" s="22"/>
      <c r="AC213" s="22"/>
    </row>
    <row r="214" spans="1:29" hidden="1" x14ac:dyDescent="0.25">
      <c r="A214" s="33"/>
      <c r="B214" s="43"/>
      <c r="C214" s="43"/>
      <c r="D214" s="43"/>
      <c r="E214" s="43" t="s">
        <v>315</v>
      </c>
      <c r="F214" s="36"/>
      <c r="G214" s="36"/>
      <c r="H214" s="36"/>
      <c r="S214" s="47"/>
      <c r="T214" s="23"/>
      <c r="U214" s="23"/>
      <c r="V214" s="48"/>
      <c r="W214" s="48"/>
      <c r="X214" s="22"/>
      <c r="Y214" s="47"/>
      <c r="Z214" s="47"/>
      <c r="AA214" s="22"/>
      <c r="AB214" s="22"/>
      <c r="AC214" s="22"/>
    </row>
    <row r="215" spans="1:29" hidden="1" x14ac:dyDescent="0.25">
      <c r="A215" s="33"/>
      <c r="B215" s="43"/>
      <c r="C215" s="43"/>
      <c r="D215" s="43"/>
      <c r="E215" s="43" t="s">
        <v>315</v>
      </c>
      <c r="F215" s="36"/>
      <c r="G215" s="36"/>
      <c r="H215" s="36"/>
      <c r="S215" s="47"/>
      <c r="T215" s="30"/>
      <c r="U215" s="30"/>
      <c r="V215" s="47"/>
      <c r="W215" s="47"/>
      <c r="X215" s="22"/>
      <c r="Y215" s="47"/>
      <c r="Z215" s="47"/>
      <c r="AA215" s="22"/>
      <c r="AB215" s="22"/>
      <c r="AC215" s="22"/>
    </row>
    <row r="216" spans="1:29" hidden="1" x14ac:dyDescent="0.25">
      <c r="A216" s="33"/>
      <c r="B216" s="43"/>
      <c r="C216" s="43"/>
      <c r="D216" s="43"/>
      <c r="E216" s="43" t="s">
        <v>315</v>
      </c>
      <c r="F216" s="36"/>
      <c r="G216" s="36"/>
      <c r="H216" s="36"/>
      <c r="S216" s="47"/>
      <c r="T216" s="23"/>
      <c r="U216" s="23"/>
      <c r="V216" s="51"/>
      <c r="W216" s="51"/>
      <c r="X216" s="22"/>
      <c r="Y216" s="47"/>
      <c r="Z216" s="47"/>
      <c r="AA216" s="22"/>
      <c r="AB216" s="22"/>
      <c r="AC216" s="22"/>
    </row>
    <row r="217" spans="1:29" hidden="1" x14ac:dyDescent="0.25">
      <c r="A217" s="33"/>
      <c r="B217" s="43"/>
      <c r="C217" s="43"/>
      <c r="D217" s="43"/>
      <c r="E217" s="43" t="s">
        <v>315</v>
      </c>
      <c r="F217" s="36"/>
      <c r="G217" s="36"/>
      <c r="H217" s="36"/>
      <c r="S217" s="47"/>
      <c r="T217" s="24"/>
      <c r="U217" s="24"/>
      <c r="V217" s="47"/>
      <c r="W217" s="47"/>
      <c r="X217" s="22"/>
      <c r="Y217" s="47"/>
      <c r="Z217" s="47"/>
      <c r="AA217" s="22"/>
      <c r="AB217" s="22"/>
      <c r="AC217" s="22"/>
    </row>
    <row r="218" spans="1:29" hidden="1" x14ac:dyDescent="0.25">
      <c r="A218" s="33"/>
      <c r="B218" s="43"/>
      <c r="C218" s="43"/>
      <c r="D218" s="43"/>
      <c r="E218" s="43" t="s">
        <v>315</v>
      </c>
      <c r="F218" s="36">
        <v>0</v>
      </c>
      <c r="G218" s="36"/>
      <c r="H218" s="36"/>
      <c r="S218" s="47"/>
      <c r="T218" s="23"/>
      <c r="U218" s="23"/>
      <c r="V218" s="47"/>
      <c r="W218" s="47"/>
      <c r="X218" s="22"/>
      <c r="Y218" s="47"/>
      <c r="Z218" s="47"/>
      <c r="AA218" s="22"/>
      <c r="AB218" s="22"/>
      <c r="AC218" s="22"/>
    </row>
    <row r="219" spans="1:29" hidden="1" x14ac:dyDescent="0.25">
      <c r="A219" s="33"/>
      <c r="B219" s="34"/>
      <c r="C219" s="34"/>
      <c r="D219" s="34"/>
      <c r="E219" s="43" t="s">
        <v>315</v>
      </c>
      <c r="F219" s="36">
        <v>0</v>
      </c>
      <c r="G219" s="37"/>
      <c r="H219" s="37"/>
      <c r="S219" s="47"/>
      <c r="T219" s="23"/>
      <c r="U219" s="23"/>
      <c r="V219" s="47"/>
      <c r="W219" s="47"/>
      <c r="X219" s="22"/>
      <c r="Y219" s="47"/>
      <c r="Z219" s="47"/>
      <c r="AA219" s="22"/>
      <c r="AB219" s="22"/>
      <c r="AC219" s="22"/>
    </row>
    <row r="220" spans="1:29" hidden="1" x14ac:dyDescent="0.25">
      <c r="A220" s="33"/>
      <c r="B220" s="43"/>
      <c r="C220" s="43"/>
      <c r="D220" s="43"/>
      <c r="E220" s="43" t="s">
        <v>315</v>
      </c>
      <c r="F220" s="36">
        <v>0</v>
      </c>
      <c r="G220" s="36"/>
      <c r="H220" s="36"/>
      <c r="S220" s="47"/>
      <c r="T220" s="23"/>
      <c r="U220" s="23"/>
      <c r="V220" s="47"/>
      <c r="W220" s="47"/>
      <c r="X220" s="22"/>
      <c r="Y220" s="47"/>
      <c r="Z220" s="47"/>
      <c r="AA220" s="22"/>
      <c r="AB220" s="22"/>
      <c r="AC220" s="22"/>
    </row>
    <row r="221" spans="1:29" hidden="1" x14ac:dyDescent="0.25">
      <c r="A221" s="33"/>
      <c r="B221" s="43"/>
      <c r="C221" s="43"/>
      <c r="D221" s="43"/>
      <c r="E221" s="43" t="s">
        <v>315</v>
      </c>
      <c r="F221" s="36">
        <v>0</v>
      </c>
      <c r="G221" s="36"/>
      <c r="H221" s="36"/>
      <c r="S221" s="47"/>
      <c r="T221" s="23"/>
      <c r="U221" s="23"/>
      <c r="V221" s="47"/>
      <c r="W221" s="47"/>
      <c r="X221" s="22"/>
      <c r="Y221" s="47"/>
      <c r="Z221" s="47"/>
      <c r="AA221" s="22"/>
      <c r="AB221" s="22"/>
      <c r="AC221" s="22"/>
    </row>
    <row r="222" spans="1:29" hidden="1" x14ac:dyDescent="0.25">
      <c r="A222" s="33"/>
      <c r="B222" s="43"/>
      <c r="C222" s="43"/>
      <c r="D222" s="43"/>
      <c r="E222" s="43" t="s">
        <v>315</v>
      </c>
      <c r="F222" s="36">
        <v>0</v>
      </c>
      <c r="G222" s="36"/>
      <c r="H222" s="36"/>
      <c r="S222" s="47"/>
      <c r="T222" s="23"/>
      <c r="U222" s="23"/>
      <c r="V222" s="47"/>
      <c r="W222" s="47"/>
      <c r="X222" s="22"/>
      <c r="Y222" s="47"/>
      <c r="Z222" s="47"/>
      <c r="AA222" s="22"/>
      <c r="AB222" s="22"/>
      <c r="AC222" s="22"/>
    </row>
    <row r="223" spans="1:29" hidden="1" x14ac:dyDescent="0.25">
      <c r="A223" s="33"/>
      <c r="B223" s="43"/>
      <c r="C223" s="43"/>
      <c r="D223" s="43"/>
      <c r="E223" s="43" t="s">
        <v>315</v>
      </c>
      <c r="F223" s="36">
        <v>0</v>
      </c>
      <c r="G223" s="36"/>
      <c r="H223" s="36"/>
      <c r="S223" s="47"/>
      <c r="T223" s="23"/>
      <c r="U223" s="23"/>
      <c r="V223" s="51"/>
      <c r="W223" s="51"/>
      <c r="X223" s="22"/>
      <c r="Y223" s="47"/>
      <c r="Z223" s="47"/>
      <c r="AA223" s="22"/>
      <c r="AB223" s="22"/>
      <c r="AC223" s="22"/>
    </row>
    <row r="224" spans="1:29" hidden="1" x14ac:dyDescent="0.25">
      <c r="A224" s="33"/>
      <c r="B224" s="43"/>
      <c r="C224" s="43"/>
      <c r="D224" s="43"/>
      <c r="E224" s="43" t="s">
        <v>315</v>
      </c>
      <c r="F224" s="36">
        <v>0</v>
      </c>
      <c r="G224" s="36"/>
      <c r="H224" s="36"/>
      <c r="S224" s="47"/>
      <c r="T224" s="24"/>
      <c r="U224" s="24"/>
      <c r="V224" s="47"/>
      <c r="W224" s="47"/>
      <c r="X224" s="22"/>
      <c r="Y224" s="47"/>
      <c r="Z224" s="47"/>
      <c r="AA224" s="22"/>
      <c r="AB224" s="22"/>
      <c r="AC224" s="22"/>
    </row>
    <row r="225" spans="1:29" hidden="1" x14ac:dyDescent="0.25">
      <c r="A225" s="33"/>
      <c r="B225" s="43"/>
      <c r="C225" s="43"/>
      <c r="D225" s="43"/>
      <c r="E225" s="43" t="s">
        <v>315</v>
      </c>
      <c r="F225" s="36">
        <v>0</v>
      </c>
      <c r="G225" s="36"/>
      <c r="H225" s="36"/>
      <c r="S225" s="47"/>
      <c r="T225" s="23"/>
      <c r="U225" s="23"/>
      <c r="V225" s="47"/>
      <c r="W225" s="47"/>
      <c r="X225" s="22"/>
      <c r="Y225" s="47"/>
      <c r="Z225" s="47"/>
      <c r="AA225" s="22"/>
      <c r="AB225" s="22"/>
      <c r="AC225" s="22"/>
    </row>
    <row r="226" spans="1:29" hidden="1" x14ac:dyDescent="0.25">
      <c r="A226" s="33"/>
      <c r="B226" s="43"/>
      <c r="C226" s="43"/>
      <c r="D226" s="43"/>
      <c r="E226" s="43" t="s">
        <v>315</v>
      </c>
      <c r="F226" s="36">
        <v>0</v>
      </c>
      <c r="G226" s="36"/>
      <c r="H226" s="36"/>
      <c r="S226" s="47"/>
      <c r="T226" s="23"/>
      <c r="U226" s="23"/>
      <c r="V226" s="47"/>
      <c r="W226" s="47"/>
      <c r="X226" s="22"/>
      <c r="Y226" s="47"/>
      <c r="Z226" s="47"/>
      <c r="AA226" s="22"/>
      <c r="AB226" s="22"/>
      <c r="AC226" s="22"/>
    </row>
    <row r="227" spans="1:29" hidden="1" x14ac:dyDescent="0.25">
      <c r="A227" s="33"/>
      <c r="B227" s="43"/>
      <c r="C227" s="43"/>
      <c r="D227" s="43"/>
      <c r="E227" s="43" t="s">
        <v>315</v>
      </c>
      <c r="F227" s="36">
        <v>0</v>
      </c>
      <c r="G227" s="36"/>
      <c r="H227" s="36"/>
      <c r="S227" s="47"/>
      <c r="T227" s="23"/>
      <c r="U227" s="23"/>
      <c r="V227" s="47"/>
      <c r="W227" s="47"/>
      <c r="X227" s="22"/>
      <c r="Y227" s="47"/>
      <c r="Z227" s="47"/>
      <c r="AA227" s="22"/>
      <c r="AB227" s="22"/>
      <c r="AC227" s="22"/>
    </row>
    <row r="228" spans="1:29" hidden="1" x14ac:dyDescent="0.25">
      <c r="A228" s="33"/>
      <c r="B228" s="43"/>
      <c r="C228" s="43"/>
      <c r="D228" s="43"/>
      <c r="E228" s="43" t="s">
        <v>315</v>
      </c>
      <c r="F228" s="36">
        <v>0</v>
      </c>
      <c r="G228" s="36"/>
      <c r="H228" s="36"/>
      <c r="S228" s="47"/>
      <c r="T228" s="31"/>
      <c r="U228" s="31"/>
      <c r="V228" s="47"/>
      <c r="W228" s="47"/>
      <c r="X228" s="22"/>
      <c r="Y228" s="47"/>
      <c r="Z228" s="47"/>
      <c r="AA228" s="22"/>
      <c r="AB228" s="22"/>
      <c r="AC228" s="22"/>
    </row>
    <row r="229" spans="1:29" hidden="1" x14ac:dyDescent="0.25">
      <c r="A229" s="33"/>
      <c r="B229" s="43"/>
      <c r="C229" s="43"/>
      <c r="D229" s="43"/>
      <c r="E229" s="43" t="s">
        <v>315</v>
      </c>
      <c r="F229" s="36">
        <v>0</v>
      </c>
      <c r="G229" s="36"/>
      <c r="H229" s="36"/>
      <c r="S229" s="47"/>
      <c r="T229" s="30"/>
      <c r="U229" s="30"/>
      <c r="V229" s="47"/>
      <c r="W229" s="47"/>
      <c r="X229" s="22"/>
      <c r="Y229" s="47"/>
      <c r="Z229" s="47"/>
      <c r="AA229" s="22"/>
      <c r="AB229" s="22"/>
      <c r="AC229" s="22"/>
    </row>
    <row r="230" spans="1:29" hidden="1" x14ac:dyDescent="0.25">
      <c r="A230" s="33"/>
      <c r="B230" s="43"/>
      <c r="C230" s="43"/>
      <c r="D230" s="43"/>
      <c r="E230" s="43" t="s">
        <v>315</v>
      </c>
      <c r="F230" s="36">
        <v>0</v>
      </c>
      <c r="G230" s="36"/>
      <c r="H230" s="36"/>
      <c r="S230" s="47"/>
      <c r="T230" s="23"/>
      <c r="U230" s="23"/>
      <c r="V230" s="47"/>
      <c r="W230" s="47"/>
      <c r="X230" s="22"/>
      <c r="Y230" s="47"/>
      <c r="Z230" s="47"/>
      <c r="AA230" s="22"/>
      <c r="AB230" s="22"/>
      <c r="AC230" s="22"/>
    </row>
    <row r="231" spans="1:29" hidden="1" x14ac:dyDescent="0.25">
      <c r="A231" s="33"/>
      <c r="B231" s="43"/>
      <c r="C231" s="43"/>
      <c r="D231" s="43"/>
      <c r="E231" s="43" t="s">
        <v>315</v>
      </c>
      <c r="F231" s="36">
        <v>0</v>
      </c>
      <c r="G231" s="36"/>
      <c r="H231" s="36"/>
      <c r="S231" s="47"/>
      <c r="T231" s="23"/>
      <c r="U231" s="23"/>
      <c r="V231" s="47"/>
      <c r="W231" s="47"/>
      <c r="X231" s="22"/>
      <c r="Y231" s="47"/>
      <c r="Z231" s="47"/>
      <c r="AA231" s="22"/>
      <c r="AB231" s="22"/>
      <c r="AC231" s="22"/>
    </row>
    <row r="232" spans="1:29" hidden="1" x14ac:dyDescent="0.25">
      <c r="A232" s="33"/>
      <c r="B232" s="43"/>
      <c r="C232" s="43"/>
      <c r="D232" s="43"/>
      <c r="E232" s="43" t="s">
        <v>315</v>
      </c>
      <c r="F232" s="36">
        <v>0</v>
      </c>
      <c r="G232" s="36"/>
      <c r="H232" s="36"/>
      <c r="S232" s="47"/>
      <c r="T232" s="23"/>
      <c r="U232" s="23"/>
      <c r="V232" s="47"/>
      <c r="W232" s="47"/>
      <c r="X232" s="22"/>
      <c r="Y232" s="47"/>
      <c r="Z232" s="47"/>
      <c r="AA232" s="22"/>
      <c r="AB232" s="22"/>
      <c r="AC232" s="22"/>
    </row>
    <row r="233" spans="1:29" hidden="1" x14ac:dyDescent="0.25">
      <c r="A233" s="33"/>
      <c r="B233" s="43"/>
      <c r="C233" s="43"/>
      <c r="D233" s="43"/>
      <c r="E233" s="43" t="s">
        <v>315</v>
      </c>
      <c r="F233" s="36">
        <v>0</v>
      </c>
      <c r="G233" s="36"/>
      <c r="H233" s="36"/>
      <c r="S233" s="47"/>
      <c r="T233" s="23"/>
      <c r="U233" s="23"/>
      <c r="V233" s="47"/>
      <c r="W233" s="47"/>
      <c r="X233" s="22"/>
      <c r="Y233" s="47"/>
      <c r="Z233" s="47"/>
      <c r="AA233" s="22"/>
      <c r="AB233" s="22"/>
      <c r="AC233" s="22"/>
    </row>
    <row r="234" spans="1:29" hidden="1" x14ac:dyDescent="0.25">
      <c r="A234" s="33"/>
      <c r="B234" s="43"/>
      <c r="C234" s="43"/>
      <c r="D234" s="43"/>
      <c r="E234" s="43" t="s">
        <v>315</v>
      </c>
      <c r="F234" s="36">
        <v>0</v>
      </c>
      <c r="G234" s="36"/>
      <c r="H234" s="36"/>
      <c r="S234" s="47"/>
      <c r="T234" s="23"/>
      <c r="U234" s="23"/>
      <c r="V234" s="47"/>
      <c r="W234" s="47"/>
      <c r="X234" s="22"/>
      <c r="Y234" s="47"/>
      <c r="Z234" s="47"/>
      <c r="AA234" s="22"/>
      <c r="AB234" s="22"/>
      <c r="AC234" s="22"/>
    </row>
    <row r="235" spans="1:29" hidden="1" x14ac:dyDescent="0.25">
      <c r="A235" s="33"/>
      <c r="B235" s="43"/>
      <c r="C235" s="43"/>
      <c r="D235" s="43"/>
      <c r="E235" s="43" t="s">
        <v>315</v>
      </c>
      <c r="F235" s="36">
        <v>0</v>
      </c>
      <c r="G235" s="36"/>
      <c r="H235" s="36"/>
      <c r="S235" s="47"/>
      <c r="T235" s="23"/>
      <c r="U235" s="23"/>
      <c r="V235" s="47"/>
      <c r="W235" s="47"/>
      <c r="X235" s="22"/>
      <c r="Y235" s="47"/>
      <c r="Z235" s="47"/>
      <c r="AA235" s="22"/>
      <c r="AB235" s="22"/>
      <c r="AC235" s="22"/>
    </row>
    <row r="236" spans="1:29" hidden="1" x14ac:dyDescent="0.25">
      <c r="A236" s="33"/>
      <c r="B236" s="43"/>
      <c r="C236" s="43"/>
      <c r="D236" s="43"/>
      <c r="E236" s="43" t="s">
        <v>315</v>
      </c>
      <c r="F236" s="36">
        <v>0</v>
      </c>
      <c r="G236" s="36"/>
      <c r="H236" s="36"/>
      <c r="S236" s="47"/>
      <c r="T236" s="23"/>
      <c r="U236" s="23"/>
      <c r="V236" s="47"/>
      <c r="W236" s="47"/>
      <c r="X236" s="22"/>
      <c r="Y236" s="47"/>
      <c r="Z236" s="47"/>
      <c r="AA236" s="22"/>
      <c r="AB236" s="22"/>
      <c r="AC236" s="22"/>
    </row>
    <row r="237" spans="1:29" hidden="1" x14ac:dyDescent="0.25">
      <c r="A237" s="33"/>
      <c r="B237" s="43"/>
      <c r="C237" s="43"/>
      <c r="D237" s="43"/>
      <c r="E237" s="43" t="s">
        <v>315</v>
      </c>
      <c r="F237" s="36">
        <v>0</v>
      </c>
      <c r="G237" s="36"/>
      <c r="H237" s="36"/>
      <c r="S237" s="47"/>
      <c r="T237" s="23"/>
      <c r="U237" s="23"/>
      <c r="V237" s="47"/>
      <c r="W237" s="47"/>
      <c r="X237" s="22"/>
      <c r="Y237" s="47"/>
      <c r="Z237" s="47"/>
      <c r="AA237" s="22"/>
      <c r="AB237" s="22"/>
      <c r="AC237" s="22"/>
    </row>
    <row r="238" spans="1:29" hidden="1" x14ac:dyDescent="0.25">
      <c r="A238" s="33"/>
      <c r="B238" s="43"/>
      <c r="C238" s="43"/>
      <c r="D238" s="43"/>
      <c r="E238" s="43" t="s">
        <v>315</v>
      </c>
      <c r="F238" s="36">
        <v>0</v>
      </c>
      <c r="G238" s="36"/>
      <c r="H238" s="36"/>
      <c r="S238" s="47"/>
      <c r="T238" s="23"/>
      <c r="U238" s="23"/>
      <c r="V238" s="47"/>
      <c r="W238" s="47"/>
      <c r="X238" s="22"/>
      <c r="Y238" s="47"/>
      <c r="Z238" s="47"/>
      <c r="AA238" s="22"/>
      <c r="AB238" s="22"/>
      <c r="AC238" s="22"/>
    </row>
    <row r="239" spans="1:29" hidden="1" x14ac:dyDescent="0.25">
      <c r="A239" s="33"/>
      <c r="B239" s="43"/>
      <c r="C239" s="43"/>
      <c r="D239" s="43"/>
      <c r="E239" s="43" t="s">
        <v>315</v>
      </c>
      <c r="F239" s="36">
        <v>0</v>
      </c>
      <c r="G239" s="36"/>
      <c r="H239" s="36"/>
      <c r="S239" s="47"/>
      <c r="T239" s="23"/>
      <c r="U239" s="23"/>
      <c r="V239" s="47"/>
      <c r="W239" s="47"/>
      <c r="X239" s="22"/>
      <c r="Y239" s="47"/>
      <c r="Z239" s="47"/>
      <c r="AA239" s="22"/>
      <c r="AB239" s="22"/>
      <c r="AC239" s="22"/>
    </row>
    <row r="240" spans="1:29" hidden="1" x14ac:dyDescent="0.25">
      <c r="A240" s="33"/>
      <c r="B240" s="43"/>
      <c r="C240" s="43"/>
      <c r="D240" s="43"/>
      <c r="E240" s="43" t="s">
        <v>315</v>
      </c>
      <c r="F240" s="36">
        <v>0</v>
      </c>
      <c r="G240" s="36"/>
      <c r="H240" s="36"/>
      <c r="S240" s="47"/>
      <c r="T240" s="23"/>
      <c r="U240" s="23"/>
      <c r="V240" s="47"/>
      <c r="W240" s="47"/>
      <c r="X240" s="22"/>
      <c r="Y240" s="47"/>
      <c r="Z240" s="47"/>
      <c r="AA240" s="22"/>
      <c r="AB240" s="22"/>
      <c r="AC240" s="22"/>
    </row>
  </sheetData>
  <conditionalFormatting sqref="F1:AC3 B2:E2">
    <cfRule type="notContainsBlanks" dxfId="153" priority="1">
      <formula>LEN(TRIM(B1))&gt;0</formula>
    </cfRule>
  </conditionalFormatting>
  <conditionalFormatting sqref="AA5:AA26 AA37:AA53 AA93:AA130 AA132 AA138:AA153 AB142 AA160:AA161 AA163:AA166">
    <cfRule type="cellIs" dxfId="152" priority="96" operator="equal">
      <formula>"Possible impact"</formula>
    </cfRule>
  </conditionalFormatting>
  <conditionalFormatting sqref="AA5:AA58">
    <cfRule type="cellIs" dxfId="151" priority="36" operator="equal">
      <formula>"No Impact"</formula>
    </cfRule>
    <cfRule type="cellIs" dxfId="150" priority="34" operator="equal">
      <formula>"Interruption"</formula>
    </cfRule>
  </conditionalFormatting>
  <conditionalFormatting sqref="AA27:AA36">
    <cfRule type="cellIs" dxfId="149" priority="47" operator="equal">
      <formula>"Possible impact"</formula>
    </cfRule>
  </conditionalFormatting>
  <conditionalFormatting sqref="AA41">
    <cfRule type="cellIs" dxfId="148" priority="49" operator="equal">
      <formula>"Possible impact"</formula>
    </cfRule>
  </conditionalFormatting>
  <conditionalFormatting sqref="AA54:AA57">
    <cfRule type="cellIs" dxfId="147" priority="43" operator="equal">
      <formula>"Possible impact"</formula>
    </cfRule>
  </conditionalFormatting>
  <conditionalFormatting sqref="AA57">
    <cfRule type="cellIs" dxfId="146" priority="39" operator="equal">
      <formula>"No impact"</formula>
    </cfRule>
    <cfRule type="cellIs" dxfId="145" priority="37" operator="equal">
      <formula>"Heavy impact"</formula>
    </cfRule>
    <cfRule type="cellIs" dxfId="144" priority="38" operator="equal">
      <formula>"Possible impact"</formula>
    </cfRule>
  </conditionalFormatting>
  <conditionalFormatting sqref="AA58">
    <cfRule type="cellIs" dxfId="143" priority="35" operator="equal">
      <formula>"Possible impact"</formula>
    </cfRule>
  </conditionalFormatting>
  <conditionalFormatting sqref="AA66:AA82">
    <cfRule type="cellIs" dxfId="142" priority="23" operator="equal">
      <formula>"Possible impact"</formula>
    </cfRule>
  </conditionalFormatting>
  <conditionalFormatting sqref="AA66:AA153 AB142">
    <cfRule type="cellIs" dxfId="141" priority="5" operator="equal">
      <formula>"Interruption"</formula>
    </cfRule>
    <cfRule type="cellIs" dxfId="140" priority="7" operator="equal">
      <formula>"No Impact"</formula>
    </cfRule>
  </conditionalFormatting>
  <conditionalFormatting sqref="AA83:AA92">
    <cfRule type="cellIs" dxfId="139" priority="30" operator="equal">
      <formula>"Possible impact"</formula>
    </cfRule>
  </conditionalFormatting>
  <conditionalFormatting sqref="AA91:AA92">
    <cfRule type="cellIs" dxfId="138" priority="25" operator="equal">
      <formula>"Possible impact"</formula>
    </cfRule>
    <cfRule type="cellIs" dxfId="137" priority="24" operator="equal">
      <formula>"Heavy impact"</formula>
    </cfRule>
    <cfRule type="cellIs" dxfId="136" priority="26" operator="equal">
      <formula>"No impact"</formula>
    </cfRule>
  </conditionalFormatting>
  <conditionalFormatting sqref="AA131:AA133">
    <cfRule type="cellIs" dxfId="135" priority="11" operator="equal">
      <formula>"Possible impact"</formula>
    </cfRule>
  </conditionalFormatting>
  <conditionalFormatting sqref="AA134:AA139">
    <cfRule type="cellIs" dxfId="134" priority="16" operator="equal">
      <formula>"Possible impact"</formula>
    </cfRule>
  </conditionalFormatting>
  <conditionalFormatting sqref="AA141:AA144 AB142">
    <cfRule type="cellIs" dxfId="133" priority="6" operator="equal">
      <formula>"Possible impact"</formula>
    </cfRule>
  </conditionalFormatting>
  <conditionalFormatting sqref="AA160:AA161 AA163:AA166">
    <cfRule type="cellIs" dxfId="132" priority="95" operator="equal">
      <formula>"Interruption"</formula>
    </cfRule>
    <cfRule type="cellIs" dxfId="131" priority="97" operator="equal">
      <formula>"No Impact"</formula>
    </cfRule>
  </conditionalFormatting>
  <conditionalFormatting sqref="AA172:AA178">
    <cfRule type="cellIs" dxfId="130" priority="73" operator="equal">
      <formula>"No Impact"</formula>
    </cfRule>
    <cfRule type="cellIs" dxfId="129" priority="72" operator="equal">
      <formula>"Possible impact"</formula>
    </cfRule>
    <cfRule type="cellIs" dxfId="128" priority="71" operator="equal">
      <formula>"Interruption"</formula>
    </cfRule>
  </conditionalFormatting>
  <conditionalFormatting sqref="AA179">
    <cfRule type="cellIs" dxfId="127" priority="90" operator="equal">
      <formula>"Possible impact"</formula>
    </cfRule>
    <cfRule type="cellIs" dxfId="126" priority="89" operator="equal">
      <formula>"Heavy impact"</formula>
    </cfRule>
    <cfRule type="cellIs" dxfId="125" priority="91" operator="equal">
      <formula>"No impact"</formula>
    </cfRule>
  </conditionalFormatting>
  <conditionalFormatting sqref="AA180:AA187">
    <cfRule type="cellIs" dxfId="124" priority="70" operator="equal">
      <formula>"No Impact"</formula>
    </cfRule>
    <cfRule type="cellIs" dxfId="123" priority="69" operator="equal">
      <formula>"Possible impact"</formula>
    </cfRule>
    <cfRule type="cellIs" dxfId="122" priority="68" operator="equal">
      <formula>"Interruption"</formula>
    </cfRule>
  </conditionalFormatting>
  <conditionalFormatting sqref="AA188">
    <cfRule type="cellIs" dxfId="121" priority="88" operator="equal">
      <formula>"No impact"</formula>
    </cfRule>
    <cfRule type="cellIs" dxfId="120" priority="87" operator="equal">
      <formula>"Possible impact"</formula>
    </cfRule>
    <cfRule type="cellIs" dxfId="119" priority="86" operator="equal">
      <formula>"Heavy impact"</formula>
    </cfRule>
  </conditionalFormatting>
  <conditionalFormatting sqref="AA189:AA198">
    <cfRule type="cellIs" dxfId="118" priority="66" operator="equal">
      <formula>"Possible impact"</formula>
    </cfRule>
    <cfRule type="cellIs" dxfId="117" priority="67" operator="equal">
      <formula>"No Impact"</formula>
    </cfRule>
    <cfRule type="cellIs" dxfId="116" priority="65" operator="equal">
      <formula>"Interruption"</formula>
    </cfRule>
  </conditionalFormatting>
  <conditionalFormatting sqref="AA199">
    <cfRule type="cellIs" dxfId="115" priority="78" operator="equal">
      <formula>"Possible impact"</formula>
    </cfRule>
    <cfRule type="cellIs" dxfId="114" priority="79" operator="equal">
      <formula>"No impact"</formula>
    </cfRule>
    <cfRule type="cellIs" dxfId="113" priority="77" operator="equal">
      <formula>"Heavy impact"</formula>
    </cfRule>
  </conditionalFormatting>
  <conditionalFormatting sqref="AA200:AA206">
    <cfRule type="cellIs" dxfId="112" priority="62" operator="equal">
      <formula>"Interruption"</formula>
    </cfRule>
    <cfRule type="cellIs" dxfId="111" priority="63" operator="equal">
      <formula>"Possible impact"</formula>
    </cfRule>
    <cfRule type="cellIs" dxfId="110" priority="64" operator="equal">
      <formula>"No Impact"</formula>
    </cfRule>
  </conditionalFormatting>
  <conditionalFormatting sqref="AA207:AA208">
    <cfRule type="cellIs" dxfId="109" priority="74" operator="equal">
      <formula>"Heavy impact"</formula>
    </cfRule>
    <cfRule type="cellIs" dxfId="108" priority="76" operator="equal">
      <formula>"No impact"</formula>
    </cfRule>
    <cfRule type="cellIs" dxfId="107" priority="75" operator="equal">
      <formula>"Possible impact"</formula>
    </cfRule>
  </conditionalFormatting>
  <conditionalFormatting sqref="AA209:AA215">
    <cfRule type="cellIs" dxfId="106" priority="59" operator="equal">
      <formula>"Interruption"</formula>
    </cfRule>
    <cfRule type="cellIs" dxfId="105" priority="60" operator="equal">
      <formula>"Possible impact"</formula>
    </cfRule>
    <cfRule type="cellIs" dxfId="104" priority="61" operator="equal">
      <formula>"No Impact"</formula>
    </cfRule>
  </conditionalFormatting>
  <conditionalFormatting sqref="AA216">
    <cfRule type="cellIs" dxfId="103" priority="85" operator="equal">
      <formula>"No impact"</formula>
    </cfRule>
    <cfRule type="cellIs" dxfId="102" priority="84" operator="equal">
      <formula>"Possible impact"</formula>
    </cfRule>
    <cfRule type="cellIs" dxfId="101" priority="83" operator="equal">
      <formula>"Heavy impact"</formula>
    </cfRule>
  </conditionalFormatting>
  <conditionalFormatting sqref="AA217:AA222 AA241:AA1048576">
    <cfRule type="cellIs" dxfId="100" priority="102" operator="equal">
      <formula>"Possible impact"</formula>
    </cfRule>
    <cfRule type="cellIs" dxfId="99" priority="101" operator="equal">
      <formula>"Interruption"</formula>
    </cfRule>
    <cfRule type="cellIs" dxfId="98" priority="103" operator="equal">
      <formula>"No Impact"</formula>
    </cfRule>
  </conditionalFormatting>
  <conditionalFormatting sqref="AA223">
    <cfRule type="cellIs" dxfId="97" priority="80" operator="equal">
      <formula>"Heavy impact"</formula>
    </cfRule>
    <cfRule type="cellIs" dxfId="96" priority="82" operator="equal">
      <formula>"No impact"</formula>
    </cfRule>
    <cfRule type="cellIs" dxfId="95" priority="81" operator="equal">
      <formula>"Possible impact"</formula>
    </cfRule>
  </conditionalFormatting>
  <conditionalFormatting sqref="AA224:AA240">
    <cfRule type="cellIs" dxfId="94" priority="56" operator="equal">
      <formula>"Interruption"</formula>
    </cfRule>
    <cfRule type="cellIs" dxfId="93" priority="57" operator="equal">
      <formula>"Possible impact"</formula>
    </cfRule>
    <cfRule type="cellIs" dxfId="92" priority="58" operator="equal">
      <formula>"No Impact"</formula>
    </cfRule>
  </conditionalFormatting>
  <conditionalFormatting sqref="AA23:AB23 AA93:AB118 AA119:AA123 AB121 AB124 AA125:AA130 AB126:AB130 AA160:AA161 AA163:AB166 AB172:AB240">
    <cfRule type="cellIs" dxfId="91" priority="94" operator="equal">
      <formula>"No impact"</formula>
    </cfRule>
    <cfRule type="cellIs" dxfId="90" priority="92" operator="equal">
      <formula>"Heavy impact"</formula>
    </cfRule>
  </conditionalFormatting>
  <conditionalFormatting sqref="AA37:AB53 AA138:AB159 AA132:AB132 AA23:AB23 AA93:AB118 AA119:AA123 AB121 AB124 AA125:AA130 AB126:AB130 AA160:AA161 AA163:AB166 AB172:AB240">
    <cfRule type="cellIs" dxfId="89" priority="93" operator="equal">
      <formula>"Possible impact"</formula>
    </cfRule>
  </conditionalFormatting>
  <conditionalFormatting sqref="AA37:AB57">
    <cfRule type="cellIs" dxfId="88" priority="42" operator="equal">
      <formula>"No impact"</formula>
    </cfRule>
    <cfRule type="cellIs" dxfId="87" priority="40" operator="equal">
      <formula>"Heavy impact"</formula>
    </cfRule>
  </conditionalFormatting>
  <conditionalFormatting sqref="AA41:AB41">
    <cfRule type="cellIs" dxfId="86" priority="48" operator="equal">
      <formula>"Possible impact"</formula>
    </cfRule>
  </conditionalFormatting>
  <conditionalFormatting sqref="AA54:AB57">
    <cfRule type="cellIs" dxfId="85" priority="41" operator="equal">
      <formula>"Possible impact"</formula>
    </cfRule>
  </conditionalFormatting>
  <conditionalFormatting sqref="AA59:AB90">
    <cfRule type="cellIs" dxfId="84" priority="22" operator="equal">
      <formula>"No impact"</formula>
    </cfRule>
    <cfRule type="cellIs" dxfId="83" priority="21" operator="equal">
      <formula>"Possible impact"</formula>
    </cfRule>
    <cfRule type="cellIs" dxfId="82" priority="20" operator="equal">
      <formula>"Heavy impact"</formula>
    </cfRule>
  </conditionalFormatting>
  <conditionalFormatting sqref="AA131:AB132">
    <cfRule type="cellIs" dxfId="81" priority="10" operator="equal">
      <formula>"No impact"</formula>
    </cfRule>
    <cfRule type="cellIs" dxfId="80" priority="9" operator="equal">
      <formula>"Possible impact"</formula>
    </cfRule>
    <cfRule type="cellIs" dxfId="79" priority="8" operator="equal">
      <formula>"Heavy impact"</formula>
    </cfRule>
  </conditionalFormatting>
  <conditionalFormatting sqref="AA134:AB139">
    <cfRule type="cellIs" dxfId="78" priority="15" operator="equal">
      <formula>"Possible impact"</formula>
    </cfRule>
  </conditionalFormatting>
  <conditionalFormatting sqref="AA134:AB159">
    <cfRule type="cellIs" dxfId="77" priority="4" operator="equal">
      <formula>"No impact"</formula>
    </cfRule>
    <cfRule type="cellIs" dxfId="76" priority="2" operator="equal">
      <formula>"Heavy impact"</formula>
    </cfRule>
  </conditionalFormatting>
  <conditionalFormatting sqref="AA141:AB144">
    <cfRule type="cellIs" dxfId="75" priority="3" operator="equal">
      <formula>"Possible impact"</formula>
    </cfRule>
  </conditionalFormatting>
  <conditionalFormatting sqref="AA171:AB171">
    <cfRule type="cellIs" dxfId="74" priority="53" operator="equal">
      <formula>"Heavy impact"</formula>
    </cfRule>
    <cfRule type="cellIs" dxfId="73" priority="54" operator="equal">
      <formula>"Possible impact"</formula>
    </cfRule>
    <cfRule type="cellIs" dxfId="72" priority="55" operator="equal">
      <formula>"No impact"</formula>
    </cfRule>
  </conditionalFormatting>
  <conditionalFormatting sqref="AB5:AB36">
    <cfRule type="cellIs" dxfId="71" priority="45" operator="equal">
      <formula>"Possible impact"</formula>
    </cfRule>
    <cfRule type="cellIs" dxfId="70" priority="46" operator="equal">
      <formula>"No impact"</formula>
    </cfRule>
    <cfRule type="cellIs" dxfId="69" priority="44" operator="equal">
      <formula>"Heavy impact"</formula>
    </cfRule>
  </conditionalFormatting>
  <conditionalFormatting sqref="AB57:AB58">
    <cfRule type="cellIs" dxfId="68" priority="33" operator="equal">
      <formula>"No impact"</formula>
    </cfRule>
    <cfRule type="cellIs" dxfId="67" priority="32" operator="equal">
      <formula>"Possible impact"</formula>
    </cfRule>
    <cfRule type="cellIs" dxfId="66" priority="31" operator="equal">
      <formula>"Heavy impact"</formula>
    </cfRule>
  </conditionalFormatting>
  <conditionalFormatting sqref="AB91:AB92">
    <cfRule type="cellIs" dxfId="65" priority="29" operator="equal">
      <formula>"No impact"</formula>
    </cfRule>
    <cfRule type="cellIs" dxfId="64" priority="27" operator="equal">
      <formula>"Heavy impact"</formula>
    </cfRule>
    <cfRule type="cellIs" dxfId="63" priority="28" operator="equal">
      <formula>"Possible impact"</formula>
    </cfRule>
  </conditionalFormatting>
  <conditionalFormatting sqref="AB133">
    <cfRule type="cellIs" dxfId="62" priority="19" operator="equal">
      <formula>"No impact"</formula>
    </cfRule>
    <cfRule type="cellIs" dxfId="61" priority="18" operator="equal">
      <formula>"Possible impact"</formula>
    </cfRule>
    <cfRule type="cellIs" dxfId="60" priority="17" operator="equal">
      <formula>"Heavy impact"</formula>
    </cfRule>
  </conditionalFormatting>
  <conditionalFormatting sqref="AB143:AB144">
    <cfRule type="cellIs" dxfId="59" priority="14" operator="equal">
      <formula>"No impact"</formula>
    </cfRule>
    <cfRule type="cellIs" dxfId="58" priority="12" operator="equal">
      <formula>"Heavy impact"</formula>
    </cfRule>
    <cfRule type="cellIs" dxfId="57" priority="13" operator="equal">
      <formula>"Possible impact"</formula>
    </cfRule>
  </conditionalFormatting>
  <conditionalFormatting sqref="AB160:AB161">
    <cfRule type="cellIs" dxfId="56" priority="50" operator="equal">
      <formula>"Heavy impact"</formula>
    </cfRule>
    <cfRule type="cellIs" dxfId="55" priority="51" operator="equal">
      <formula>"Possible impact"</formula>
    </cfRule>
    <cfRule type="cellIs" dxfId="54" priority="52" operator="equal">
      <formula>"No impact"</formula>
    </cfRule>
  </conditionalFormatting>
  <conditionalFormatting sqref="AB241:AB1048576">
    <cfRule type="cellIs" dxfId="53" priority="98" operator="equal">
      <formula>"Heavy impact"</formula>
    </cfRule>
    <cfRule type="cellIs" dxfId="52" priority="99" operator="equal">
      <formula>"Possible impact"</formula>
    </cfRule>
    <cfRule type="cellIs" dxfId="51" priority="10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F375885-5624-4B17-B7A3-9CEBEE6FC372}">
          <x14:formula1>
            <xm:f>'process mapping'!$G$24:$G$35</xm:f>
          </x14:formula1>
          <xm:sqref>G167:G174</xm:sqref>
        </x14:dataValidation>
        <x14:dataValidation type="list" allowBlank="1" showInputMessage="1" showErrorMessage="1" xr:uid="{D2DEF363-16E6-427C-B150-63CA2B543B90}">
          <x14:formula1>
            <xm:f>List!$E$2:$E$6</xm:f>
          </x14:formula1>
          <xm:sqref>AA224:AA1048576 AA200:AA206 AA180:AA187 AA189:AA198 AA217:AA222 AA209:AA215 AA172:AA178 AA7:AA58 AB142 AA66:AA153 AA163:AA166 AA160:AA161</xm:sqref>
        </x14:dataValidation>
        <x14:dataValidation type="list" allowBlank="1" showInputMessage="1" showErrorMessage="1" xr:uid="{845A4DD5-3871-43AD-93EF-6666CCE89720}">
          <x14:formula1>
            <xm:f>List!$F$2:$F$7</xm:f>
          </x14:formula1>
          <xm:sqref>AB224:AB1048576 AA179:AB179 AA188:AB188 AA216:AB216 AA223:AB223 AB200:AB215 AA199:AB199 AB180:AB187 AB189:AB198 AA207:AA208 AB217:AB222 AA18:AB18 AA23:AB24 AA41:AB41 AA17:AA33 AB7:AB42 AA37:AA42 AA43:AB57 AB58:AB79 AA59:AA79 AA80:AB118 AA119:AA123 AB121 AB124 AA125:AA132 AA138:AB139 AA171 AB171:AB178 AA163:AB166 AA134:AA161 AB126:AB161</xm:sqref>
        </x14:dataValidation>
        <x14:dataValidation type="list" allowBlank="1" showInputMessage="1" showErrorMessage="1" xr:uid="{16BF0702-0E6C-4D05-BC32-4CD36BD0B37C}">
          <x14:formula1>
            <xm:f>List!$D$2:$D$5</xm:f>
          </x14:formula1>
          <xm:sqref>X7:X24 X27:X67 X69:X84 X108 X90:X96 X121 X124 X171:X1048576 X163:X166 X126:X161</xm:sqref>
        </x14:dataValidation>
        <x14:dataValidation type="list" allowBlank="1" showInputMessage="1" showErrorMessage="1" xr:uid="{ED56954F-185A-487A-B362-DD96397C32FA}">
          <x14:formula1>
            <xm:f>List!$C$2:$C$6</xm:f>
          </x14:formula1>
          <xm:sqref>Y171:Y1048576 Y163:Y166 Y7:Y161</xm:sqref>
        </x14:dataValidation>
        <x14:dataValidation type="list" allowBlank="1" showInputMessage="1" showErrorMessage="1" xr:uid="{BD49D512-F849-40AA-AB54-89A7C1D973C9}">
          <x14:formula1>
            <xm:f>List!$B$2:$B$12</xm:f>
          </x14:formula1>
          <xm:sqref>Z7:Z24 Z171:Z1048576 Z163:Z166 Z27:Z161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CD5D1-59A3-41D2-9DC1-5BFA2FD79950}">
  <sheetPr>
    <pageSetUpPr fitToPage="1"/>
  </sheetPr>
  <dimension ref="A1:AD147"/>
  <sheetViews>
    <sheetView tabSelected="1" zoomScale="70" zoomScaleNormal="70" workbookViewId="0">
      <pane ySplit="1" topLeftCell="A57" activePane="bottomLeft" state="frozen"/>
      <selection pane="bottomLeft" activeCell="G87" sqref="G87"/>
    </sheetView>
  </sheetViews>
  <sheetFormatPr defaultColWidth="9.140625" defaultRowHeight="15" x14ac:dyDescent="0.25"/>
  <cols>
    <col min="2" max="3" width="15" style="32" customWidth="1"/>
    <col min="4" max="5" width="3.42578125" style="32" customWidth="1"/>
    <col min="6" max="6" width="17.7109375" style="32" customWidth="1"/>
    <col min="7" max="9" width="15.85546875" style="35" customWidth="1"/>
    <col min="10" max="19" width="21.28515625" style="35" customWidth="1"/>
    <col min="20" max="20" width="23.85546875" style="45" customWidth="1"/>
    <col min="21" max="21" width="41.140625" style="4" customWidth="1"/>
    <col min="22" max="22" width="35.85546875" style="4" customWidth="1"/>
    <col min="23" max="23" width="11.42578125" style="45" customWidth="1"/>
    <col min="24" max="24" width="9.28515625" style="45" customWidth="1"/>
    <col min="25" max="25" width="22.42578125" customWidth="1"/>
    <col min="26" max="26" width="19.7109375" style="45" customWidth="1"/>
    <col min="27" max="27" width="11.140625" style="45" customWidth="1"/>
    <col min="28" max="29" width="14.85546875" bestFit="1" customWidth="1"/>
  </cols>
  <sheetData>
    <row r="1" spans="1:30" s="42" customFormat="1" ht="21" x14ac:dyDescent="0.35">
      <c r="A1" s="42" t="s">
        <v>334</v>
      </c>
      <c r="B1" s="68" t="s">
        <v>329</v>
      </c>
      <c r="C1" s="38" t="s">
        <v>0</v>
      </c>
      <c r="D1" s="38" t="s">
        <v>327</v>
      </c>
      <c r="E1" s="38" t="s">
        <v>312</v>
      </c>
      <c r="F1" s="38" t="s">
        <v>311</v>
      </c>
      <c r="G1" s="39" t="s">
        <v>260</v>
      </c>
      <c r="H1" s="39" t="s">
        <v>261</v>
      </c>
      <c r="I1" s="39" t="s">
        <v>262</v>
      </c>
      <c r="J1" s="39" t="s">
        <v>263</v>
      </c>
      <c r="K1" s="39" t="s">
        <v>265</v>
      </c>
      <c r="L1" s="39" t="s">
        <v>2</v>
      </c>
      <c r="M1" s="39" t="s">
        <v>3</v>
      </c>
      <c r="N1" s="39" t="s">
        <v>325</v>
      </c>
      <c r="O1" s="39" t="s">
        <v>326</v>
      </c>
      <c r="P1" s="39" t="s">
        <v>5</v>
      </c>
      <c r="Q1" s="39" t="s">
        <v>6</v>
      </c>
      <c r="R1" s="39" t="s">
        <v>7</v>
      </c>
      <c r="S1" s="39" t="s">
        <v>8</v>
      </c>
      <c r="T1" s="46" t="s">
        <v>1</v>
      </c>
      <c r="U1" s="41" t="s">
        <v>264</v>
      </c>
      <c r="V1" s="41" t="s">
        <v>323</v>
      </c>
      <c r="W1" s="46" t="s">
        <v>316</v>
      </c>
      <c r="X1" s="52" t="s">
        <v>317</v>
      </c>
      <c r="Y1" s="40" t="s">
        <v>318</v>
      </c>
      <c r="Z1" s="46" t="s">
        <v>319</v>
      </c>
      <c r="AA1" s="46" t="s">
        <v>320</v>
      </c>
      <c r="AB1" s="40" t="s">
        <v>321</v>
      </c>
      <c r="AC1" s="40" t="s">
        <v>322</v>
      </c>
      <c r="AD1" s="40" t="s">
        <v>296</v>
      </c>
    </row>
    <row r="2" spans="1:30" x14ac:dyDescent="0.25">
      <c r="A2" t="s">
        <v>334</v>
      </c>
      <c r="B2" s="43">
        <v>0.72916666666666663</v>
      </c>
      <c r="C2" s="33">
        <v>45213</v>
      </c>
      <c r="D2" s="43"/>
      <c r="E2" s="43"/>
      <c r="F2" s="43" t="s">
        <v>315</v>
      </c>
      <c r="G2" s="65" t="s">
        <v>332</v>
      </c>
      <c r="H2" s="36" t="s">
        <v>271</v>
      </c>
      <c r="I2" s="36" t="s">
        <v>272</v>
      </c>
      <c r="J2" s="58" t="s">
        <v>43</v>
      </c>
      <c r="K2" s="58"/>
      <c r="L2" s="58" t="s">
        <v>335</v>
      </c>
      <c r="M2" s="58"/>
      <c r="N2" s="58"/>
      <c r="O2" s="58"/>
      <c r="P2" s="58"/>
      <c r="Q2" s="58"/>
      <c r="R2" s="58"/>
      <c r="S2" s="58"/>
      <c r="T2" s="47" t="s">
        <v>30</v>
      </c>
      <c r="U2" s="22" t="s">
        <v>43</v>
      </c>
      <c r="V2" s="22"/>
      <c r="W2" s="47"/>
      <c r="X2" s="47"/>
      <c r="Y2" s="22" t="s">
        <v>9</v>
      </c>
      <c r="Z2" s="47" t="s">
        <v>18</v>
      </c>
      <c r="AA2" s="47" t="s">
        <v>51</v>
      </c>
      <c r="AB2" s="22" t="s">
        <v>13</v>
      </c>
      <c r="AC2" s="22" t="s">
        <v>13</v>
      </c>
      <c r="AD2" s="22">
        <v>154</v>
      </c>
    </row>
    <row r="3" spans="1:30" x14ac:dyDescent="0.25">
      <c r="B3" s="43">
        <v>0.77222222222222225</v>
      </c>
      <c r="C3" s="33">
        <v>45213</v>
      </c>
      <c r="D3" s="43"/>
      <c r="E3" s="43"/>
      <c r="F3" s="43" t="s">
        <v>315</v>
      </c>
      <c r="G3" s="65" t="s">
        <v>332</v>
      </c>
      <c r="H3" s="36" t="s">
        <v>271</v>
      </c>
      <c r="I3" s="36" t="s">
        <v>272</v>
      </c>
      <c r="J3" s="58" t="s">
        <v>44</v>
      </c>
      <c r="K3" s="58"/>
      <c r="L3" s="58"/>
      <c r="M3" s="58"/>
      <c r="N3" s="58"/>
      <c r="O3" s="58"/>
      <c r="P3" s="58"/>
      <c r="Q3" s="58"/>
      <c r="R3" s="58"/>
      <c r="S3" s="58"/>
      <c r="T3" s="47" t="s">
        <v>30</v>
      </c>
      <c r="U3" s="22" t="s">
        <v>44</v>
      </c>
      <c r="V3" s="22"/>
      <c r="W3" s="63"/>
      <c r="X3" s="63"/>
      <c r="Y3" s="22" t="s">
        <v>9</v>
      </c>
      <c r="Z3" s="47" t="s">
        <v>18</v>
      </c>
      <c r="AA3" s="47" t="s">
        <v>51</v>
      </c>
      <c r="AB3" s="22" t="s">
        <v>13</v>
      </c>
      <c r="AC3" s="22" t="s">
        <v>13</v>
      </c>
      <c r="AD3" s="22">
        <v>155</v>
      </c>
    </row>
    <row r="4" spans="1:30" ht="24.75" customHeight="1" x14ac:dyDescent="0.25">
      <c r="B4" s="43">
        <v>0.60416666666666663</v>
      </c>
      <c r="C4" s="33">
        <v>45203</v>
      </c>
      <c r="D4" s="43"/>
      <c r="E4" s="43"/>
      <c r="F4" s="43" t="s">
        <v>315</v>
      </c>
      <c r="G4" s="66" t="s">
        <v>267</v>
      </c>
      <c r="H4" s="36" t="s">
        <v>271</v>
      </c>
      <c r="I4" s="36" t="s">
        <v>268</v>
      </c>
      <c r="J4" s="58"/>
      <c r="K4" s="58"/>
      <c r="L4" s="58" t="s">
        <v>92</v>
      </c>
      <c r="M4" s="58"/>
      <c r="N4" s="58"/>
      <c r="O4" s="58"/>
      <c r="P4" s="58"/>
      <c r="Q4" s="58"/>
      <c r="R4" s="58"/>
      <c r="S4" s="58"/>
      <c r="T4" s="47" t="s">
        <v>53</v>
      </c>
      <c r="U4" s="22"/>
      <c r="V4" s="22" t="s">
        <v>92</v>
      </c>
      <c r="W4" s="47"/>
      <c r="X4" s="47"/>
      <c r="Y4" s="22" t="s">
        <v>9</v>
      </c>
      <c r="Z4" s="47" t="s">
        <v>10</v>
      </c>
      <c r="AA4" s="47" t="s">
        <v>51</v>
      </c>
      <c r="AB4" s="22" t="s">
        <v>13</v>
      </c>
      <c r="AC4" s="22" t="s">
        <v>15</v>
      </c>
      <c r="AD4" s="22">
        <v>6</v>
      </c>
    </row>
    <row r="5" spans="1:30" x14ac:dyDescent="0.25">
      <c r="B5" s="43">
        <v>0.33333333333333331</v>
      </c>
      <c r="C5" s="33">
        <v>45214</v>
      </c>
      <c r="D5" s="43"/>
      <c r="E5" s="43"/>
      <c r="F5" s="43" t="s">
        <v>315</v>
      </c>
      <c r="G5" s="65" t="s">
        <v>332</v>
      </c>
      <c r="H5" s="37" t="s">
        <v>278</v>
      </c>
      <c r="I5" s="36" t="s">
        <v>268</v>
      </c>
      <c r="J5" s="58"/>
      <c r="K5" s="58"/>
      <c r="L5" s="58" t="s">
        <v>244</v>
      </c>
      <c r="M5" s="58"/>
      <c r="N5" s="58"/>
      <c r="O5" s="58"/>
      <c r="P5" s="58"/>
      <c r="Q5" s="58"/>
      <c r="R5" s="58"/>
      <c r="S5" s="58"/>
      <c r="T5" s="47" t="s">
        <v>31</v>
      </c>
      <c r="U5" s="59"/>
      <c r="V5" s="59" t="s">
        <v>244</v>
      </c>
      <c r="W5" s="47"/>
      <c r="X5" s="47"/>
      <c r="Y5" s="22" t="s">
        <v>9</v>
      </c>
      <c r="Z5" s="47" t="s">
        <v>18</v>
      </c>
      <c r="AA5" s="47" t="s">
        <v>51</v>
      </c>
      <c r="AB5" s="22" t="s">
        <v>13</v>
      </c>
      <c r="AC5" s="22" t="s">
        <v>13</v>
      </c>
      <c r="AD5" s="22">
        <v>160</v>
      </c>
    </row>
    <row r="6" spans="1:30" x14ac:dyDescent="0.25">
      <c r="B6" s="43">
        <v>0.89583333333333337</v>
      </c>
      <c r="C6" s="33">
        <v>45210</v>
      </c>
      <c r="D6" s="43"/>
      <c r="E6" s="43"/>
      <c r="F6" s="43" t="s">
        <v>315</v>
      </c>
      <c r="G6" s="58" t="s">
        <v>333</v>
      </c>
      <c r="H6" s="36" t="s">
        <v>276</v>
      </c>
      <c r="I6" s="36" t="s">
        <v>268</v>
      </c>
      <c r="J6" s="58" t="s">
        <v>291</v>
      </c>
      <c r="K6" s="58"/>
      <c r="L6" s="58" t="s">
        <v>229</v>
      </c>
      <c r="M6" s="58"/>
      <c r="N6" s="58"/>
      <c r="O6" s="58"/>
      <c r="P6" s="58"/>
      <c r="Q6" s="58"/>
      <c r="R6" s="58"/>
      <c r="S6" s="58"/>
      <c r="T6" s="47" t="s">
        <v>217</v>
      </c>
      <c r="U6" s="22" t="s">
        <v>229</v>
      </c>
      <c r="V6" s="22"/>
      <c r="W6" s="47"/>
      <c r="X6" s="47"/>
      <c r="Y6" s="22"/>
      <c r="Z6" s="47" t="s">
        <v>10</v>
      </c>
      <c r="AA6" s="47" t="s">
        <v>60</v>
      </c>
      <c r="AB6" s="22" t="s">
        <v>13</v>
      </c>
      <c r="AC6" s="22"/>
      <c r="AD6" s="22">
        <v>119</v>
      </c>
    </row>
    <row r="7" spans="1:30" x14ac:dyDescent="0.25">
      <c r="B7" s="43">
        <v>0.58333333333333337</v>
      </c>
      <c r="C7" s="33">
        <v>45206</v>
      </c>
      <c r="D7" s="43"/>
      <c r="E7" s="43"/>
      <c r="F7" s="43" t="s">
        <v>315</v>
      </c>
      <c r="G7" s="66" t="s">
        <v>11</v>
      </c>
      <c r="H7" s="36" t="s">
        <v>273</v>
      </c>
      <c r="I7" s="36" t="s">
        <v>268</v>
      </c>
      <c r="J7" s="58" t="s">
        <v>137</v>
      </c>
      <c r="K7" s="58"/>
      <c r="L7" s="58"/>
      <c r="M7" s="58"/>
      <c r="N7" s="58"/>
      <c r="O7" s="58"/>
      <c r="P7" s="58"/>
      <c r="Q7" s="58"/>
      <c r="R7" s="58"/>
      <c r="S7" s="58"/>
      <c r="T7" s="47" t="s">
        <v>137</v>
      </c>
      <c r="U7" s="22"/>
      <c r="V7" s="22"/>
      <c r="W7" s="47"/>
      <c r="X7" s="47"/>
      <c r="Y7" s="22" t="s">
        <v>11</v>
      </c>
      <c r="Z7" s="47" t="s">
        <v>10</v>
      </c>
      <c r="AA7" s="47"/>
      <c r="AB7" s="22" t="s">
        <v>13</v>
      </c>
      <c r="AC7" s="22" t="s">
        <v>13</v>
      </c>
      <c r="AD7" s="22">
        <v>50</v>
      </c>
    </row>
    <row r="8" spans="1:30" x14ac:dyDescent="0.25">
      <c r="B8" s="43">
        <v>0.9375</v>
      </c>
      <c r="C8" s="33">
        <v>45210</v>
      </c>
      <c r="D8" s="43"/>
      <c r="E8" s="43"/>
      <c r="F8" s="43" t="s">
        <v>315</v>
      </c>
      <c r="G8" s="65" t="s">
        <v>332</v>
      </c>
      <c r="H8" s="36" t="s">
        <v>297</v>
      </c>
      <c r="I8" s="36" t="s">
        <v>268</v>
      </c>
      <c r="J8" s="58" t="s">
        <v>56</v>
      </c>
      <c r="K8" s="58" t="s">
        <v>74</v>
      </c>
      <c r="L8" s="58"/>
      <c r="M8" s="58"/>
      <c r="N8" s="58"/>
      <c r="O8" s="58"/>
      <c r="P8" s="58"/>
      <c r="Q8" s="58"/>
      <c r="R8" s="58"/>
      <c r="S8" s="58"/>
      <c r="T8" s="47" t="s">
        <v>56</v>
      </c>
      <c r="U8" s="22" t="s">
        <v>74</v>
      </c>
      <c r="V8" s="22"/>
      <c r="W8" s="50">
        <f>20+4</f>
        <v>24</v>
      </c>
      <c r="X8" s="47">
        <f>Table13[[#This Row],[Dist (nm)2]]/3.5</f>
        <v>6.8571428571428568</v>
      </c>
      <c r="Y8" s="22" t="s">
        <v>9</v>
      </c>
      <c r="Z8" s="47" t="s">
        <v>10</v>
      </c>
      <c r="AA8" s="47" t="s">
        <v>60</v>
      </c>
      <c r="AB8" s="22" t="s">
        <v>13</v>
      </c>
      <c r="AC8" s="22" t="s">
        <v>13</v>
      </c>
      <c r="AD8" s="22">
        <v>120</v>
      </c>
    </row>
    <row r="9" spans="1:30" x14ac:dyDescent="0.25">
      <c r="B9" s="43">
        <v>0.27083333333333331</v>
      </c>
      <c r="C9" s="33">
        <v>45211</v>
      </c>
      <c r="D9" s="43"/>
      <c r="E9" s="43"/>
      <c r="F9" s="43" t="s">
        <v>315</v>
      </c>
      <c r="G9" s="65" t="s">
        <v>332</v>
      </c>
      <c r="H9" s="36" t="s">
        <v>297</v>
      </c>
      <c r="I9" s="36" t="s">
        <v>268</v>
      </c>
      <c r="J9" s="58" t="s">
        <v>56</v>
      </c>
      <c r="K9" s="58" t="s">
        <v>236</v>
      </c>
      <c r="L9" s="58"/>
      <c r="M9" s="58"/>
      <c r="N9" s="58"/>
      <c r="O9" s="58"/>
      <c r="P9" s="58"/>
      <c r="Q9" s="58"/>
      <c r="R9" s="58"/>
      <c r="S9" s="58"/>
      <c r="T9" s="47" t="s">
        <v>56</v>
      </c>
      <c r="U9" s="22" t="s">
        <v>236</v>
      </c>
      <c r="V9" s="22"/>
      <c r="W9" s="50">
        <f>18+4</f>
        <v>22</v>
      </c>
      <c r="X9" s="47">
        <f>Table13[[#This Row],[Dist (nm)2]]/3.5</f>
        <v>6.2857142857142856</v>
      </c>
      <c r="Y9" s="22" t="s">
        <v>9</v>
      </c>
      <c r="Z9" s="47" t="s">
        <v>10</v>
      </c>
      <c r="AA9" s="47" t="s">
        <v>60</v>
      </c>
      <c r="AB9" s="22" t="s">
        <v>13</v>
      </c>
      <c r="AC9" s="22" t="s">
        <v>13</v>
      </c>
      <c r="AD9" s="22">
        <v>121</v>
      </c>
    </row>
    <row r="10" spans="1:30" x14ac:dyDescent="0.25">
      <c r="B10" s="43">
        <v>0.41666666666666669</v>
      </c>
      <c r="C10" s="33">
        <v>45211</v>
      </c>
      <c r="D10" s="43"/>
      <c r="E10" s="43"/>
      <c r="F10" s="43" t="s">
        <v>315</v>
      </c>
      <c r="G10" s="67" t="s">
        <v>332</v>
      </c>
      <c r="H10" s="36" t="s">
        <v>297</v>
      </c>
      <c r="I10" s="36" t="s">
        <v>268</v>
      </c>
      <c r="J10" s="58" t="s">
        <v>56</v>
      </c>
      <c r="K10" s="58" t="s">
        <v>235</v>
      </c>
      <c r="L10" s="58"/>
      <c r="M10" s="58"/>
      <c r="N10" s="58"/>
      <c r="O10" s="58"/>
      <c r="P10" s="58"/>
      <c r="Q10" s="58"/>
      <c r="R10" s="58"/>
      <c r="S10" s="58"/>
      <c r="T10" s="47" t="s">
        <v>56</v>
      </c>
      <c r="U10" s="22" t="s">
        <v>235</v>
      </c>
      <c r="V10" s="22"/>
      <c r="W10" s="50">
        <f>15+4</f>
        <v>19</v>
      </c>
      <c r="X10" s="47">
        <f>Table13[[#This Row],[Dist (nm)2]]/3.5</f>
        <v>5.4285714285714288</v>
      </c>
      <c r="Y10" s="22" t="s">
        <v>9</v>
      </c>
      <c r="Z10" s="47" t="s">
        <v>10</v>
      </c>
      <c r="AA10" s="47" t="s">
        <v>60</v>
      </c>
      <c r="AB10" s="22" t="s">
        <v>13</v>
      </c>
      <c r="AC10" s="22" t="s">
        <v>13</v>
      </c>
      <c r="AD10" s="22">
        <v>123</v>
      </c>
    </row>
    <row r="11" spans="1:30" x14ac:dyDescent="0.25">
      <c r="B11" s="43">
        <v>0.66666666666666663</v>
      </c>
      <c r="C11" s="33">
        <v>45211</v>
      </c>
      <c r="D11" s="43"/>
      <c r="E11" s="43"/>
      <c r="F11" s="43" t="s">
        <v>315</v>
      </c>
      <c r="G11" s="67" t="s">
        <v>332</v>
      </c>
      <c r="H11" s="36" t="s">
        <v>297</v>
      </c>
      <c r="I11" s="36" t="s">
        <v>268</v>
      </c>
      <c r="J11" s="58" t="s">
        <v>56</v>
      </c>
      <c r="K11" s="58" t="s">
        <v>234</v>
      </c>
      <c r="L11" s="58"/>
      <c r="M11" s="58"/>
      <c r="N11" s="58"/>
      <c r="O11" s="58"/>
      <c r="P11" s="58"/>
      <c r="Q11" s="58"/>
      <c r="R11" s="58"/>
      <c r="S11" s="58"/>
      <c r="T11" s="47" t="s">
        <v>56</v>
      </c>
      <c r="U11" s="22" t="s">
        <v>234</v>
      </c>
      <c r="V11" s="22"/>
      <c r="W11" s="50">
        <f>19+4</f>
        <v>23</v>
      </c>
      <c r="X11" s="47">
        <f>Table13[[#This Row],[Dist (nm)2]]/3.5</f>
        <v>6.5714285714285712</v>
      </c>
      <c r="Y11" s="22" t="s">
        <v>9</v>
      </c>
      <c r="Z11" s="47" t="s">
        <v>10</v>
      </c>
      <c r="AA11" s="47" t="s">
        <v>60</v>
      </c>
      <c r="AB11" s="22" t="s">
        <v>13</v>
      </c>
      <c r="AC11" s="22" t="s">
        <v>13</v>
      </c>
      <c r="AD11" s="22">
        <v>126</v>
      </c>
    </row>
    <row r="12" spans="1:30" x14ac:dyDescent="0.25">
      <c r="B12" s="43">
        <v>0.95833333333333337</v>
      </c>
      <c r="C12" s="33">
        <v>45212</v>
      </c>
      <c r="D12" s="43"/>
      <c r="E12" s="43"/>
      <c r="F12" s="43" t="s">
        <v>315</v>
      </c>
      <c r="G12" s="67" t="s">
        <v>332</v>
      </c>
      <c r="H12" s="36" t="s">
        <v>297</v>
      </c>
      <c r="I12" s="36" t="s">
        <v>268</v>
      </c>
      <c r="J12" s="58" t="s">
        <v>56</v>
      </c>
      <c r="K12" s="58" t="s">
        <v>233</v>
      </c>
      <c r="L12" s="58"/>
      <c r="M12" s="58"/>
      <c r="N12" s="58"/>
      <c r="O12" s="58"/>
      <c r="P12" s="58"/>
      <c r="Q12" s="58"/>
      <c r="R12" s="58"/>
      <c r="S12" s="58"/>
      <c r="T12" s="47" t="s">
        <v>56</v>
      </c>
      <c r="U12" s="22" t="s">
        <v>233</v>
      </c>
      <c r="V12" s="22"/>
      <c r="W12" s="50">
        <f>23+4</f>
        <v>27</v>
      </c>
      <c r="X12" s="47">
        <f>Table13[[#This Row],[Dist (nm)2]]/3.5</f>
        <v>7.7142857142857144</v>
      </c>
      <c r="Y12" s="22" t="s">
        <v>9</v>
      </c>
      <c r="Z12" s="47" t="s">
        <v>10</v>
      </c>
      <c r="AA12" s="47" t="s">
        <v>60</v>
      </c>
      <c r="AB12" s="22" t="s">
        <v>15</v>
      </c>
      <c r="AC12" s="22" t="s">
        <v>13</v>
      </c>
      <c r="AD12" s="22">
        <v>128</v>
      </c>
    </row>
    <row r="13" spans="1:30" x14ac:dyDescent="0.25">
      <c r="B13" s="43">
        <v>0.89583333333333337</v>
      </c>
      <c r="C13" s="33">
        <v>45203</v>
      </c>
      <c r="D13" s="43"/>
      <c r="E13" s="43"/>
      <c r="F13" s="43" t="s">
        <v>315</v>
      </c>
      <c r="G13" s="36" t="s">
        <v>267</v>
      </c>
      <c r="H13" s="36" t="s">
        <v>297</v>
      </c>
      <c r="I13" s="36" t="s">
        <v>268</v>
      </c>
      <c r="J13" s="37" t="s">
        <v>73</v>
      </c>
      <c r="K13" s="37" t="s">
        <v>82</v>
      </c>
      <c r="L13" s="37" t="s">
        <v>94</v>
      </c>
      <c r="M13" s="37"/>
      <c r="N13" s="37"/>
      <c r="O13" s="37"/>
      <c r="P13" s="37"/>
      <c r="Q13" s="37"/>
      <c r="R13" s="37"/>
      <c r="S13" s="37"/>
      <c r="T13" s="47" t="s">
        <v>73</v>
      </c>
      <c r="U13" s="22" t="s">
        <v>82</v>
      </c>
      <c r="V13" s="22" t="s">
        <v>94</v>
      </c>
      <c r="W13" s="49">
        <v>10</v>
      </c>
      <c r="X13" s="47">
        <v>2</v>
      </c>
      <c r="Y13" s="22" t="s">
        <v>9</v>
      </c>
      <c r="Z13" s="47" t="s">
        <v>10</v>
      </c>
      <c r="AA13" s="47" t="s">
        <v>85</v>
      </c>
      <c r="AB13" s="22" t="s">
        <v>13</v>
      </c>
      <c r="AC13" s="22" t="s">
        <v>13</v>
      </c>
      <c r="AD13" s="22">
        <v>11</v>
      </c>
    </row>
    <row r="14" spans="1:30" x14ac:dyDescent="0.25">
      <c r="B14" s="43">
        <v>0.98958333333333337</v>
      </c>
      <c r="C14" s="33">
        <v>45203</v>
      </c>
      <c r="D14" s="43"/>
      <c r="E14" s="43"/>
      <c r="F14" s="43" t="s">
        <v>315</v>
      </c>
      <c r="G14" s="36" t="s">
        <v>267</v>
      </c>
      <c r="H14" s="36" t="s">
        <v>297</v>
      </c>
      <c r="I14" s="36" t="s">
        <v>268</v>
      </c>
      <c r="J14" s="37" t="s">
        <v>73</v>
      </c>
      <c r="K14" s="37" t="s">
        <v>83</v>
      </c>
      <c r="L14" s="37"/>
      <c r="M14" s="37"/>
      <c r="N14" s="37"/>
      <c r="O14" s="37"/>
      <c r="P14" s="37"/>
      <c r="Q14" s="37"/>
      <c r="R14" s="37"/>
      <c r="S14" s="37"/>
      <c r="T14" s="47" t="s">
        <v>73</v>
      </c>
      <c r="U14" s="22" t="s">
        <v>83</v>
      </c>
      <c r="V14" s="22"/>
      <c r="W14" s="50">
        <v>10</v>
      </c>
      <c r="X14" s="47">
        <v>2</v>
      </c>
      <c r="Y14" s="22" t="s">
        <v>9</v>
      </c>
      <c r="Z14" s="47" t="s">
        <v>10</v>
      </c>
      <c r="AA14" s="47" t="s">
        <v>85</v>
      </c>
      <c r="AB14" s="22" t="s">
        <v>13</v>
      </c>
      <c r="AC14" s="22" t="s">
        <v>13</v>
      </c>
      <c r="AD14" s="22">
        <v>12</v>
      </c>
    </row>
    <row r="15" spans="1:30" x14ac:dyDescent="0.25">
      <c r="B15" s="43">
        <v>8.3333333333333329E-2</v>
      </c>
      <c r="C15" s="33">
        <v>45204</v>
      </c>
      <c r="D15" s="43"/>
      <c r="E15" s="43"/>
      <c r="F15" s="43" t="s">
        <v>315</v>
      </c>
      <c r="G15" s="36" t="s">
        <v>267</v>
      </c>
      <c r="H15" s="36" t="s">
        <v>297</v>
      </c>
      <c r="I15" s="36" t="s">
        <v>268</v>
      </c>
      <c r="J15" s="37" t="s">
        <v>73</v>
      </c>
      <c r="K15" s="37" t="s">
        <v>84</v>
      </c>
      <c r="L15" s="37"/>
      <c r="M15" s="37"/>
      <c r="N15" s="37"/>
      <c r="O15" s="37"/>
      <c r="P15" s="37"/>
      <c r="Q15" s="37"/>
      <c r="R15" s="37"/>
      <c r="S15" s="37"/>
      <c r="T15" s="47" t="s">
        <v>73</v>
      </c>
      <c r="U15" s="22" t="s">
        <v>84</v>
      </c>
      <c r="V15" s="22"/>
      <c r="W15" s="64">
        <v>8</v>
      </c>
      <c r="X15" s="47">
        <v>1.5</v>
      </c>
      <c r="Y15" s="22" t="s">
        <v>9</v>
      </c>
      <c r="Z15" s="47" t="s">
        <v>10</v>
      </c>
      <c r="AA15" s="47" t="s">
        <v>85</v>
      </c>
      <c r="AB15" s="22" t="s">
        <v>13</v>
      </c>
      <c r="AC15" s="22" t="s">
        <v>13</v>
      </c>
      <c r="AD15" s="22">
        <v>13</v>
      </c>
    </row>
    <row r="16" spans="1:30" x14ac:dyDescent="0.25">
      <c r="B16" s="43">
        <v>0.14583333333333334</v>
      </c>
      <c r="C16" s="33">
        <v>45204</v>
      </c>
      <c r="D16" s="43"/>
      <c r="E16" s="43"/>
      <c r="F16" s="43" t="s">
        <v>315</v>
      </c>
      <c r="G16" s="36" t="s">
        <v>267</v>
      </c>
      <c r="H16" s="36" t="s">
        <v>297</v>
      </c>
      <c r="I16" s="36" t="s">
        <v>268</v>
      </c>
      <c r="J16" s="37" t="s">
        <v>73</v>
      </c>
      <c r="K16" s="37" t="s">
        <v>79</v>
      </c>
      <c r="L16" s="37"/>
      <c r="M16" s="37"/>
      <c r="N16" s="37"/>
      <c r="O16" s="37"/>
      <c r="P16" s="37"/>
      <c r="Q16" s="37"/>
      <c r="R16" s="37"/>
      <c r="S16" s="37"/>
      <c r="T16" s="47" t="s">
        <v>73</v>
      </c>
      <c r="U16" s="22" t="s">
        <v>79</v>
      </c>
      <c r="V16" s="22"/>
      <c r="W16" s="64">
        <v>8</v>
      </c>
      <c r="X16" s="47">
        <v>1.5</v>
      </c>
      <c r="Y16" s="22" t="s">
        <v>9</v>
      </c>
      <c r="Z16" s="47" t="s">
        <v>10</v>
      </c>
      <c r="AA16" s="47" t="s">
        <v>85</v>
      </c>
      <c r="AB16" s="22" t="s">
        <v>13</v>
      </c>
      <c r="AC16" s="22" t="s">
        <v>13</v>
      </c>
      <c r="AD16" s="22">
        <v>14</v>
      </c>
    </row>
    <row r="17" spans="2:30" x14ac:dyDescent="0.25">
      <c r="B17" s="43">
        <v>0.29166666666666669</v>
      </c>
      <c r="C17" s="33">
        <v>45204</v>
      </c>
      <c r="D17" s="43"/>
      <c r="E17" s="43"/>
      <c r="F17" s="43" t="s">
        <v>315</v>
      </c>
      <c r="G17" s="36" t="s">
        <v>267</v>
      </c>
      <c r="H17" s="36" t="s">
        <v>297</v>
      </c>
      <c r="I17" s="36" t="s">
        <v>268</v>
      </c>
      <c r="J17" s="37" t="s">
        <v>73</v>
      </c>
      <c r="K17" s="37" t="s">
        <v>105</v>
      </c>
      <c r="L17" s="37"/>
      <c r="M17" s="37"/>
      <c r="N17" s="37"/>
      <c r="O17" s="37"/>
      <c r="P17" s="37"/>
      <c r="Q17" s="37"/>
      <c r="R17" s="37"/>
      <c r="S17" s="37"/>
      <c r="T17" s="47" t="s">
        <v>73</v>
      </c>
      <c r="U17" s="22" t="s">
        <v>105</v>
      </c>
      <c r="V17" s="22"/>
      <c r="W17" s="49">
        <v>13</v>
      </c>
      <c r="X17" s="47">
        <v>2.5</v>
      </c>
      <c r="Y17" s="22" t="s">
        <v>9</v>
      </c>
      <c r="Z17" s="47" t="s">
        <v>10</v>
      </c>
      <c r="AA17" s="47" t="s">
        <v>85</v>
      </c>
      <c r="AB17" s="22" t="s">
        <v>13</v>
      </c>
      <c r="AC17" s="22" t="s">
        <v>13</v>
      </c>
      <c r="AD17" s="22">
        <v>16</v>
      </c>
    </row>
    <row r="18" spans="2:30" x14ac:dyDescent="0.25">
      <c r="B18" s="43">
        <v>0.5</v>
      </c>
      <c r="C18" s="33">
        <v>45204</v>
      </c>
      <c r="D18" s="43"/>
      <c r="E18" s="43"/>
      <c r="F18" s="43" t="s">
        <v>315</v>
      </c>
      <c r="G18" s="36" t="s">
        <v>267</v>
      </c>
      <c r="H18" s="36" t="s">
        <v>297</v>
      </c>
      <c r="I18" s="36" t="s">
        <v>268</v>
      </c>
      <c r="J18" s="37" t="s">
        <v>73</v>
      </c>
      <c r="K18" s="37" t="s">
        <v>106</v>
      </c>
      <c r="L18" s="37"/>
      <c r="M18" s="37"/>
      <c r="N18" s="37"/>
      <c r="O18" s="37"/>
      <c r="P18" s="37"/>
      <c r="Q18" s="37"/>
      <c r="R18" s="37"/>
      <c r="S18" s="37"/>
      <c r="T18" s="47" t="s">
        <v>73</v>
      </c>
      <c r="U18" s="22" t="s">
        <v>106</v>
      </c>
      <c r="V18" s="22"/>
      <c r="W18" s="64"/>
      <c r="X18" s="47"/>
      <c r="Y18" s="22" t="s">
        <v>9</v>
      </c>
      <c r="Z18" s="47" t="s">
        <v>10</v>
      </c>
      <c r="AA18" s="47" t="s">
        <v>85</v>
      </c>
      <c r="AB18" s="22" t="s">
        <v>13</v>
      </c>
      <c r="AC18" s="22" t="s">
        <v>13</v>
      </c>
      <c r="AD18" s="22">
        <v>21</v>
      </c>
    </row>
    <row r="19" spans="2:30" ht="72.75" customHeight="1" x14ac:dyDescent="0.25">
      <c r="B19" s="43">
        <v>0.66666666666666663</v>
      </c>
      <c r="C19" s="33">
        <v>45204</v>
      </c>
      <c r="D19" s="43"/>
      <c r="E19" s="43"/>
      <c r="F19" s="43" t="s">
        <v>315</v>
      </c>
      <c r="G19" s="36" t="s">
        <v>267</v>
      </c>
      <c r="H19" s="36" t="s">
        <v>297</v>
      </c>
      <c r="I19" s="36" t="s">
        <v>268</v>
      </c>
      <c r="J19" s="37" t="s">
        <v>73</v>
      </c>
      <c r="K19" s="37" t="s">
        <v>81</v>
      </c>
      <c r="L19" s="37"/>
      <c r="M19" s="37"/>
      <c r="N19" s="37"/>
      <c r="O19" s="37"/>
      <c r="P19" s="37"/>
      <c r="Q19" s="37"/>
      <c r="R19" s="37"/>
      <c r="S19" s="37"/>
      <c r="T19" s="47" t="s">
        <v>73</v>
      </c>
      <c r="U19" s="22" t="s">
        <v>81</v>
      </c>
      <c r="V19" s="22"/>
      <c r="W19" s="47">
        <v>12</v>
      </c>
      <c r="X19" s="47">
        <v>2</v>
      </c>
      <c r="Y19" s="22" t="s">
        <v>9</v>
      </c>
      <c r="Z19" s="47" t="s">
        <v>10</v>
      </c>
      <c r="AA19" s="47" t="s">
        <v>85</v>
      </c>
      <c r="AB19" s="22" t="s">
        <v>13</v>
      </c>
      <c r="AC19" s="22" t="s">
        <v>13</v>
      </c>
      <c r="AD19" s="22">
        <v>25</v>
      </c>
    </row>
    <row r="20" spans="2:30" x14ac:dyDescent="0.25">
      <c r="B20" s="43">
        <v>0.91666666666666663</v>
      </c>
      <c r="C20" s="33">
        <v>45204</v>
      </c>
      <c r="D20" s="43"/>
      <c r="E20" s="43"/>
      <c r="F20" s="43" t="s">
        <v>315</v>
      </c>
      <c r="G20" s="36" t="s">
        <v>267</v>
      </c>
      <c r="H20" s="36" t="s">
        <v>297</v>
      </c>
      <c r="I20" s="36" t="s">
        <v>268</v>
      </c>
      <c r="J20" s="37" t="s">
        <v>73</v>
      </c>
      <c r="K20" s="37" t="s">
        <v>114</v>
      </c>
      <c r="L20" s="37"/>
      <c r="M20" s="37"/>
      <c r="N20" s="37"/>
      <c r="O20" s="37"/>
      <c r="P20" s="37"/>
      <c r="Q20" s="37"/>
      <c r="R20" s="37"/>
      <c r="S20" s="37"/>
      <c r="T20" s="47" t="s">
        <v>73</v>
      </c>
      <c r="U20" s="60" t="s">
        <v>114</v>
      </c>
      <c r="V20" s="22"/>
      <c r="W20" s="47">
        <v>13.5</v>
      </c>
      <c r="X20" s="47">
        <v>2.5</v>
      </c>
      <c r="Y20" s="22" t="s">
        <v>9</v>
      </c>
      <c r="Z20" s="47" t="s">
        <v>10</v>
      </c>
      <c r="AA20" s="47" t="s">
        <v>86</v>
      </c>
      <c r="AB20" s="22" t="s">
        <v>15</v>
      </c>
      <c r="AC20" s="22" t="s">
        <v>13</v>
      </c>
      <c r="AD20" s="22">
        <v>31</v>
      </c>
    </row>
    <row r="21" spans="2:30" x14ac:dyDescent="0.25">
      <c r="B21" s="43">
        <v>2.0833333333333332E-2</v>
      </c>
      <c r="C21" s="33">
        <v>45205</v>
      </c>
      <c r="D21" s="43"/>
      <c r="E21" s="43"/>
      <c r="F21" s="43" t="s">
        <v>315</v>
      </c>
      <c r="G21" s="36" t="s">
        <v>267</v>
      </c>
      <c r="H21" s="36" t="s">
        <v>297</v>
      </c>
      <c r="I21" s="36" t="s">
        <v>268</v>
      </c>
      <c r="J21" s="37" t="s">
        <v>73</v>
      </c>
      <c r="K21" s="37" t="s">
        <v>116</v>
      </c>
      <c r="L21" s="37"/>
      <c r="M21" s="37"/>
      <c r="N21" s="37"/>
      <c r="O21" s="37"/>
      <c r="P21" s="37"/>
      <c r="Q21" s="37"/>
      <c r="R21" s="37"/>
      <c r="S21" s="37"/>
      <c r="T21" s="47" t="s">
        <v>73</v>
      </c>
      <c r="U21" s="22" t="s">
        <v>116</v>
      </c>
      <c r="V21" s="22"/>
      <c r="W21" s="50">
        <v>15.5</v>
      </c>
      <c r="X21" s="47">
        <v>3</v>
      </c>
      <c r="Y21" s="22" t="s">
        <v>9</v>
      </c>
      <c r="Z21" s="47" t="s">
        <v>10</v>
      </c>
      <c r="AA21" s="47" t="s">
        <v>86</v>
      </c>
      <c r="AB21" s="22" t="s">
        <v>15</v>
      </c>
      <c r="AC21" s="22" t="s">
        <v>13</v>
      </c>
      <c r="AD21" s="22">
        <v>32</v>
      </c>
    </row>
    <row r="22" spans="2:30" x14ac:dyDescent="0.25">
      <c r="B22" s="43">
        <v>0.14583333333333334</v>
      </c>
      <c r="C22" s="33">
        <v>45205</v>
      </c>
      <c r="D22" s="43"/>
      <c r="E22" s="43"/>
      <c r="F22" s="43" t="s">
        <v>315</v>
      </c>
      <c r="G22" s="36" t="s">
        <v>267</v>
      </c>
      <c r="H22" s="36" t="s">
        <v>297</v>
      </c>
      <c r="I22" s="36" t="s">
        <v>268</v>
      </c>
      <c r="J22" s="37" t="s">
        <v>73</v>
      </c>
      <c r="K22" s="37" t="s">
        <v>117</v>
      </c>
      <c r="L22" s="37"/>
      <c r="M22" s="37"/>
      <c r="N22" s="37"/>
      <c r="O22" s="37"/>
      <c r="P22" s="37"/>
      <c r="Q22" s="37"/>
      <c r="R22" s="37"/>
      <c r="S22" s="37"/>
      <c r="T22" s="47" t="s">
        <v>73</v>
      </c>
      <c r="U22" s="22" t="s">
        <v>117</v>
      </c>
      <c r="V22" s="22"/>
      <c r="W22" s="47">
        <v>16.5</v>
      </c>
      <c r="X22" s="47">
        <v>4</v>
      </c>
      <c r="Y22" s="22" t="s">
        <v>9</v>
      </c>
      <c r="Z22" s="47" t="s">
        <v>10</v>
      </c>
      <c r="AA22" s="47" t="s">
        <v>86</v>
      </c>
      <c r="AB22" s="22" t="s">
        <v>15</v>
      </c>
      <c r="AC22" s="22" t="s">
        <v>13</v>
      </c>
      <c r="AD22" s="22">
        <v>33</v>
      </c>
    </row>
    <row r="23" spans="2:30" x14ac:dyDescent="0.25">
      <c r="B23" s="43">
        <v>0.3125</v>
      </c>
      <c r="C23" s="33">
        <v>45205</v>
      </c>
      <c r="D23" s="43"/>
      <c r="E23" s="43"/>
      <c r="F23" s="43" t="s">
        <v>315</v>
      </c>
      <c r="G23" s="36" t="s">
        <v>267</v>
      </c>
      <c r="H23" s="36" t="s">
        <v>297</v>
      </c>
      <c r="I23" s="36" t="s">
        <v>268</v>
      </c>
      <c r="J23" s="37" t="s">
        <v>73</v>
      </c>
      <c r="K23" s="37" t="s">
        <v>118</v>
      </c>
      <c r="L23" s="37" t="s">
        <v>78</v>
      </c>
      <c r="M23" s="37"/>
      <c r="N23" s="37"/>
      <c r="O23" s="37"/>
      <c r="P23" s="37"/>
      <c r="Q23" s="37"/>
      <c r="R23" s="37"/>
      <c r="S23" s="37"/>
      <c r="T23" s="47" t="s">
        <v>73</v>
      </c>
      <c r="U23" s="22" t="s">
        <v>118</v>
      </c>
      <c r="V23" s="61" t="s">
        <v>78</v>
      </c>
      <c r="W23" s="47">
        <v>16</v>
      </c>
      <c r="X23" s="47">
        <v>3</v>
      </c>
      <c r="Y23" s="22" t="s">
        <v>9</v>
      </c>
      <c r="Z23" s="47" t="s">
        <v>10</v>
      </c>
      <c r="AA23" s="47" t="s">
        <v>86</v>
      </c>
      <c r="AB23" s="22" t="s">
        <v>15</v>
      </c>
      <c r="AC23" s="22" t="s">
        <v>15</v>
      </c>
      <c r="AD23" s="22">
        <v>34</v>
      </c>
    </row>
    <row r="24" spans="2:30" x14ac:dyDescent="0.25">
      <c r="B24" s="43">
        <v>0.41666666666666669</v>
      </c>
      <c r="C24" s="33">
        <v>45205</v>
      </c>
      <c r="D24" s="43"/>
      <c r="E24" s="43"/>
      <c r="F24" s="43" t="s">
        <v>315</v>
      </c>
      <c r="G24" s="36" t="s">
        <v>267</v>
      </c>
      <c r="H24" s="36" t="s">
        <v>297</v>
      </c>
      <c r="I24" s="36" t="s">
        <v>268</v>
      </c>
      <c r="J24" s="37" t="s">
        <v>73</v>
      </c>
      <c r="K24" s="37" t="s">
        <v>119</v>
      </c>
      <c r="L24" s="37"/>
      <c r="M24" s="37"/>
      <c r="N24" s="37"/>
      <c r="O24" s="37"/>
      <c r="P24" s="37"/>
      <c r="Q24" s="37"/>
      <c r="R24" s="37"/>
      <c r="S24" s="37"/>
      <c r="T24" s="47" t="s">
        <v>73</v>
      </c>
      <c r="U24" s="22" t="s">
        <v>119</v>
      </c>
      <c r="V24" s="60"/>
      <c r="W24" s="47">
        <v>12.5</v>
      </c>
      <c r="X24" s="47">
        <v>2.5</v>
      </c>
      <c r="Y24" s="22" t="s">
        <v>9</v>
      </c>
      <c r="Z24" s="47" t="s">
        <v>10</v>
      </c>
      <c r="AA24" s="47" t="s">
        <v>86</v>
      </c>
      <c r="AB24" s="22" t="s">
        <v>15</v>
      </c>
      <c r="AC24" s="22" t="s">
        <v>15</v>
      </c>
      <c r="AD24" s="22">
        <v>36</v>
      </c>
    </row>
    <row r="25" spans="2:30" x14ac:dyDescent="0.25">
      <c r="B25" s="43">
        <v>0.52083333333333337</v>
      </c>
      <c r="C25" s="33">
        <v>45205</v>
      </c>
      <c r="D25" s="43"/>
      <c r="E25" s="43"/>
      <c r="F25" s="43" t="s">
        <v>315</v>
      </c>
      <c r="G25" s="36" t="s">
        <v>267</v>
      </c>
      <c r="H25" s="36" t="s">
        <v>297</v>
      </c>
      <c r="I25" s="36" t="s">
        <v>268</v>
      </c>
      <c r="J25" s="37" t="s">
        <v>73</v>
      </c>
      <c r="K25" s="37" t="s">
        <v>120</v>
      </c>
      <c r="L25" s="37"/>
      <c r="M25" s="37"/>
      <c r="N25" s="37"/>
      <c r="O25" s="37"/>
      <c r="P25" s="37"/>
      <c r="Q25" s="37"/>
      <c r="R25" s="37"/>
      <c r="S25" s="37"/>
      <c r="T25" s="47" t="s">
        <v>73</v>
      </c>
      <c r="U25" s="22" t="s">
        <v>120</v>
      </c>
      <c r="V25" s="60"/>
      <c r="W25" s="47">
        <v>13</v>
      </c>
      <c r="X25" s="47">
        <v>3</v>
      </c>
      <c r="Y25" s="22" t="s">
        <v>9</v>
      </c>
      <c r="Z25" s="47" t="s">
        <v>10</v>
      </c>
      <c r="AA25" s="47" t="s">
        <v>86</v>
      </c>
      <c r="AB25" s="22" t="s">
        <v>15</v>
      </c>
      <c r="AC25" s="22" t="s">
        <v>15</v>
      </c>
      <c r="AD25" s="22">
        <v>37</v>
      </c>
    </row>
    <row r="26" spans="2:30" x14ac:dyDescent="0.25">
      <c r="B26" s="43">
        <v>0.64583333333333337</v>
      </c>
      <c r="C26" s="33">
        <v>45205</v>
      </c>
      <c r="D26" s="43"/>
      <c r="E26" s="43"/>
      <c r="F26" s="43" t="s">
        <v>315</v>
      </c>
      <c r="G26" s="36" t="s">
        <v>267</v>
      </c>
      <c r="H26" s="36" t="s">
        <v>297</v>
      </c>
      <c r="I26" s="36" t="s">
        <v>268</v>
      </c>
      <c r="J26" s="37" t="s">
        <v>73</v>
      </c>
      <c r="K26" s="37" t="s">
        <v>121</v>
      </c>
      <c r="L26" s="37"/>
      <c r="M26" s="37"/>
      <c r="N26" s="37"/>
      <c r="O26" s="37"/>
      <c r="P26" s="37"/>
      <c r="Q26" s="37"/>
      <c r="R26" s="37"/>
      <c r="S26" s="37"/>
      <c r="T26" s="47" t="s">
        <v>73</v>
      </c>
      <c r="U26" s="22" t="s">
        <v>121</v>
      </c>
      <c r="V26" s="60"/>
      <c r="W26" s="47">
        <v>8</v>
      </c>
      <c r="X26" s="47">
        <v>2</v>
      </c>
      <c r="Y26" s="22" t="s">
        <v>9</v>
      </c>
      <c r="Z26" s="47" t="s">
        <v>10</v>
      </c>
      <c r="AA26" s="47" t="s">
        <v>86</v>
      </c>
      <c r="AB26" s="22" t="s">
        <v>15</v>
      </c>
      <c r="AC26" s="22" t="s">
        <v>15</v>
      </c>
      <c r="AD26" s="22">
        <v>38</v>
      </c>
    </row>
    <row r="27" spans="2:30" x14ac:dyDescent="0.25">
      <c r="B27" s="43">
        <v>0.66666666666666663</v>
      </c>
      <c r="C27" s="33">
        <v>45205</v>
      </c>
      <c r="D27" s="43"/>
      <c r="E27" s="43"/>
      <c r="F27" s="43" t="s">
        <v>315</v>
      </c>
      <c r="G27" s="36" t="s">
        <v>267</v>
      </c>
      <c r="H27" s="36" t="s">
        <v>297</v>
      </c>
      <c r="I27" s="36" t="s">
        <v>268</v>
      </c>
      <c r="J27" s="37" t="s">
        <v>73</v>
      </c>
      <c r="K27" s="37" t="s">
        <v>122</v>
      </c>
      <c r="L27" s="37" t="s">
        <v>75</v>
      </c>
      <c r="M27" s="37"/>
      <c r="N27" s="37"/>
      <c r="O27" s="37"/>
      <c r="P27" s="37"/>
      <c r="Q27" s="37"/>
      <c r="R27" s="37"/>
      <c r="S27" s="37"/>
      <c r="T27" s="47" t="s">
        <v>73</v>
      </c>
      <c r="U27" s="22" t="s">
        <v>122</v>
      </c>
      <c r="V27" s="61" t="s">
        <v>75</v>
      </c>
      <c r="W27" s="49">
        <v>20</v>
      </c>
      <c r="X27" s="47">
        <v>4</v>
      </c>
      <c r="Y27" s="22" t="s">
        <v>9</v>
      </c>
      <c r="Z27" s="47" t="s">
        <v>10</v>
      </c>
      <c r="AA27" s="47" t="s">
        <v>61</v>
      </c>
      <c r="AB27" s="22" t="s">
        <v>15</v>
      </c>
      <c r="AC27" s="22" t="s">
        <v>15</v>
      </c>
      <c r="AD27" s="22">
        <v>40</v>
      </c>
    </row>
    <row r="28" spans="2:30" x14ac:dyDescent="0.25">
      <c r="B28" s="43">
        <v>0.84375</v>
      </c>
      <c r="C28" s="33">
        <v>45205</v>
      </c>
      <c r="D28" s="43"/>
      <c r="E28" s="43"/>
      <c r="F28" s="43" t="s">
        <v>315</v>
      </c>
      <c r="G28" s="36" t="s">
        <v>267</v>
      </c>
      <c r="H28" s="36" t="s">
        <v>297</v>
      </c>
      <c r="I28" s="36" t="s">
        <v>268</v>
      </c>
      <c r="J28" s="37" t="s">
        <v>73</v>
      </c>
      <c r="K28" s="37" t="s">
        <v>123</v>
      </c>
      <c r="L28" s="37" t="s">
        <v>75</v>
      </c>
      <c r="M28" s="37"/>
      <c r="N28" s="37"/>
      <c r="O28" s="37"/>
      <c r="P28" s="37"/>
      <c r="Q28" s="37"/>
      <c r="R28" s="37"/>
      <c r="S28" s="37"/>
      <c r="T28" s="47" t="s">
        <v>73</v>
      </c>
      <c r="U28" s="22" t="s">
        <v>123</v>
      </c>
      <c r="V28" s="61" t="s">
        <v>75</v>
      </c>
      <c r="W28" s="49">
        <v>20</v>
      </c>
      <c r="X28" s="47">
        <v>4</v>
      </c>
      <c r="Y28" s="22" t="s">
        <v>9</v>
      </c>
      <c r="Z28" s="47" t="s">
        <v>10</v>
      </c>
      <c r="AA28" s="47" t="s">
        <v>61</v>
      </c>
      <c r="AB28" s="22" t="s">
        <v>15</v>
      </c>
      <c r="AC28" s="22" t="s">
        <v>15</v>
      </c>
      <c r="AD28" s="22">
        <v>42</v>
      </c>
    </row>
    <row r="29" spans="2:30" x14ac:dyDescent="0.25">
      <c r="B29" s="43">
        <v>0</v>
      </c>
      <c r="C29" s="33">
        <v>45206</v>
      </c>
      <c r="D29" s="43"/>
      <c r="E29" s="43"/>
      <c r="F29" s="43" t="s">
        <v>315</v>
      </c>
      <c r="G29" s="36" t="s">
        <v>267</v>
      </c>
      <c r="H29" s="36" t="s">
        <v>297</v>
      </c>
      <c r="I29" s="36" t="s">
        <v>268</v>
      </c>
      <c r="J29" s="58"/>
      <c r="K29" s="58"/>
      <c r="L29" s="58" t="s">
        <v>75</v>
      </c>
      <c r="M29" s="58"/>
      <c r="N29" s="58"/>
      <c r="O29" s="58"/>
      <c r="P29" s="58"/>
      <c r="Q29" s="58"/>
      <c r="R29" s="58"/>
      <c r="S29" s="58"/>
      <c r="T29" s="47" t="s">
        <v>73</v>
      </c>
      <c r="U29" s="22" t="s">
        <v>124</v>
      </c>
      <c r="V29" s="61" t="s">
        <v>75</v>
      </c>
      <c r="W29" s="50">
        <v>20</v>
      </c>
      <c r="X29" s="47">
        <v>4</v>
      </c>
      <c r="Y29" s="22" t="s">
        <v>9</v>
      </c>
      <c r="Z29" s="47" t="s">
        <v>10</v>
      </c>
      <c r="AA29" s="47" t="s">
        <v>61</v>
      </c>
      <c r="AB29" s="22" t="s">
        <v>15</v>
      </c>
      <c r="AC29" s="22" t="s">
        <v>15</v>
      </c>
      <c r="AD29" s="22">
        <v>44</v>
      </c>
    </row>
    <row r="30" spans="2:30" x14ac:dyDescent="0.25">
      <c r="B30" s="43">
        <v>0.16666666666666666</v>
      </c>
      <c r="C30" s="33">
        <v>45206</v>
      </c>
      <c r="D30" s="43"/>
      <c r="E30" s="43"/>
      <c r="F30" s="43" t="s">
        <v>315</v>
      </c>
      <c r="G30" s="36" t="s">
        <v>267</v>
      </c>
      <c r="H30" s="36" t="s">
        <v>297</v>
      </c>
      <c r="I30" s="36" t="s">
        <v>268</v>
      </c>
      <c r="J30" s="58"/>
      <c r="K30" s="58"/>
      <c r="L30" s="58" t="s">
        <v>76</v>
      </c>
      <c r="M30" s="58"/>
      <c r="N30" s="58"/>
      <c r="O30" s="58"/>
      <c r="P30" s="58"/>
      <c r="Q30" s="58"/>
      <c r="R30" s="58"/>
      <c r="S30" s="58"/>
      <c r="T30" s="47" t="s">
        <v>73</v>
      </c>
      <c r="U30" s="22" t="s">
        <v>125</v>
      </c>
      <c r="V30" s="61" t="s">
        <v>76</v>
      </c>
      <c r="W30" s="49">
        <v>17</v>
      </c>
      <c r="X30" s="47">
        <v>3.5</v>
      </c>
      <c r="Y30" s="22" t="s">
        <v>9</v>
      </c>
      <c r="Z30" s="47" t="s">
        <v>10</v>
      </c>
      <c r="AA30" s="47" t="s">
        <v>61</v>
      </c>
      <c r="AB30" s="22" t="s">
        <v>15</v>
      </c>
      <c r="AC30" s="22" t="s">
        <v>15</v>
      </c>
      <c r="AD30" s="22">
        <v>45</v>
      </c>
    </row>
    <row r="31" spans="2:30" x14ac:dyDescent="0.25">
      <c r="B31" s="43">
        <v>0.30555555555555552</v>
      </c>
      <c r="C31" s="33">
        <v>45206</v>
      </c>
      <c r="D31" s="43"/>
      <c r="E31" s="43"/>
      <c r="F31" s="43" t="s">
        <v>315</v>
      </c>
      <c r="G31" s="36" t="s">
        <v>267</v>
      </c>
      <c r="H31" s="36" t="s">
        <v>297</v>
      </c>
      <c r="I31" s="36" t="s">
        <v>268</v>
      </c>
      <c r="J31" s="58"/>
      <c r="K31" s="58"/>
      <c r="L31" s="58" t="s">
        <v>76</v>
      </c>
      <c r="M31" s="58"/>
      <c r="N31" s="58"/>
      <c r="O31" s="58"/>
      <c r="P31" s="58"/>
      <c r="Q31" s="58"/>
      <c r="R31" s="58"/>
      <c r="S31" s="58"/>
      <c r="T31" s="47" t="s">
        <v>73</v>
      </c>
      <c r="U31" s="22" t="s">
        <v>126</v>
      </c>
      <c r="V31" s="61" t="s">
        <v>76</v>
      </c>
      <c r="W31" s="49">
        <v>20</v>
      </c>
      <c r="X31" s="47">
        <v>4</v>
      </c>
      <c r="Y31" s="22" t="s">
        <v>9</v>
      </c>
      <c r="Z31" s="47" t="s">
        <v>10</v>
      </c>
      <c r="AA31" s="47" t="s">
        <v>61</v>
      </c>
      <c r="AB31" s="22" t="s">
        <v>15</v>
      </c>
      <c r="AC31" s="22" t="s">
        <v>15</v>
      </c>
      <c r="AD31" s="22">
        <v>46</v>
      </c>
    </row>
    <row r="32" spans="2:30" x14ac:dyDescent="0.25">
      <c r="B32" s="43">
        <v>0.54166666666666663</v>
      </c>
      <c r="C32" s="33">
        <v>45206</v>
      </c>
      <c r="D32" s="43"/>
      <c r="E32" s="43"/>
      <c r="F32" s="43" t="s">
        <v>315</v>
      </c>
      <c r="G32" s="36" t="s">
        <v>267</v>
      </c>
      <c r="H32" s="36" t="s">
        <v>297</v>
      </c>
      <c r="I32" s="36" t="s">
        <v>268</v>
      </c>
      <c r="J32" s="58"/>
      <c r="K32" s="58"/>
      <c r="L32" s="58" t="s">
        <v>77</v>
      </c>
      <c r="M32" s="58"/>
      <c r="N32" s="58"/>
      <c r="O32" s="58"/>
      <c r="P32" s="58"/>
      <c r="Q32" s="58"/>
      <c r="R32" s="58"/>
      <c r="S32" s="58"/>
      <c r="T32" s="47" t="s">
        <v>73</v>
      </c>
      <c r="U32" s="22" t="s">
        <v>127</v>
      </c>
      <c r="V32" s="61" t="s">
        <v>77</v>
      </c>
      <c r="W32" s="50">
        <f>18+8</f>
        <v>26</v>
      </c>
      <c r="X32" s="47">
        <v>5.5</v>
      </c>
      <c r="Y32" s="22" t="s">
        <v>9</v>
      </c>
      <c r="Z32" s="47" t="s">
        <v>10</v>
      </c>
      <c r="AA32" s="47" t="s">
        <v>61</v>
      </c>
      <c r="AB32" s="22" t="s">
        <v>15</v>
      </c>
      <c r="AC32" s="22" t="s">
        <v>15</v>
      </c>
      <c r="AD32" s="22">
        <v>49</v>
      </c>
    </row>
    <row r="33" spans="2:30" x14ac:dyDescent="0.25">
      <c r="B33" s="43">
        <v>2.0833333333333332E-2</v>
      </c>
      <c r="C33" s="33">
        <v>45207</v>
      </c>
      <c r="D33" s="43"/>
      <c r="E33" s="43"/>
      <c r="F33" s="43" t="s">
        <v>315</v>
      </c>
      <c r="G33" s="36" t="s">
        <v>267</v>
      </c>
      <c r="H33" s="36" t="s">
        <v>297</v>
      </c>
      <c r="I33" s="36" t="s">
        <v>268</v>
      </c>
      <c r="J33" s="37" t="s">
        <v>73</v>
      </c>
      <c r="K33" s="37" t="s">
        <v>135</v>
      </c>
      <c r="L33" s="37" t="s">
        <v>144</v>
      </c>
      <c r="M33" s="37"/>
      <c r="N33" s="37"/>
      <c r="O33" s="37"/>
      <c r="P33" s="37"/>
      <c r="Q33" s="37"/>
      <c r="R33" s="37"/>
      <c r="S33" s="37"/>
      <c r="T33" s="47" t="s">
        <v>73</v>
      </c>
      <c r="U33" s="22" t="s">
        <v>135</v>
      </c>
      <c r="V33" s="22" t="s">
        <v>144</v>
      </c>
      <c r="W33" s="50"/>
      <c r="X33" s="47"/>
      <c r="Y33" s="22"/>
      <c r="Z33" s="47" t="s">
        <v>10</v>
      </c>
      <c r="AA33" s="47" t="s">
        <v>62</v>
      </c>
      <c r="AB33" s="22" t="s">
        <v>13</v>
      </c>
      <c r="AC33" s="22" t="s">
        <v>13</v>
      </c>
      <c r="AD33" s="22">
        <v>55</v>
      </c>
    </row>
    <row r="34" spans="2:30" x14ac:dyDescent="0.25">
      <c r="B34" s="43">
        <v>0.27777777777777779</v>
      </c>
      <c r="C34" s="33">
        <v>45207</v>
      </c>
      <c r="D34" s="43"/>
      <c r="E34" s="43"/>
      <c r="F34" s="43" t="s">
        <v>315</v>
      </c>
      <c r="G34" s="36" t="s">
        <v>267</v>
      </c>
      <c r="H34" s="36" t="s">
        <v>297</v>
      </c>
      <c r="I34" s="36" t="s">
        <v>268</v>
      </c>
      <c r="J34" s="37" t="s">
        <v>73</v>
      </c>
      <c r="K34" s="37" t="s">
        <v>136</v>
      </c>
      <c r="L34" s="37" t="s">
        <v>143</v>
      </c>
      <c r="M34" s="37"/>
      <c r="N34" s="37"/>
      <c r="O34" s="37"/>
      <c r="P34" s="37"/>
      <c r="Q34" s="37"/>
      <c r="R34" s="37"/>
      <c r="S34" s="37"/>
      <c r="T34" s="47" t="s">
        <v>73</v>
      </c>
      <c r="U34" s="22" t="s">
        <v>136</v>
      </c>
      <c r="V34" s="22" t="s">
        <v>143</v>
      </c>
      <c r="W34" s="50"/>
      <c r="X34" s="47"/>
      <c r="Y34" s="22"/>
      <c r="Z34" s="47" t="s">
        <v>10</v>
      </c>
      <c r="AA34" s="47" t="s">
        <v>62</v>
      </c>
      <c r="AB34" s="22" t="s">
        <v>13</v>
      </c>
      <c r="AC34" s="22" t="s">
        <v>13</v>
      </c>
      <c r="AD34" s="22">
        <v>57</v>
      </c>
    </row>
    <row r="35" spans="2:30" x14ac:dyDescent="0.25">
      <c r="B35" s="43">
        <v>0.35416666666666669</v>
      </c>
      <c r="C35" s="33">
        <v>45207</v>
      </c>
      <c r="D35" s="43"/>
      <c r="E35" s="43"/>
      <c r="F35" s="43" t="s">
        <v>315</v>
      </c>
      <c r="G35" s="36" t="s">
        <v>267</v>
      </c>
      <c r="H35" s="36" t="s">
        <v>297</v>
      </c>
      <c r="I35" s="36" t="s">
        <v>268</v>
      </c>
      <c r="J35" s="37" t="s">
        <v>73</v>
      </c>
      <c r="K35" s="37" t="s">
        <v>145</v>
      </c>
      <c r="L35" s="37" t="s">
        <v>156</v>
      </c>
      <c r="M35" s="37"/>
      <c r="N35" s="37"/>
      <c r="O35" s="37"/>
      <c r="P35" s="37"/>
      <c r="Q35" s="37"/>
      <c r="R35" s="37"/>
      <c r="S35" s="37"/>
      <c r="T35" s="47" t="s">
        <v>73</v>
      </c>
      <c r="U35" s="22" t="s">
        <v>145</v>
      </c>
      <c r="V35" s="22" t="s">
        <v>156</v>
      </c>
      <c r="W35" s="50">
        <v>20</v>
      </c>
      <c r="X35" s="47">
        <v>4</v>
      </c>
      <c r="Y35" s="22"/>
      <c r="Z35" s="47" t="s">
        <v>10</v>
      </c>
      <c r="AA35" s="47" t="s">
        <v>62</v>
      </c>
      <c r="AB35" s="22" t="s">
        <v>13</v>
      </c>
      <c r="AC35" s="22" t="s">
        <v>13</v>
      </c>
      <c r="AD35" s="22">
        <v>59</v>
      </c>
    </row>
    <row r="36" spans="2:30" x14ac:dyDescent="0.25">
      <c r="B36" s="43">
        <v>0.52083333333333337</v>
      </c>
      <c r="C36" s="33">
        <v>45207</v>
      </c>
      <c r="D36" s="43"/>
      <c r="E36" s="43"/>
      <c r="F36" s="43" t="s">
        <v>315</v>
      </c>
      <c r="G36" s="36" t="s">
        <v>267</v>
      </c>
      <c r="H36" s="36" t="s">
        <v>297</v>
      </c>
      <c r="I36" s="36" t="s">
        <v>268</v>
      </c>
      <c r="J36" s="37" t="s">
        <v>73</v>
      </c>
      <c r="K36" s="37" t="s">
        <v>146</v>
      </c>
      <c r="L36" s="37" t="s">
        <v>152</v>
      </c>
      <c r="M36" s="37"/>
      <c r="N36" s="37"/>
      <c r="O36" s="37"/>
      <c r="P36" s="37"/>
      <c r="Q36" s="37"/>
      <c r="R36" s="37"/>
      <c r="S36" s="37"/>
      <c r="T36" s="47" t="s">
        <v>73</v>
      </c>
      <c r="U36" s="22" t="s">
        <v>146</v>
      </c>
      <c r="V36" s="59" t="s">
        <v>152</v>
      </c>
      <c r="W36" s="50">
        <v>23</v>
      </c>
      <c r="X36" s="47">
        <v>5</v>
      </c>
      <c r="Y36" s="22"/>
      <c r="Z36" s="47" t="s">
        <v>10</v>
      </c>
      <c r="AA36" s="47" t="s">
        <v>63</v>
      </c>
      <c r="AB36" s="22" t="s">
        <v>13</v>
      </c>
      <c r="AC36" s="22" t="s">
        <v>13</v>
      </c>
      <c r="AD36" s="22">
        <v>60</v>
      </c>
    </row>
    <row r="37" spans="2:30" x14ac:dyDescent="0.25">
      <c r="B37" s="43">
        <v>0.72916666666666663</v>
      </c>
      <c r="C37" s="33">
        <v>45207</v>
      </c>
      <c r="D37" s="43"/>
      <c r="E37" s="43"/>
      <c r="F37" s="43" t="s">
        <v>315</v>
      </c>
      <c r="G37" s="36" t="s">
        <v>267</v>
      </c>
      <c r="H37" s="36" t="s">
        <v>297</v>
      </c>
      <c r="I37" s="36" t="s">
        <v>268</v>
      </c>
      <c r="J37" s="37" t="s">
        <v>73</v>
      </c>
      <c r="K37" s="37" t="s">
        <v>147</v>
      </c>
      <c r="L37" s="37" t="s">
        <v>152</v>
      </c>
      <c r="M37" s="37"/>
      <c r="N37" s="37"/>
      <c r="O37" s="37"/>
      <c r="P37" s="37"/>
      <c r="Q37" s="37"/>
      <c r="R37" s="37"/>
      <c r="S37" s="37"/>
      <c r="T37" s="47" t="s">
        <v>73</v>
      </c>
      <c r="U37" s="22" t="s">
        <v>147</v>
      </c>
      <c r="V37" s="59" t="s">
        <v>152</v>
      </c>
      <c r="W37" s="47">
        <v>25</v>
      </c>
      <c r="X37" s="47">
        <v>5</v>
      </c>
      <c r="Y37" s="22"/>
      <c r="Z37" s="47" t="s">
        <v>10</v>
      </c>
      <c r="AA37" s="47" t="s">
        <v>63</v>
      </c>
      <c r="AB37" s="22" t="s">
        <v>13</v>
      </c>
      <c r="AC37" s="22" t="s">
        <v>13</v>
      </c>
      <c r="AD37" s="22">
        <v>62</v>
      </c>
    </row>
    <row r="38" spans="2:30" x14ac:dyDescent="0.25">
      <c r="B38" s="43">
        <v>0.9375</v>
      </c>
      <c r="C38" s="33">
        <v>45207</v>
      </c>
      <c r="D38" s="43"/>
      <c r="E38" s="43"/>
      <c r="F38" s="43" t="s">
        <v>315</v>
      </c>
      <c r="G38" s="36" t="s">
        <v>267</v>
      </c>
      <c r="H38" s="36" t="s">
        <v>297</v>
      </c>
      <c r="I38" s="36" t="s">
        <v>268</v>
      </c>
      <c r="J38" s="37" t="s">
        <v>73</v>
      </c>
      <c r="K38" s="37" t="s">
        <v>148</v>
      </c>
      <c r="L38" s="37" t="s">
        <v>152</v>
      </c>
      <c r="M38" s="37"/>
      <c r="N38" s="37"/>
      <c r="O38" s="37"/>
      <c r="P38" s="37"/>
      <c r="Q38" s="37"/>
      <c r="R38" s="37"/>
      <c r="S38" s="37"/>
      <c r="T38" s="47" t="s">
        <v>73</v>
      </c>
      <c r="U38" s="22" t="s">
        <v>148</v>
      </c>
      <c r="V38" s="59" t="s">
        <v>152</v>
      </c>
      <c r="W38" s="50">
        <v>11</v>
      </c>
      <c r="X38" s="47">
        <v>2</v>
      </c>
      <c r="Y38" s="22"/>
      <c r="Z38" s="47" t="s">
        <v>10</v>
      </c>
      <c r="AA38" s="47" t="s">
        <v>63</v>
      </c>
      <c r="AB38" s="22" t="s">
        <v>13</v>
      </c>
      <c r="AC38" s="22" t="s">
        <v>13</v>
      </c>
      <c r="AD38" s="22">
        <v>65</v>
      </c>
    </row>
    <row r="39" spans="2:30" x14ac:dyDescent="0.25">
      <c r="B39" s="43">
        <v>2.0833333333333332E-2</v>
      </c>
      <c r="C39" s="33">
        <v>45207</v>
      </c>
      <c r="D39" s="43"/>
      <c r="E39" s="43"/>
      <c r="F39" s="43" t="s">
        <v>315</v>
      </c>
      <c r="G39" s="36" t="s">
        <v>267</v>
      </c>
      <c r="H39" s="36" t="s">
        <v>297</v>
      </c>
      <c r="I39" s="36" t="s">
        <v>268</v>
      </c>
      <c r="J39" s="37" t="s">
        <v>73</v>
      </c>
      <c r="K39" s="37" t="s">
        <v>149</v>
      </c>
      <c r="L39" s="37" t="s">
        <v>152</v>
      </c>
      <c r="M39" s="37"/>
      <c r="N39" s="37"/>
      <c r="O39" s="37"/>
      <c r="P39" s="37"/>
      <c r="Q39" s="37"/>
      <c r="R39" s="37"/>
      <c r="S39" s="37"/>
      <c r="T39" s="47" t="s">
        <v>73</v>
      </c>
      <c r="U39" s="22" t="s">
        <v>149</v>
      </c>
      <c r="V39" s="59" t="s">
        <v>152</v>
      </c>
      <c r="W39" s="47">
        <v>22</v>
      </c>
      <c r="X39" s="47">
        <v>5</v>
      </c>
      <c r="Y39" s="22"/>
      <c r="Z39" s="47" t="s">
        <v>10</v>
      </c>
      <c r="AA39" s="47" t="s">
        <v>63</v>
      </c>
      <c r="AB39" s="22" t="s">
        <v>13</v>
      </c>
      <c r="AC39" s="22" t="s">
        <v>13</v>
      </c>
      <c r="AD39" s="22">
        <v>66</v>
      </c>
    </row>
    <row r="40" spans="2:30" x14ac:dyDescent="0.25">
      <c r="B40" s="43">
        <v>0.25694444444444448</v>
      </c>
      <c r="C40" s="33">
        <v>45208</v>
      </c>
      <c r="D40" s="43"/>
      <c r="E40" s="43"/>
      <c r="F40" s="43" t="s">
        <v>315</v>
      </c>
      <c r="G40" s="36" t="s">
        <v>267</v>
      </c>
      <c r="H40" s="36" t="s">
        <v>297</v>
      </c>
      <c r="I40" s="36" t="s">
        <v>268</v>
      </c>
      <c r="J40" s="37" t="s">
        <v>73</v>
      </c>
      <c r="K40" s="37" t="s">
        <v>175</v>
      </c>
      <c r="L40" s="37" t="s">
        <v>152</v>
      </c>
      <c r="M40" s="37"/>
      <c r="N40" s="37"/>
      <c r="O40" s="37"/>
      <c r="P40" s="37"/>
      <c r="Q40" s="37"/>
      <c r="R40" s="37"/>
      <c r="S40" s="37"/>
      <c r="T40" s="47" t="s">
        <v>73</v>
      </c>
      <c r="U40" s="22" t="s">
        <v>175</v>
      </c>
      <c r="V40" s="59" t="s">
        <v>152</v>
      </c>
      <c r="W40" s="50">
        <v>19</v>
      </c>
      <c r="X40" s="47">
        <v>4</v>
      </c>
      <c r="Y40" s="22"/>
      <c r="Z40" s="47" t="s">
        <v>10</v>
      </c>
      <c r="AA40" s="47" t="s">
        <v>63</v>
      </c>
      <c r="AB40" s="22" t="s">
        <v>13</v>
      </c>
      <c r="AC40" s="22" t="s">
        <v>13</v>
      </c>
      <c r="AD40" s="22">
        <v>67</v>
      </c>
    </row>
    <row r="41" spans="2:30" x14ac:dyDescent="0.25">
      <c r="B41" s="43">
        <v>0.52083333333333337</v>
      </c>
      <c r="C41" s="33">
        <v>45208</v>
      </c>
      <c r="D41" s="43"/>
      <c r="E41" s="43"/>
      <c r="F41" s="43" t="s">
        <v>315</v>
      </c>
      <c r="G41" s="36" t="s">
        <v>267</v>
      </c>
      <c r="H41" s="36" t="s">
        <v>297</v>
      </c>
      <c r="I41" s="36" t="s">
        <v>268</v>
      </c>
      <c r="J41" s="37" t="s">
        <v>73</v>
      </c>
      <c r="K41" s="37" t="s">
        <v>176</v>
      </c>
      <c r="L41" s="37" t="s">
        <v>152</v>
      </c>
      <c r="M41" s="37"/>
      <c r="N41" s="37"/>
      <c r="O41" s="37"/>
      <c r="P41" s="37"/>
      <c r="Q41" s="37"/>
      <c r="R41" s="37"/>
      <c r="S41" s="37"/>
      <c r="T41" s="47" t="s">
        <v>73</v>
      </c>
      <c r="U41" s="22" t="s">
        <v>176</v>
      </c>
      <c r="V41" s="59" t="s">
        <v>152</v>
      </c>
      <c r="W41" s="50">
        <v>27</v>
      </c>
      <c r="X41" s="47">
        <v>6</v>
      </c>
      <c r="Y41" s="22"/>
      <c r="Z41" s="47" t="s">
        <v>10</v>
      </c>
      <c r="AA41" s="47" t="s">
        <v>63</v>
      </c>
      <c r="AB41" s="22" t="s">
        <v>13</v>
      </c>
      <c r="AC41" s="22" t="s">
        <v>13</v>
      </c>
      <c r="AD41" s="22">
        <v>74</v>
      </c>
    </row>
    <row r="42" spans="2:30" x14ac:dyDescent="0.25">
      <c r="B42" s="43">
        <v>0.5625</v>
      </c>
      <c r="C42" s="33">
        <v>45208</v>
      </c>
      <c r="D42" s="43"/>
      <c r="E42" s="43"/>
      <c r="F42" s="43" t="s">
        <v>315</v>
      </c>
      <c r="G42" s="36" t="s">
        <v>267</v>
      </c>
      <c r="H42" s="36" t="s">
        <v>297</v>
      </c>
      <c r="I42" s="36" t="s">
        <v>268</v>
      </c>
      <c r="J42" s="37" t="s">
        <v>73</v>
      </c>
      <c r="K42" s="37" t="s">
        <v>177</v>
      </c>
      <c r="L42" s="37" t="s">
        <v>152</v>
      </c>
      <c r="M42" s="37"/>
      <c r="N42" s="37"/>
      <c r="O42" s="37"/>
      <c r="P42" s="37"/>
      <c r="Q42" s="37"/>
      <c r="R42" s="37"/>
      <c r="S42" s="37"/>
      <c r="T42" s="47" t="s">
        <v>73</v>
      </c>
      <c r="U42" s="22" t="s">
        <v>177</v>
      </c>
      <c r="V42" s="59" t="s">
        <v>152</v>
      </c>
      <c r="W42" s="50"/>
      <c r="X42" s="47"/>
      <c r="Y42" s="22"/>
      <c r="Z42" s="47" t="s">
        <v>10</v>
      </c>
      <c r="AA42" s="47" t="s">
        <v>63</v>
      </c>
      <c r="AB42" s="22" t="s">
        <v>13</v>
      </c>
      <c r="AC42" s="22" t="s">
        <v>13</v>
      </c>
      <c r="AD42" s="22">
        <v>75</v>
      </c>
    </row>
    <row r="43" spans="2:30" x14ac:dyDescent="0.25">
      <c r="B43" s="43">
        <v>0.91666666666666663</v>
      </c>
      <c r="C43" s="33">
        <v>45208</v>
      </c>
      <c r="D43" s="43"/>
      <c r="E43" s="43"/>
      <c r="F43" s="43" t="s">
        <v>315</v>
      </c>
      <c r="G43" s="36" t="s">
        <v>267</v>
      </c>
      <c r="H43" s="36" t="s">
        <v>297</v>
      </c>
      <c r="I43" s="36" t="s">
        <v>268</v>
      </c>
      <c r="J43" s="37" t="s">
        <v>73</v>
      </c>
      <c r="K43" s="37" t="s">
        <v>184</v>
      </c>
      <c r="L43" s="37" t="s">
        <v>204</v>
      </c>
      <c r="M43" s="37"/>
      <c r="N43" s="37"/>
      <c r="O43" s="37"/>
      <c r="P43" s="37"/>
      <c r="Q43" s="37"/>
      <c r="R43" s="37"/>
      <c r="S43" s="37"/>
      <c r="T43" s="47" t="s">
        <v>73</v>
      </c>
      <c r="U43" s="22" t="s">
        <v>184</v>
      </c>
      <c r="V43" s="59" t="s">
        <v>204</v>
      </c>
      <c r="W43" s="50">
        <v>20</v>
      </c>
      <c r="X43" s="47">
        <v>3.5</v>
      </c>
      <c r="Y43" s="22"/>
      <c r="Z43" s="47" t="s">
        <v>10</v>
      </c>
      <c r="AA43" s="47" t="s">
        <v>63</v>
      </c>
      <c r="AB43" s="22" t="s">
        <v>13</v>
      </c>
      <c r="AC43" s="22" t="s">
        <v>13</v>
      </c>
      <c r="AD43" s="22">
        <v>86</v>
      </c>
    </row>
    <row r="44" spans="2:30" x14ac:dyDescent="0.25">
      <c r="B44" s="43">
        <v>6.25E-2</v>
      </c>
      <c r="C44" s="33">
        <v>45209</v>
      </c>
      <c r="D44" s="43"/>
      <c r="E44" s="43"/>
      <c r="F44" s="43" t="s">
        <v>315</v>
      </c>
      <c r="G44" s="36" t="s">
        <v>267</v>
      </c>
      <c r="H44" s="36" t="s">
        <v>297</v>
      </c>
      <c r="I44" s="36" t="s">
        <v>268</v>
      </c>
      <c r="J44" s="37" t="s">
        <v>73</v>
      </c>
      <c r="K44" s="37" t="s">
        <v>150</v>
      </c>
      <c r="L44" s="37" t="s">
        <v>204</v>
      </c>
      <c r="M44" s="37"/>
      <c r="N44" s="37"/>
      <c r="O44" s="37"/>
      <c r="P44" s="37"/>
      <c r="Q44" s="37"/>
      <c r="R44" s="37"/>
      <c r="S44" s="37"/>
      <c r="T44" s="47" t="s">
        <v>73</v>
      </c>
      <c r="U44" s="22" t="s">
        <v>150</v>
      </c>
      <c r="V44" s="59" t="s">
        <v>204</v>
      </c>
      <c r="W44" s="50">
        <v>11</v>
      </c>
      <c r="X44" s="47">
        <v>2</v>
      </c>
      <c r="Y44" s="22"/>
      <c r="Z44" s="47" t="s">
        <v>10</v>
      </c>
      <c r="AA44" s="47" t="s">
        <v>63</v>
      </c>
      <c r="AB44" s="22" t="s">
        <v>13</v>
      </c>
      <c r="AC44" s="22" t="s">
        <v>13</v>
      </c>
      <c r="AD44" s="22">
        <v>87</v>
      </c>
    </row>
    <row r="45" spans="2:30" x14ac:dyDescent="0.25">
      <c r="B45" s="43">
        <v>0.14583333333333334</v>
      </c>
      <c r="C45" s="33">
        <v>45209</v>
      </c>
      <c r="D45" s="43"/>
      <c r="E45" s="43"/>
      <c r="F45" s="43" t="s">
        <v>315</v>
      </c>
      <c r="G45" s="36" t="s">
        <v>267</v>
      </c>
      <c r="H45" s="36" t="s">
        <v>297</v>
      </c>
      <c r="I45" s="36" t="s">
        <v>268</v>
      </c>
      <c r="J45" s="37" t="s">
        <v>73</v>
      </c>
      <c r="K45" s="37" t="s">
        <v>151</v>
      </c>
      <c r="L45" s="37" t="s">
        <v>204</v>
      </c>
      <c r="M45" s="37"/>
      <c r="N45" s="37"/>
      <c r="O45" s="37"/>
      <c r="P45" s="37"/>
      <c r="Q45" s="37"/>
      <c r="R45" s="37"/>
      <c r="S45" s="37"/>
      <c r="T45" s="47" t="s">
        <v>73</v>
      </c>
      <c r="U45" s="22" t="s">
        <v>151</v>
      </c>
      <c r="V45" s="59" t="s">
        <v>204</v>
      </c>
      <c r="W45" s="50">
        <v>17</v>
      </c>
      <c r="X45" s="47">
        <v>3</v>
      </c>
      <c r="Y45" s="22"/>
      <c r="Z45" s="47" t="s">
        <v>10</v>
      </c>
      <c r="AA45" s="47" t="s">
        <v>63</v>
      </c>
      <c r="AB45" s="22" t="s">
        <v>13</v>
      </c>
      <c r="AC45" s="22" t="s">
        <v>13</v>
      </c>
      <c r="AD45" s="22">
        <v>88</v>
      </c>
    </row>
    <row r="46" spans="2:30" x14ac:dyDescent="0.25">
      <c r="B46" s="43">
        <v>0.625</v>
      </c>
      <c r="C46" s="33">
        <v>45209</v>
      </c>
      <c r="D46" s="43"/>
      <c r="E46" s="43"/>
      <c r="F46" s="43" t="s">
        <v>315</v>
      </c>
      <c r="G46" s="36" t="s">
        <v>267</v>
      </c>
      <c r="H46" s="36" t="s">
        <v>297</v>
      </c>
      <c r="I46" s="36" t="s">
        <v>268</v>
      </c>
      <c r="J46" s="37" t="s">
        <v>73</v>
      </c>
      <c r="K46" s="37" t="s">
        <v>164</v>
      </c>
      <c r="L46" s="37" t="s">
        <v>213</v>
      </c>
      <c r="M46" s="37"/>
      <c r="N46" s="37"/>
      <c r="O46" s="37"/>
      <c r="P46" s="37"/>
      <c r="Q46" s="37"/>
      <c r="R46" s="37"/>
      <c r="S46" s="37"/>
      <c r="T46" s="47" t="s">
        <v>73</v>
      </c>
      <c r="U46" s="22" t="s">
        <v>164</v>
      </c>
      <c r="V46" s="22" t="s">
        <v>213</v>
      </c>
      <c r="W46" s="47">
        <v>33</v>
      </c>
      <c r="X46" s="47">
        <v>4</v>
      </c>
      <c r="Y46" s="22"/>
      <c r="Z46" s="47" t="s">
        <v>10</v>
      </c>
      <c r="AA46" s="47" t="s">
        <v>64</v>
      </c>
      <c r="AB46" s="22" t="s">
        <v>13</v>
      </c>
      <c r="AC46" s="22" t="s">
        <v>13</v>
      </c>
      <c r="AD46" s="22">
        <v>101</v>
      </c>
    </row>
    <row r="47" spans="2:30" x14ac:dyDescent="0.25">
      <c r="B47" s="43">
        <v>0.8125</v>
      </c>
      <c r="C47" s="33">
        <v>45209</v>
      </c>
      <c r="D47" s="43"/>
      <c r="E47" s="43"/>
      <c r="F47" s="43" t="s">
        <v>315</v>
      </c>
      <c r="G47" s="36" t="s">
        <v>267</v>
      </c>
      <c r="H47" s="36" t="s">
        <v>297</v>
      </c>
      <c r="I47" s="36" t="s">
        <v>268</v>
      </c>
      <c r="J47" s="37" t="s">
        <v>73</v>
      </c>
      <c r="K47" s="37" t="s">
        <v>163</v>
      </c>
      <c r="L47" s="37" t="s">
        <v>210</v>
      </c>
      <c r="M47" s="37"/>
      <c r="N47" s="37"/>
      <c r="O47" s="37"/>
      <c r="P47" s="37"/>
      <c r="Q47" s="37"/>
      <c r="R47" s="37"/>
      <c r="S47" s="37"/>
      <c r="T47" s="47" t="s">
        <v>73</v>
      </c>
      <c r="U47" s="22" t="s">
        <v>163</v>
      </c>
      <c r="V47" s="22" t="s">
        <v>210</v>
      </c>
      <c r="W47" s="47">
        <v>8.5</v>
      </c>
      <c r="X47" s="47">
        <v>1.5</v>
      </c>
      <c r="Y47" s="22"/>
      <c r="Z47" s="47" t="s">
        <v>10</v>
      </c>
      <c r="AA47" s="47" t="s">
        <v>64</v>
      </c>
      <c r="AB47" s="22" t="s">
        <v>13</v>
      </c>
      <c r="AC47" s="22" t="s">
        <v>13</v>
      </c>
      <c r="AD47" s="22">
        <v>104</v>
      </c>
    </row>
    <row r="48" spans="2:30" x14ac:dyDescent="0.25">
      <c r="B48" s="43">
        <v>0.89583333333333337</v>
      </c>
      <c r="C48" s="33">
        <v>45209</v>
      </c>
      <c r="D48" s="43"/>
      <c r="E48" s="43"/>
      <c r="F48" s="43" t="s">
        <v>315</v>
      </c>
      <c r="G48" s="36" t="s">
        <v>267</v>
      </c>
      <c r="H48" s="36" t="s">
        <v>297</v>
      </c>
      <c r="I48" s="36" t="s">
        <v>268</v>
      </c>
      <c r="J48" s="37" t="s">
        <v>73</v>
      </c>
      <c r="K48" s="37" t="s">
        <v>162</v>
      </c>
      <c r="L48" s="37" t="s">
        <v>210</v>
      </c>
      <c r="M48" s="37"/>
      <c r="N48" s="37"/>
      <c r="O48" s="37"/>
      <c r="P48" s="37"/>
      <c r="Q48" s="37"/>
      <c r="R48" s="37"/>
      <c r="S48" s="37"/>
      <c r="T48" s="47" t="s">
        <v>73</v>
      </c>
      <c r="U48" s="22" t="s">
        <v>162</v>
      </c>
      <c r="V48" s="22" t="s">
        <v>210</v>
      </c>
      <c r="W48" s="47">
        <v>8.5</v>
      </c>
      <c r="X48" s="47">
        <v>1.5</v>
      </c>
      <c r="Y48" s="22"/>
      <c r="Z48" s="47" t="s">
        <v>10</v>
      </c>
      <c r="AA48" s="47" t="s">
        <v>64</v>
      </c>
      <c r="AB48" s="22" t="s">
        <v>13</v>
      </c>
      <c r="AC48" s="22" t="s">
        <v>13</v>
      </c>
      <c r="AD48" s="22">
        <v>107</v>
      </c>
    </row>
    <row r="49" spans="2:30" x14ac:dyDescent="0.25">
      <c r="B49" s="43">
        <v>0</v>
      </c>
      <c r="C49" s="33">
        <v>45210</v>
      </c>
      <c r="D49" s="43"/>
      <c r="E49" s="43"/>
      <c r="F49" s="43" t="s">
        <v>315</v>
      </c>
      <c r="G49" s="36" t="s">
        <v>267</v>
      </c>
      <c r="H49" s="36" t="s">
        <v>297</v>
      </c>
      <c r="I49" s="36" t="s">
        <v>268</v>
      </c>
      <c r="J49" s="37" t="s">
        <v>73</v>
      </c>
      <c r="K49" s="37" t="s">
        <v>161</v>
      </c>
      <c r="L49" s="37" t="s">
        <v>210</v>
      </c>
      <c r="M49" s="37"/>
      <c r="N49" s="37"/>
      <c r="O49" s="37"/>
      <c r="P49" s="37"/>
      <c r="Q49" s="37"/>
      <c r="R49" s="37"/>
      <c r="S49" s="37"/>
      <c r="T49" s="47" t="s">
        <v>73</v>
      </c>
      <c r="U49" s="22" t="s">
        <v>161</v>
      </c>
      <c r="V49" s="22" t="s">
        <v>210</v>
      </c>
      <c r="W49" s="47">
        <v>8.5</v>
      </c>
      <c r="X49" s="47">
        <v>1.5</v>
      </c>
      <c r="Y49" s="22"/>
      <c r="Z49" s="47" t="s">
        <v>10</v>
      </c>
      <c r="AA49" s="47" t="s">
        <v>64</v>
      </c>
      <c r="AB49" s="22" t="s">
        <v>13</v>
      </c>
      <c r="AC49" s="22" t="s">
        <v>13</v>
      </c>
      <c r="AD49" s="22">
        <v>109</v>
      </c>
    </row>
    <row r="50" spans="2:30" x14ac:dyDescent="0.25">
      <c r="B50" s="43">
        <v>8.3333333333333329E-2</v>
      </c>
      <c r="C50" s="33">
        <v>45210</v>
      </c>
      <c r="D50" s="43"/>
      <c r="E50" s="43"/>
      <c r="F50" s="43" t="s">
        <v>315</v>
      </c>
      <c r="G50" s="36" t="s">
        <v>267</v>
      </c>
      <c r="H50" s="36" t="s">
        <v>297</v>
      </c>
      <c r="I50" s="36" t="s">
        <v>268</v>
      </c>
      <c r="J50" s="37" t="s">
        <v>73</v>
      </c>
      <c r="K50" s="37" t="s">
        <v>159</v>
      </c>
      <c r="L50" s="37" t="s">
        <v>221</v>
      </c>
      <c r="M50" s="37"/>
      <c r="N50" s="37"/>
      <c r="O50" s="37"/>
      <c r="P50" s="37"/>
      <c r="Q50" s="37"/>
      <c r="R50" s="37"/>
      <c r="S50" s="37"/>
      <c r="T50" s="47" t="s">
        <v>73</v>
      </c>
      <c r="U50" s="22" t="s">
        <v>159</v>
      </c>
      <c r="V50" s="22" t="s">
        <v>221</v>
      </c>
      <c r="W50" s="47">
        <v>8.5</v>
      </c>
      <c r="X50" s="47">
        <v>1.5</v>
      </c>
      <c r="Y50" s="22"/>
      <c r="Z50" s="47" t="s">
        <v>10</v>
      </c>
      <c r="AA50" s="47" t="s">
        <v>64</v>
      </c>
      <c r="AB50" s="22" t="s">
        <v>13</v>
      </c>
      <c r="AC50" s="22" t="s">
        <v>13</v>
      </c>
      <c r="AD50" s="22">
        <v>111</v>
      </c>
    </row>
    <row r="51" spans="2:30" x14ac:dyDescent="0.25">
      <c r="B51" s="43">
        <v>0.22916666666666666</v>
      </c>
      <c r="C51" s="33">
        <v>45212</v>
      </c>
      <c r="D51" s="43"/>
      <c r="E51" s="43"/>
      <c r="F51" s="43" t="s">
        <v>315</v>
      </c>
      <c r="G51" s="36" t="s">
        <v>267</v>
      </c>
      <c r="H51" s="36" t="s">
        <v>297</v>
      </c>
      <c r="I51" s="36" t="s">
        <v>268</v>
      </c>
      <c r="J51" s="37" t="s">
        <v>73</v>
      </c>
      <c r="K51" s="37" t="s">
        <v>223</v>
      </c>
      <c r="L51" s="37" t="s">
        <v>240</v>
      </c>
      <c r="M51" s="37"/>
      <c r="N51" s="37"/>
      <c r="O51" s="37"/>
      <c r="P51" s="37"/>
      <c r="Q51" s="37"/>
      <c r="R51" s="37"/>
      <c r="S51" s="37"/>
      <c r="T51" s="47" t="s">
        <v>73</v>
      </c>
      <c r="U51" s="22" t="s">
        <v>223</v>
      </c>
      <c r="V51" s="22" t="s">
        <v>240</v>
      </c>
      <c r="W51" s="47">
        <f>20+4</f>
        <v>24</v>
      </c>
      <c r="X51" s="47">
        <f>Table13[[#This Row],[Dist (nm)2]]/3.5</f>
        <v>6.8571428571428568</v>
      </c>
      <c r="Y51" s="22" t="s">
        <v>9</v>
      </c>
      <c r="Z51" s="47" t="s">
        <v>10</v>
      </c>
      <c r="AA51" s="47" t="s">
        <v>60</v>
      </c>
      <c r="AB51" s="22" t="s">
        <v>15</v>
      </c>
      <c r="AC51" s="22" t="s">
        <v>13</v>
      </c>
      <c r="AD51" s="22">
        <v>130</v>
      </c>
    </row>
    <row r="52" spans="2:30" x14ac:dyDescent="0.25">
      <c r="B52" s="43">
        <v>0.375</v>
      </c>
      <c r="C52" s="33">
        <v>45212</v>
      </c>
      <c r="D52" s="43"/>
      <c r="E52" s="43"/>
      <c r="F52" s="43" t="s">
        <v>315</v>
      </c>
      <c r="G52" s="36" t="s">
        <v>267</v>
      </c>
      <c r="H52" s="36" t="s">
        <v>297</v>
      </c>
      <c r="I52" s="36" t="s">
        <v>268</v>
      </c>
      <c r="J52" s="37" t="s">
        <v>73</v>
      </c>
      <c r="K52" s="37" t="s">
        <v>225</v>
      </c>
      <c r="L52" s="37" t="s">
        <v>58</v>
      </c>
      <c r="M52" s="37"/>
      <c r="N52" s="37"/>
      <c r="O52" s="37"/>
      <c r="P52" s="37"/>
      <c r="Q52" s="37"/>
      <c r="R52" s="37"/>
      <c r="S52" s="37"/>
      <c r="T52" s="47" t="s">
        <v>73</v>
      </c>
      <c r="U52" s="22" t="s">
        <v>225</v>
      </c>
      <c r="V52" s="61" t="s">
        <v>58</v>
      </c>
      <c r="W52" s="47">
        <f>19+4</f>
        <v>23</v>
      </c>
      <c r="X52" s="47">
        <f>Table13[[#This Row],[Dist (nm)2]]/3.5</f>
        <v>6.5714285714285712</v>
      </c>
      <c r="Y52" s="22" t="s">
        <v>9</v>
      </c>
      <c r="Z52" s="47" t="s">
        <v>10</v>
      </c>
      <c r="AA52" s="47" t="s">
        <v>60</v>
      </c>
      <c r="AB52" s="22" t="s">
        <v>15</v>
      </c>
      <c r="AC52" s="22" t="s">
        <v>15</v>
      </c>
      <c r="AD52" s="22">
        <v>132</v>
      </c>
    </row>
    <row r="53" spans="2:30" x14ac:dyDescent="0.25">
      <c r="B53" s="43">
        <v>0.67013888888888884</v>
      </c>
      <c r="C53" s="33">
        <v>45212</v>
      </c>
      <c r="D53" s="43"/>
      <c r="E53" s="43"/>
      <c r="F53" s="43" t="s">
        <v>315</v>
      </c>
      <c r="G53" s="36" t="s">
        <v>267</v>
      </c>
      <c r="H53" s="36" t="s">
        <v>297</v>
      </c>
      <c r="I53" s="36" t="s">
        <v>268</v>
      </c>
      <c r="J53" s="37" t="s">
        <v>73</v>
      </c>
      <c r="K53" s="37" t="s">
        <v>226</v>
      </c>
      <c r="L53" s="37"/>
      <c r="M53" s="37"/>
      <c r="N53" s="37"/>
      <c r="O53" s="37"/>
      <c r="P53" s="37"/>
      <c r="Q53" s="37"/>
      <c r="R53" s="37"/>
      <c r="S53" s="37"/>
      <c r="T53" s="47" t="s">
        <v>73</v>
      </c>
      <c r="U53" s="22" t="s">
        <v>226</v>
      </c>
      <c r="V53" s="22"/>
      <c r="W53" s="47">
        <f>23+4</f>
        <v>27</v>
      </c>
      <c r="X53" s="47"/>
      <c r="Y53" s="22"/>
      <c r="Z53" s="47" t="s">
        <v>10</v>
      </c>
      <c r="AA53" s="47" t="s">
        <v>60</v>
      </c>
      <c r="AB53" s="22" t="s">
        <v>15</v>
      </c>
      <c r="AC53" s="22" t="s">
        <v>15</v>
      </c>
      <c r="AD53" s="22">
        <v>135</v>
      </c>
    </row>
    <row r="54" spans="2:30" x14ac:dyDescent="0.25">
      <c r="B54" s="43">
        <v>0.875</v>
      </c>
      <c r="C54" s="33">
        <v>45212</v>
      </c>
      <c r="D54" s="43"/>
      <c r="E54" s="43"/>
      <c r="F54" s="43" t="s">
        <v>315</v>
      </c>
      <c r="G54" s="36" t="s">
        <v>267</v>
      </c>
      <c r="H54" s="36" t="s">
        <v>297</v>
      </c>
      <c r="I54" s="36" t="s">
        <v>268</v>
      </c>
      <c r="J54" s="37" t="s">
        <v>73</v>
      </c>
      <c r="K54" s="37" t="s">
        <v>227</v>
      </c>
      <c r="L54" s="37">
        <v>2</v>
      </c>
      <c r="M54" s="37"/>
      <c r="N54" s="37"/>
      <c r="O54" s="37"/>
      <c r="P54" s="37"/>
      <c r="Q54" s="37"/>
      <c r="R54" s="37"/>
      <c r="S54" s="37"/>
      <c r="T54" s="47" t="s">
        <v>73</v>
      </c>
      <c r="U54" s="22" t="s">
        <v>227</v>
      </c>
      <c r="V54" s="22">
        <v>2</v>
      </c>
      <c r="W54" s="47">
        <f>23+4</f>
        <v>27</v>
      </c>
      <c r="X54" s="47">
        <f>Table13[[#This Row],[Dist (nm)2]]/3.5</f>
        <v>7.7142857142857144</v>
      </c>
      <c r="Y54" s="22" t="s">
        <v>9</v>
      </c>
      <c r="Z54" s="47" t="s">
        <v>10</v>
      </c>
      <c r="AA54" s="47" t="s">
        <v>60</v>
      </c>
      <c r="AB54" s="22" t="s">
        <v>15</v>
      </c>
      <c r="AC54" s="22" t="s">
        <v>15</v>
      </c>
      <c r="AD54" s="22">
        <v>139</v>
      </c>
    </row>
    <row r="55" spans="2:30" x14ac:dyDescent="0.25">
      <c r="B55" s="43">
        <v>8.3333333333333329E-2</v>
      </c>
      <c r="C55" s="33">
        <v>45213</v>
      </c>
      <c r="D55" s="43"/>
      <c r="E55" s="43"/>
      <c r="F55" s="43" t="s">
        <v>315</v>
      </c>
      <c r="G55" s="36" t="s">
        <v>267</v>
      </c>
      <c r="H55" s="36" t="s">
        <v>297</v>
      </c>
      <c r="I55" s="36" t="s">
        <v>268</v>
      </c>
      <c r="J55" s="37" t="s">
        <v>73</v>
      </c>
      <c r="K55" s="37" t="s">
        <v>228</v>
      </c>
      <c r="L55" s="37" t="s">
        <v>57</v>
      </c>
      <c r="M55" s="37"/>
      <c r="N55" s="37"/>
      <c r="O55" s="37"/>
      <c r="P55" s="37"/>
      <c r="Q55" s="37"/>
      <c r="R55" s="37"/>
      <c r="S55" s="37"/>
      <c r="T55" s="47" t="s">
        <v>73</v>
      </c>
      <c r="U55" s="22" t="s">
        <v>228</v>
      </c>
      <c r="V55" s="22" t="s">
        <v>57</v>
      </c>
      <c r="W55" s="47">
        <f>23+4</f>
        <v>27</v>
      </c>
      <c r="X55" s="47">
        <f>Table13[[#This Row],[Dist (nm)2]]/3.5</f>
        <v>7.7142857142857144</v>
      </c>
      <c r="Y55" s="22" t="s">
        <v>9</v>
      </c>
      <c r="Z55" s="47" t="s">
        <v>10</v>
      </c>
      <c r="AA55" s="47" t="s">
        <v>60</v>
      </c>
      <c r="AB55" s="22" t="s">
        <v>15</v>
      </c>
      <c r="AC55" s="22" t="s">
        <v>15</v>
      </c>
      <c r="AD55" s="22">
        <v>141</v>
      </c>
    </row>
    <row r="56" spans="2:30" x14ac:dyDescent="0.25">
      <c r="B56" s="43">
        <v>0.85416666666666663</v>
      </c>
      <c r="C56" s="33">
        <v>45206</v>
      </c>
      <c r="D56" s="43"/>
      <c r="E56" s="43"/>
      <c r="F56" s="43" t="s">
        <v>315</v>
      </c>
      <c r="G56" s="67" t="s">
        <v>332</v>
      </c>
      <c r="H56" s="36" t="s">
        <v>270</v>
      </c>
      <c r="I56" s="36" t="s">
        <v>268</v>
      </c>
      <c r="J56" s="58" t="s">
        <v>134</v>
      </c>
      <c r="K56" s="58"/>
      <c r="L56" s="58"/>
      <c r="M56" s="58"/>
      <c r="N56" s="58"/>
      <c r="O56" s="58"/>
      <c r="P56" s="58"/>
      <c r="Q56" s="58"/>
      <c r="R56" s="58"/>
      <c r="S56" s="58"/>
      <c r="T56" s="47" t="s">
        <v>134</v>
      </c>
      <c r="U56" s="22"/>
      <c r="V56" s="22" t="s">
        <v>140</v>
      </c>
      <c r="W56" s="47"/>
      <c r="X56" s="47"/>
      <c r="Y56" s="22" t="s">
        <v>9</v>
      </c>
      <c r="Z56" s="47" t="s">
        <v>10</v>
      </c>
      <c r="AA56" s="47" t="s">
        <v>62</v>
      </c>
      <c r="AB56" s="22" t="s">
        <v>13</v>
      </c>
      <c r="AC56" s="22" t="s">
        <v>13</v>
      </c>
      <c r="AD56" s="22">
        <v>53</v>
      </c>
    </row>
    <row r="57" spans="2:30" x14ac:dyDescent="0.25">
      <c r="B57" s="43">
        <v>0.41666666666666669</v>
      </c>
      <c r="C57" s="33">
        <v>45203</v>
      </c>
      <c r="D57" s="43"/>
      <c r="E57" s="43"/>
      <c r="F57" s="43" t="s">
        <v>315</v>
      </c>
      <c r="G57" s="36" t="s">
        <v>266</v>
      </c>
      <c r="H57" s="36" t="s">
        <v>270</v>
      </c>
      <c r="I57" s="36" t="s">
        <v>268</v>
      </c>
      <c r="J57" s="58" t="s">
        <v>25</v>
      </c>
      <c r="K57" s="58"/>
      <c r="L57" s="58"/>
      <c r="M57" s="58"/>
      <c r="N57" s="58"/>
      <c r="O57" s="58"/>
      <c r="P57" s="58"/>
      <c r="Q57" s="58"/>
      <c r="R57" s="58"/>
      <c r="S57" s="58"/>
      <c r="T57" s="47" t="s">
        <v>25</v>
      </c>
      <c r="U57" s="22" t="s">
        <v>52</v>
      </c>
      <c r="V57" s="22"/>
      <c r="W57" s="47"/>
      <c r="X57" s="47"/>
      <c r="Y57" s="22" t="s">
        <v>14</v>
      </c>
      <c r="Z57" s="47" t="s">
        <v>10</v>
      </c>
      <c r="AA57" s="47" t="s">
        <v>51</v>
      </c>
      <c r="AB57" s="22" t="s">
        <v>13</v>
      </c>
      <c r="AC57" s="22" t="s">
        <v>13</v>
      </c>
      <c r="AD57" s="22">
        <v>5</v>
      </c>
    </row>
    <row r="58" spans="2:30" x14ac:dyDescent="0.25">
      <c r="B58" s="43">
        <v>0.75</v>
      </c>
      <c r="C58" s="33">
        <v>45203</v>
      </c>
      <c r="D58" s="43"/>
      <c r="E58" s="43"/>
      <c r="F58" s="43" t="s">
        <v>315</v>
      </c>
      <c r="G58" s="36" t="s">
        <v>266</v>
      </c>
      <c r="H58" s="36" t="s">
        <v>270</v>
      </c>
      <c r="I58" s="36" t="s">
        <v>268</v>
      </c>
      <c r="J58" s="58" t="s">
        <v>41</v>
      </c>
      <c r="K58" s="58"/>
      <c r="L58" s="58"/>
      <c r="M58" s="58"/>
      <c r="N58" s="58"/>
      <c r="O58" s="58"/>
      <c r="P58" s="58"/>
      <c r="Q58" s="58"/>
      <c r="R58" s="58"/>
      <c r="S58" s="58"/>
      <c r="T58" s="47" t="s">
        <v>41</v>
      </c>
      <c r="U58" s="22"/>
      <c r="V58" s="22"/>
      <c r="W58" s="47"/>
      <c r="X58" s="47"/>
      <c r="Y58" s="22" t="s">
        <v>14</v>
      </c>
      <c r="Z58" s="47" t="s">
        <v>10</v>
      </c>
      <c r="AA58" s="47" t="s">
        <v>60</v>
      </c>
      <c r="AB58" s="22" t="s">
        <v>13</v>
      </c>
      <c r="AC58" s="22" t="s">
        <v>13</v>
      </c>
      <c r="AD58" s="22">
        <v>10</v>
      </c>
    </row>
    <row r="59" spans="2:30" x14ac:dyDescent="0.25">
      <c r="B59" s="43">
        <v>0.75</v>
      </c>
      <c r="C59" s="33">
        <v>45204</v>
      </c>
      <c r="D59" s="43"/>
      <c r="E59" s="43"/>
      <c r="F59" s="43" t="s">
        <v>315</v>
      </c>
      <c r="G59" s="36" t="s">
        <v>266</v>
      </c>
      <c r="H59" s="36" t="s">
        <v>270</v>
      </c>
      <c r="I59" s="36" t="s">
        <v>268</v>
      </c>
      <c r="J59" s="58" t="s">
        <v>41</v>
      </c>
      <c r="K59" s="58"/>
      <c r="L59" s="58" t="s">
        <v>102</v>
      </c>
      <c r="M59" s="58"/>
      <c r="N59" s="58"/>
      <c r="O59" s="58"/>
      <c r="P59" s="58"/>
      <c r="Q59" s="58"/>
      <c r="R59" s="58"/>
      <c r="S59" s="58"/>
      <c r="T59" s="47" t="s">
        <v>41</v>
      </c>
      <c r="U59" s="59" t="s">
        <v>102</v>
      </c>
      <c r="V59" s="22"/>
      <c r="W59" s="47"/>
      <c r="X59" s="47"/>
      <c r="Y59" s="22" t="s">
        <v>14</v>
      </c>
      <c r="Z59" s="47" t="s">
        <v>10</v>
      </c>
      <c r="AA59" s="47" t="s">
        <v>85</v>
      </c>
      <c r="AB59" s="22" t="s">
        <v>13</v>
      </c>
      <c r="AC59" s="22" t="s">
        <v>13</v>
      </c>
      <c r="AD59" s="22">
        <v>28</v>
      </c>
    </row>
    <row r="60" spans="2:30" x14ac:dyDescent="0.25">
      <c r="B60" s="43">
        <v>0.75</v>
      </c>
      <c r="C60" s="33">
        <v>45205</v>
      </c>
      <c r="D60" s="43"/>
      <c r="E60" s="43"/>
      <c r="F60" s="43" t="s">
        <v>315</v>
      </c>
      <c r="G60" s="36" t="s">
        <v>266</v>
      </c>
      <c r="H60" s="36" t="s">
        <v>270</v>
      </c>
      <c r="I60" s="36" t="s">
        <v>268</v>
      </c>
      <c r="J60" s="58" t="s">
        <v>41</v>
      </c>
      <c r="K60" s="58"/>
      <c r="L60" s="58" t="s">
        <v>102</v>
      </c>
      <c r="M60" s="58"/>
      <c r="N60" s="58"/>
      <c r="O60" s="58"/>
      <c r="P60" s="58"/>
      <c r="Q60" s="58"/>
      <c r="R60" s="58"/>
      <c r="S60" s="58"/>
      <c r="T60" s="47" t="s">
        <v>41</v>
      </c>
      <c r="U60" s="59" t="s">
        <v>102</v>
      </c>
      <c r="V60" s="22"/>
      <c r="W60" s="47"/>
      <c r="X60" s="47"/>
      <c r="Y60" s="22" t="s">
        <v>14</v>
      </c>
      <c r="Z60" s="47" t="s">
        <v>10</v>
      </c>
      <c r="AA60" s="47" t="s">
        <v>61</v>
      </c>
      <c r="AB60" s="22" t="s">
        <v>15</v>
      </c>
      <c r="AC60" s="22" t="s">
        <v>13</v>
      </c>
      <c r="AD60" s="22">
        <v>41</v>
      </c>
    </row>
    <row r="61" spans="2:30" x14ac:dyDescent="0.25">
      <c r="B61" s="43">
        <v>0.75</v>
      </c>
      <c r="C61" s="33">
        <v>45206</v>
      </c>
      <c r="D61" s="43"/>
      <c r="E61" s="43"/>
      <c r="F61" s="43" t="s">
        <v>315</v>
      </c>
      <c r="G61" s="36" t="s">
        <v>266</v>
      </c>
      <c r="H61" s="36" t="s">
        <v>270</v>
      </c>
      <c r="I61" s="36" t="s">
        <v>268</v>
      </c>
      <c r="J61" s="58" t="s">
        <v>41</v>
      </c>
      <c r="K61" s="58"/>
      <c r="L61" s="58"/>
      <c r="M61" s="58"/>
      <c r="N61" s="58"/>
      <c r="O61" s="58"/>
      <c r="P61" s="58"/>
      <c r="Q61" s="58"/>
      <c r="R61" s="58"/>
      <c r="S61" s="58"/>
      <c r="T61" s="47" t="s">
        <v>41</v>
      </c>
      <c r="U61" s="22"/>
      <c r="V61" s="22"/>
      <c r="W61" s="47"/>
      <c r="X61" s="47"/>
      <c r="Y61" s="22" t="s">
        <v>14</v>
      </c>
      <c r="Z61" s="47" t="s">
        <v>10</v>
      </c>
      <c r="AA61" s="47" t="s">
        <v>60</v>
      </c>
      <c r="AB61" s="22" t="s">
        <v>13</v>
      </c>
      <c r="AC61" s="22" t="s">
        <v>13</v>
      </c>
      <c r="AD61" s="22">
        <v>52</v>
      </c>
    </row>
    <row r="62" spans="2:30" x14ac:dyDescent="0.25">
      <c r="B62" s="43">
        <v>0.75</v>
      </c>
      <c r="C62" s="33">
        <v>45207</v>
      </c>
      <c r="D62" s="43"/>
      <c r="E62" s="43"/>
      <c r="F62" s="43" t="s">
        <v>315</v>
      </c>
      <c r="G62" s="36" t="s">
        <v>266</v>
      </c>
      <c r="H62" s="36" t="s">
        <v>270</v>
      </c>
      <c r="I62" s="36" t="s">
        <v>268</v>
      </c>
      <c r="J62" s="58" t="s">
        <v>41</v>
      </c>
      <c r="K62" s="58"/>
      <c r="L62" s="58"/>
      <c r="M62" s="58"/>
      <c r="N62" s="58"/>
      <c r="O62" s="58"/>
      <c r="P62" s="58"/>
      <c r="Q62" s="58"/>
      <c r="R62" s="58"/>
      <c r="S62" s="58"/>
      <c r="T62" s="47" t="s">
        <v>41</v>
      </c>
      <c r="U62" s="22"/>
      <c r="V62" s="22"/>
      <c r="W62" s="47"/>
      <c r="X62" s="47"/>
      <c r="Y62" s="22" t="s">
        <v>14</v>
      </c>
      <c r="Z62" s="47" t="s">
        <v>10</v>
      </c>
      <c r="AA62" s="47" t="s">
        <v>63</v>
      </c>
      <c r="AB62" s="22" t="s">
        <v>13</v>
      </c>
      <c r="AC62" s="22" t="s">
        <v>13</v>
      </c>
      <c r="AD62" s="22">
        <v>63</v>
      </c>
    </row>
    <row r="63" spans="2:30" x14ac:dyDescent="0.25">
      <c r="B63" s="43">
        <v>0.75</v>
      </c>
      <c r="C63" s="33">
        <v>45209</v>
      </c>
      <c r="D63" s="43"/>
      <c r="E63" s="43"/>
      <c r="F63" s="43" t="s">
        <v>315</v>
      </c>
      <c r="G63" s="36" t="s">
        <v>266</v>
      </c>
      <c r="H63" s="36" t="s">
        <v>270</v>
      </c>
      <c r="I63" s="36" t="s">
        <v>268</v>
      </c>
      <c r="J63" s="58" t="s">
        <v>41</v>
      </c>
      <c r="K63" s="58"/>
      <c r="L63" s="58"/>
      <c r="M63" s="58"/>
      <c r="N63" s="58"/>
      <c r="O63" s="58"/>
      <c r="P63" s="58"/>
      <c r="Q63" s="58"/>
      <c r="R63" s="58"/>
      <c r="S63" s="58"/>
      <c r="T63" s="47" t="s">
        <v>41</v>
      </c>
      <c r="U63" s="22"/>
      <c r="V63" s="22"/>
      <c r="W63" s="47"/>
      <c r="X63" s="47"/>
      <c r="Y63" s="22" t="s">
        <v>14</v>
      </c>
      <c r="Z63" s="47" t="s">
        <v>10</v>
      </c>
      <c r="AA63" s="47" t="s">
        <v>64</v>
      </c>
      <c r="AB63" s="22" t="s">
        <v>13</v>
      </c>
      <c r="AC63" s="22" t="s">
        <v>13</v>
      </c>
      <c r="AD63" s="22">
        <v>102</v>
      </c>
    </row>
    <row r="64" spans="2:30" x14ac:dyDescent="0.25">
      <c r="B64" s="43">
        <v>0.75</v>
      </c>
      <c r="C64" s="33">
        <v>45210</v>
      </c>
      <c r="D64" s="43"/>
      <c r="E64" s="43"/>
      <c r="F64" s="43" t="s">
        <v>315</v>
      </c>
      <c r="G64" s="36" t="s">
        <v>266</v>
      </c>
      <c r="H64" s="36" t="s">
        <v>270</v>
      </c>
      <c r="I64" s="36" t="s">
        <v>268</v>
      </c>
      <c r="J64" s="58" t="s">
        <v>41</v>
      </c>
      <c r="K64" s="58"/>
      <c r="L64" s="58"/>
      <c r="M64" s="58"/>
      <c r="N64" s="58"/>
      <c r="O64" s="58"/>
      <c r="P64" s="58"/>
      <c r="Q64" s="58"/>
      <c r="R64" s="58"/>
      <c r="S64" s="58"/>
      <c r="T64" s="47" t="s">
        <v>41</v>
      </c>
      <c r="U64" s="22"/>
      <c r="V64" s="22"/>
      <c r="W64" s="47"/>
      <c r="X64" s="47"/>
      <c r="Y64" s="22" t="s">
        <v>14</v>
      </c>
      <c r="Z64" s="47" t="s">
        <v>10</v>
      </c>
      <c r="AA64" s="47" t="s">
        <v>60</v>
      </c>
      <c r="AB64" s="22" t="s">
        <v>13</v>
      </c>
      <c r="AC64" s="22" t="s">
        <v>13</v>
      </c>
      <c r="AD64" s="22">
        <v>118</v>
      </c>
    </row>
    <row r="65" spans="2:30" x14ac:dyDescent="0.25">
      <c r="B65" s="43">
        <v>0.75</v>
      </c>
      <c r="C65" s="33">
        <v>45211</v>
      </c>
      <c r="D65" s="43"/>
      <c r="E65" s="43"/>
      <c r="F65" s="43" t="s">
        <v>315</v>
      </c>
      <c r="G65" s="36" t="s">
        <v>266</v>
      </c>
      <c r="H65" s="36" t="s">
        <v>270</v>
      </c>
      <c r="I65" s="36" t="s">
        <v>268</v>
      </c>
      <c r="J65" s="58" t="s">
        <v>41</v>
      </c>
      <c r="K65" s="58"/>
      <c r="L65" s="58"/>
      <c r="M65" s="58"/>
      <c r="N65" s="58"/>
      <c r="O65" s="58"/>
      <c r="P65" s="58"/>
      <c r="Q65" s="58"/>
      <c r="R65" s="58"/>
      <c r="S65" s="58"/>
      <c r="T65" s="47" t="s">
        <v>41</v>
      </c>
      <c r="U65" s="22"/>
      <c r="V65" s="22"/>
      <c r="W65" s="47"/>
      <c r="X65" s="47"/>
      <c r="Y65" s="22" t="s">
        <v>14</v>
      </c>
      <c r="Z65" s="47" t="s">
        <v>10</v>
      </c>
      <c r="AA65" s="47" t="s">
        <v>60</v>
      </c>
      <c r="AB65" s="22" t="s">
        <v>13</v>
      </c>
      <c r="AC65" s="22" t="s">
        <v>13</v>
      </c>
      <c r="AD65" s="22">
        <v>127</v>
      </c>
    </row>
    <row r="66" spans="2:30" x14ac:dyDescent="0.25">
      <c r="B66" s="43">
        <v>0.75</v>
      </c>
      <c r="C66" s="33">
        <v>45212</v>
      </c>
      <c r="D66" s="43"/>
      <c r="E66" s="43"/>
      <c r="F66" s="43" t="s">
        <v>315</v>
      </c>
      <c r="G66" s="36" t="s">
        <v>266</v>
      </c>
      <c r="H66" s="36" t="s">
        <v>270</v>
      </c>
      <c r="I66" s="36" t="s">
        <v>268</v>
      </c>
      <c r="J66" s="58" t="s">
        <v>41</v>
      </c>
      <c r="K66" s="58"/>
      <c r="L66" s="58"/>
      <c r="M66" s="58"/>
      <c r="N66" s="58"/>
      <c r="O66" s="58"/>
      <c r="P66" s="58"/>
      <c r="Q66" s="58"/>
      <c r="R66" s="58"/>
      <c r="S66" s="58"/>
      <c r="T66" s="47" t="s">
        <v>41</v>
      </c>
      <c r="U66" s="22"/>
      <c r="V66" s="22"/>
      <c r="W66" s="47"/>
      <c r="X66" s="47"/>
      <c r="Y66" s="22" t="s">
        <v>14</v>
      </c>
      <c r="Z66" s="47" t="s">
        <v>10</v>
      </c>
      <c r="AA66" s="47" t="s">
        <v>60</v>
      </c>
      <c r="AB66" s="22" t="s">
        <v>13</v>
      </c>
      <c r="AC66" s="22" t="s">
        <v>13</v>
      </c>
      <c r="AD66" s="22">
        <v>137</v>
      </c>
    </row>
    <row r="67" spans="2:30" x14ac:dyDescent="0.25">
      <c r="B67" s="43">
        <v>0.33333333333333331</v>
      </c>
      <c r="C67" s="33">
        <v>45203</v>
      </c>
      <c r="D67" s="43"/>
      <c r="E67" s="43"/>
      <c r="F67" s="43" t="s">
        <v>315</v>
      </c>
      <c r="G67" s="36" t="s">
        <v>11</v>
      </c>
      <c r="H67" s="36" t="s">
        <v>270</v>
      </c>
      <c r="I67" s="36" t="s">
        <v>268</v>
      </c>
      <c r="J67" s="58" t="s">
        <v>88</v>
      </c>
      <c r="K67" s="58"/>
      <c r="L67" s="58"/>
      <c r="M67" s="58"/>
      <c r="N67" s="58"/>
      <c r="O67" s="58"/>
      <c r="P67" s="58"/>
      <c r="Q67" s="58"/>
      <c r="R67" s="58"/>
      <c r="S67" s="58"/>
      <c r="T67" s="47" t="s">
        <v>88</v>
      </c>
      <c r="U67" s="22" t="s">
        <v>35</v>
      </c>
      <c r="V67" s="22"/>
      <c r="W67" s="47"/>
      <c r="X67" s="47"/>
      <c r="Y67" s="22" t="s">
        <v>11</v>
      </c>
      <c r="Z67" s="47" t="s">
        <v>10</v>
      </c>
      <c r="AA67" s="47" t="s">
        <v>51</v>
      </c>
      <c r="AB67" s="22" t="s">
        <v>13</v>
      </c>
      <c r="AC67" s="22" t="s">
        <v>13</v>
      </c>
      <c r="AD67" s="22">
        <v>2</v>
      </c>
    </row>
    <row r="68" spans="2:30" x14ac:dyDescent="0.25">
      <c r="B68" s="43">
        <v>0.33333333333333331</v>
      </c>
      <c r="C68" s="33">
        <v>45204</v>
      </c>
      <c r="D68" s="43"/>
      <c r="E68" s="43"/>
      <c r="F68" s="43" t="s">
        <v>315</v>
      </c>
      <c r="G68" s="36" t="s">
        <v>11</v>
      </c>
      <c r="H68" s="36" t="s">
        <v>270</v>
      </c>
      <c r="I68" s="36" t="s">
        <v>268</v>
      </c>
      <c r="J68" s="58" t="s">
        <v>59</v>
      </c>
      <c r="K68" s="58"/>
      <c r="L68" s="58" t="s">
        <v>102</v>
      </c>
      <c r="M68" s="58"/>
      <c r="N68" s="58"/>
      <c r="O68" s="58"/>
      <c r="P68" s="58"/>
      <c r="Q68" s="58"/>
      <c r="R68" s="58"/>
      <c r="S68" s="58"/>
      <c r="T68" s="47" t="s">
        <v>59</v>
      </c>
      <c r="U68" s="59" t="s">
        <v>102</v>
      </c>
      <c r="V68" s="22"/>
      <c r="W68" s="47"/>
      <c r="X68" s="47"/>
      <c r="Y68" s="22" t="s">
        <v>11</v>
      </c>
      <c r="Z68" s="47" t="s">
        <v>10</v>
      </c>
      <c r="AA68" s="47" t="s">
        <v>86</v>
      </c>
      <c r="AB68" s="22" t="s">
        <v>13</v>
      </c>
      <c r="AC68" s="22" t="s">
        <v>13</v>
      </c>
      <c r="AD68" s="22">
        <v>17</v>
      </c>
    </row>
    <row r="69" spans="2:30" x14ac:dyDescent="0.25">
      <c r="B69" s="43">
        <v>0.33333333333333331</v>
      </c>
      <c r="C69" s="33">
        <v>45205</v>
      </c>
      <c r="D69" s="43"/>
      <c r="E69" s="43"/>
      <c r="F69" s="43" t="s">
        <v>315</v>
      </c>
      <c r="G69" s="36" t="s">
        <v>11</v>
      </c>
      <c r="H69" s="36" t="s">
        <v>270</v>
      </c>
      <c r="I69" s="36" t="s">
        <v>268</v>
      </c>
      <c r="J69" s="58" t="s">
        <v>59</v>
      </c>
      <c r="K69" s="58"/>
      <c r="L69" s="58" t="s">
        <v>102</v>
      </c>
      <c r="M69" s="58"/>
      <c r="N69" s="58"/>
      <c r="O69" s="58"/>
      <c r="P69" s="58"/>
      <c r="Q69" s="58"/>
      <c r="R69" s="58"/>
      <c r="S69" s="58"/>
      <c r="T69" s="47" t="s">
        <v>59</v>
      </c>
      <c r="U69" s="59" t="s">
        <v>102</v>
      </c>
      <c r="V69" s="22"/>
      <c r="W69" s="47"/>
      <c r="X69" s="47"/>
      <c r="Y69" s="22" t="s">
        <v>11</v>
      </c>
      <c r="Z69" s="47" t="s">
        <v>10</v>
      </c>
      <c r="AA69" s="47" t="s">
        <v>86</v>
      </c>
      <c r="AB69" s="22" t="s">
        <v>13</v>
      </c>
      <c r="AC69" s="22" t="s">
        <v>13</v>
      </c>
      <c r="AD69" s="22">
        <v>35</v>
      </c>
    </row>
    <row r="70" spans="2:30" x14ac:dyDescent="0.25">
      <c r="B70" s="43">
        <v>0.33333333333333331</v>
      </c>
      <c r="C70" s="33">
        <v>45206</v>
      </c>
      <c r="D70" s="43"/>
      <c r="E70" s="43"/>
      <c r="F70" s="43" t="s">
        <v>315</v>
      </c>
      <c r="G70" s="36" t="s">
        <v>11</v>
      </c>
      <c r="H70" s="36" t="s">
        <v>270</v>
      </c>
      <c r="I70" s="36" t="s">
        <v>268</v>
      </c>
      <c r="J70" s="58" t="s">
        <v>59</v>
      </c>
      <c r="K70" s="58"/>
      <c r="L70" s="58"/>
      <c r="M70" s="58"/>
      <c r="N70" s="58"/>
      <c r="O70" s="58"/>
      <c r="P70" s="58"/>
      <c r="Q70" s="58"/>
      <c r="R70" s="58"/>
      <c r="S70" s="58"/>
      <c r="T70" s="47" t="s">
        <v>59</v>
      </c>
      <c r="U70" s="22"/>
      <c r="V70" s="22"/>
      <c r="W70" s="47"/>
      <c r="X70" s="47"/>
      <c r="Y70" s="22" t="s">
        <v>11</v>
      </c>
      <c r="Z70" s="47" t="s">
        <v>10</v>
      </c>
      <c r="AA70" s="47" t="s">
        <v>61</v>
      </c>
      <c r="AB70" s="22" t="s">
        <v>15</v>
      </c>
      <c r="AC70" s="22" t="s">
        <v>13</v>
      </c>
      <c r="AD70" s="22">
        <v>47</v>
      </c>
    </row>
    <row r="71" spans="2:30" x14ac:dyDescent="0.25">
      <c r="B71" s="43">
        <v>0.33333333333333331</v>
      </c>
      <c r="C71" s="33">
        <v>45207</v>
      </c>
      <c r="D71" s="43"/>
      <c r="E71" s="43"/>
      <c r="F71" s="43" t="s">
        <v>315</v>
      </c>
      <c r="G71" s="36" t="s">
        <v>11</v>
      </c>
      <c r="H71" s="36" t="s">
        <v>270</v>
      </c>
      <c r="I71" s="36" t="s">
        <v>268</v>
      </c>
      <c r="J71" s="58" t="s">
        <v>59</v>
      </c>
      <c r="K71" s="58"/>
      <c r="L71" s="58"/>
      <c r="M71" s="58"/>
      <c r="N71" s="58"/>
      <c r="O71" s="58"/>
      <c r="P71" s="58"/>
      <c r="Q71" s="58"/>
      <c r="R71" s="58"/>
      <c r="S71" s="58"/>
      <c r="T71" s="47" t="s">
        <v>59</v>
      </c>
      <c r="U71" s="22"/>
      <c r="V71" s="22"/>
      <c r="W71" s="47"/>
      <c r="X71" s="47"/>
      <c r="Y71" s="22" t="s">
        <v>11</v>
      </c>
      <c r="Z71" s="47" t="s">
        <v>10</v>
      </c>
      <c r="AA71" s="47" t="s">
        <v>62</v>
      </c>
      <c r="AB71" s="22" t="s">
        <v>13</v>
      </c>
      <c r="AC71" s="22" t="s">
        <v>13</v>
      </c>
      <c r="AD71" s="22">
        <v>58</v>
      </c>
    </row>
    <row r="72" spans="2:30" x14ac:dyDescent="0.25">
      <c r="B72" s="43">
        <v>0.33333333333333331</v>
      </c>
      <c r="C72" s="33">
        <v>45208</v>
      </c>
      <c r="D72" s="43"/>
      <c r="E72" s="43"/>
      <c r="F72" s="43" t="s">
        <v>315</v>
      </c>
      <c r="G72" s="36" t="s">
        <v>11</v>
      </c>
      <c r="H72" s="36" t="s">
        <v>270</v>
      </c>
      <c r="I72" s="36" t="s">
        <v>268</v>
      </c>
      <c r="J72" s="58" t="s">
        <v>59</v>
      </c>
      <c r="K72" s="58"/>
      <c r="L72" s="58"/>
      <c r="M72" s="58"/>
      <c r="N72" s="58"/>
      <c r="O72" s="58"/>
      <c r="P72" s="58"/>
      <c r="Q72" s="58"/>
      <c r="R72" s="58"/>
      <c r="S72" s="58"/>
      <c r="T72" s="47" t="s">
        <v>59</v>
      </c>
      <c r="U72" s="22"/>
      <c r="V72" s="22"/>
      <c r="W72" s="47"/>
      <c r="X72" s="47"/>
      <c r="Y72" s="22" t="s">
        <v>11</v>
      </c>
      <c r="Z72" s="47" t="s">
        <v>10</v>
      </c>
      <c r="AA72" s="47" t="s">
        <v>63</v>
      </c>
      <c r="AB72" s="22" t="s">
        <v>13</v>
      </c>
      <c r="AC72" s="22" t="s">
        <v>13</v>
      </c>
      <c r="AD72" s="22">
        <v>68</v>
      </c>
    </row>
    <row r="73" spans="2:30" x14ac:dyDescent="0.25">
      <c r="B73" s="43">
        <v>0.33333333333333331</v>
      </c>
      <c r="C73" s="33">
        <v>45210</v>
      </c>
      <c r="D73" s="43"/>
      <c r="E73" s="43"/>
      <c r="F73" s="43" t="s">
        <v>315</v>
      </c>
      <c r="G73" s="36" t="s">
        <v>11</v>
      </c>
      <c r="H73" s="36" t="s">
        <v>270</v>
      </c>
      <c r="I73" s="36" t="s">
        <v>268</v>
      </c>
      <c r="J73" s="58" t="s">
        <v>59</v>
      </c>
      <c r="K73" s="58"/>
      <c r="L73" s="58"/>
      <c r="M73" s="58"/>
      <c r="N73" s="58"/>
      <c r="O73" s="58"/>
      <c r="P73" s="58"/>
      <c r="Q73" s="58"/>
      <c r="R73" s="58"/>
      <c r="S73" s="58"/>
      <c r="T73" s="47" t="s">
        <v>59</v>
      </c>
      <c r="U73" s="22"/>
      <c r="V73" s="22"/>
      <c r="W73" s="47"/>
      <c r="X73" s="47"/>
      <c r="Y73" s="22" t="s">
        <v>11</v>
      </c>
      <c r="Z73" s="47" t="s">
        <v>10</v>
      </c>
      <c r="AA73" s="47" t="s">
        <v>62</v>
      </c>
      <c r="AB73" s="22" t="s">
        <v>13</v>
      </c>
      <c r="AC73" s="22" t="s">
        <v>13</v>
      </c>
      <c r="AD73" s="22">
        <v>115</v>
      </c>
    </row>
    <row r="74" spans="2:30" x14ac:dyDescent="0.25">
      <c r="B74" s="43">
        <v>0.33333333333333331</v>
      </c>
      <c r="C74" s="33">
        <v>45211</v>
      </c>
      <c r="D74" s="43"/>
      <c r="E74" s="43"/>
      <c r="F74" s="43" t="s">
        <v>315</v>
      </c>
      <c r="G74" s="36" t="s">
        <v>11</v>
      </c>
      <c r="H74" s="36" t="s">
        <v>270</v>
      </c>
      <c r="I74" s="36" t="s">
        <v>268</v>
      </c>
      <c r="J74" s="58" t="s">
        <v>59</v>
      </c>
      <c r="K74" s="58"/>
      <c r="L74" s="58"/>
      <c r="M74" s="58"/>
      <c r="N74" s="58"/>
      <c r="O74" s="58"/>
      <c r="P74" s="58"/>
      <c r="Q74" s="58"/>
      <c r="R74" s="58"/>
      <c r="S74" s="58"/>
      <c r="T74" s="47" t="s">
        <v>59</v>
      </c>
      <c r="U74" s="22"/>
      <c r="V74" s="22"/>
      <c r="W74" s="47"/>
      <c r="X74" s="47"/>
      <c r="Y74" s="22" t="s">
        <v>11</v>
      </c>
      <c r="Z74" s="47" t="s">
        <v>10</v>
      </c>
      <c r="AA74" s="47" t="s">
        <v>60</v>
      </c>
      <c r="AB74" s="22" t="s">
        <v>13</v>
      </c>
      <c r="AC74" s="22" t="s">
        <v>13</v>
      </c>
      <c r="AD74" s="22">
        <v>122</v>
      </c>
    </row>
    <row r="75" spans="2:30" x14ac:dyDescent="0.25">
      <c r="B75" s="43">
        <v>0.60416666666666663</v>
      </c>
      <c r="C75" s="33">
        <v>45211</v>
      </c>
      <c r="D75" s="43"/>
      <c r="E75" s="43"/>
      <c r="F75" s="43" t="s">
        <v>315</v>
      </c>
      <c r="G75" s="36" t="s">
        <v>11</v>
      </c>
      <c r="H75" s="36" t="s">
        <v>270</v>
      </c>
      <c r="I75" s="36" t="s">
        <v>268</v>
      </c>
      <c r="J75" s="58" t="s">
        <v>230</v>
      </c>
      <c r="K75" s="58"/>
      <c r="L75" s="58" t="s">
        <v>232</v>
      </c>
      <c r="M75" s="58"/>
      <c r="N75" s="58"/>
      <c r="O75" s="58"/>
      <c r="P75" s="58"/>
      <c r="Q75" s="58"/>
      <c r="R75" s="58"/>
      <c r="S75" s="58"/>
      <c r="T75" s="47" t="s">
        <v>230</v>
      </c>
      <c r="U75" s="22"/>
      <c r="V75" s="22" t="s">
        <v>232</v>
      </c>
      <c r="W75" s="47"/>
      <c r="X75" s="47"/>
      <c r="Y75" s="22" t="s">
        <v>11</v>
      </c>
      <c r="Z75" s="47" t="s">
        <v>10</v>
      </c>
      <c r="AA75" s="47" t="s">
        <v>60</v>
      </c>
      <c r="AB75" s="22" t="s">
        <v>13</v>
      </c>
      <c r="AC75" s="22" t="s">
        <v>13</v>
      </c>
      <c r="AD75" s="22">
        <v>124</v>
      </c>
    </row>
    <row r="76" spans="2:30" x14ac:dyDescent="0.25">
      <c r="B76" s="43">
        <v>0.33333333333333331</v>
      </c>
      <c r="C76" s="33">
        <v>45212</v>
      </c>
      <c r="D76" s="43"/>
      <c r="E76" s="43"/>
      <c r="F76" s="43" t="s">
        <v>315</v>
      </c>
      <c r="G76" s="36" t="s">
        <v>11</v>
      </c>
      <c r="H76" s="36" t="s">
        <v>270</v>
      </c>
      <c r="I76" s="36" t="s">
        <v>268</v>
      </c>
      <c r="J76" s="58" t="s">
        <v>59</v>
      </c>
      <c r="K76" s="58"/>
      <c r="L76" s="58"/>
      <c r="M76" s="58"/>
      <c r="N76" s="58"/>
      <c r="O76" s="58"/>
      <c r="P76" s="58"/>
      <c r="Q76" s="58"/>
      <c r="R76" s="58"/>
      <c r="S76" s="58"/>
      <c r="T76" s="47" t="s">
        <v>59</v>
      </c>
      <c r="U76" s="22"/>
      <c r="V76" s="22"/>
      <c r="W76" s="47"/>
      <c r="X76" s="47"/>
      <c r="Y76" s="22" t="s">
        <v>11</v>
      </c>
      <c r="Z76" s="47" t="s">
        <v>10</v>
      </c>
      <c r="AA76" s="47" t="s">
        <v>60</v>
      </c>
      <c r="AB76" s="22" t="s">
        <v>13</v>
      </c>
      <c r="AC76" s="22" t="s">
        <v>13</v>
      </c>
      <c r="AD76" s="22">
        <v>131</v>
      </c>
    </row>
    <row r="77" spans="2:30" x14ac:dyDescent="0.25">
      <c r="B77" s="43">
        <v>0.58333333333333337</v>
      </c>
      <c r="C77" s="33">
        <v>45213</v>
      </c>
      <c r="D77" s="43"/>
      <c r="E77" s="43"/>
      <c r="F77" s="43" t="s">
        <v>315</v>
      </c>
      <c r="G77" s="36" t="s">
        <v>11</v>
      </c>
      <c r="H77" s="36" t="s">
        <v>270</v>
      </c>
      <c r="I77" s="36" t="s">
        <v>268</v>
      </c>
      <c r="J77" s="58" t="s">
        <v>134</v>
      </c>
      <c r="K77" s="58"/>
      <c r="L77" s="58"/>
      <c r="M77" s="58"/>
      <c r="N77" s="58"/>
      <c r="O77" s="58"/>
      <c r="P77" s="58"/>
      <c r="Q77" s="58"/>
      <c r="R77" s="58"/>
      <c r="S77" s="58"/>
      <c r="T77" s="47" t="s">
        <v>134</v>
      </c>
      <c r="U77" s="22" t="s">
        <v>241</v>
      </c>
      <c r="V77" s="22"/>
      <c r="W77" s="47"/>
      <c r="X77" s="47"/>
      <c r="Y77" s="22"/>
      <c r="Z77" s="47" t="s">
        <v>17</v>
      </c>
      <c r="AA77" s="47" t="s">
        <v>60</v>
      </c>
      <c r="AB77" s="22" t="s">
        <v>13</v>
      </c>
      <c r="AC77" s="22" t="s">
        <v>13</v>
      </c>
      <c r="AD77" s="22">
        <v>147</v>
      </c>
    </row>
    <row r="78" spans="2:30" x14ac:dyDescent="0.25">
      <c r="B78" s="43">
        <v>0.83333333333333337</v>
      </c>
      <c r="C78" s="33">
        <v>45209</v>
      </c>
      <c r="D78" s="43"/>
      <c r="E78" s="43"/>
      <c r="F78" s="43" t="s">
        <v>315</v>
      </c>
      <c r="G78" s="67" t="s">
        <v>332</v>
      </c>
      <c r="H78" s="36" t="s">
        <v>270</v>
      </c>
      <c r="I78" s="36" t="s">
        <v>268</v>
      </c>
      <c r="J78" s="58" t="s">
        <v>218</v>
      </c>
      <c r="K78" s="58"/>
      <c r="L78" s="58" t="s">
        <v>220</v>
      </c>
      <c r="M78" s="58"/>
      <c r="N78" s="58"/>
      <c r="O78" s="58"/>
      <c r="P78" s="58"/>
      <c r="Q78" s="58"/>
      <c r="R78" s="58"/>
      <c r="S78" s="58"/>
      <c r="T78" s="47" t="s">
        <v>218</v>
      </c>
      <c r="U78" s="22" t="s">
        <v>220</v>
      </c>
      <c r="V78" s="22"/>
      <c r="W78" s="47"/>
      <c r="X78" s="47"/>
      <c r="Y78" s="22" t="s">
        <v>219</v>
      </c>
      <c r="Z78" s="47" t="s">
        <v>10</v>
      </c>
      <c r="AA78" s="47" t="s">
        <v>64</v>
      </c>
      <c r="AB78" s="22" t="s">
        <v>13</v>
      </c>
      <c r="AC78" s="22" t="s">
        <v>13</v>
      </c>
      <c r="AD78" s="22">
        <v>105</v>
      </c>
    </row>
    <row r="79" spans="2:30" x14ac:dyDescent="0.25">
      <c r="B79" s="43">
        <v>0.39583333333333331</v>
      </c>
      <c r="C79" s="33">
        <v>45203</v>
      </c>
      <c r="D79" s="43"/>
      <c r="E79" s="43"/>
      <c r="F79" s="43" t="s">
        <v>315</v>
      </c>
      <c r="G79" s="36" t="s">
        <v>12</v>
      </c>
      <c r="H79" s="36" t="s">
        <v>270</v>
      </c>
      <c r="I79" s="36" t="s">
        <v>268</v>
      </c>
      <c r="J79" s="58" t="s">
        <v>89</v>
      </c>
      <c r="K79" s="58"/>
      <c r="L79" s="58"/>
      <c r="M79" s="58"/>
      <c r="N79" s="58"/>
      <c r="O79" s="58"/>
      <c r="P79" s="58"/>
      <c r="Q79" s="58"/>
      <c r="R79" s="58"/>
      <c r="S79" s="58"/>
      <c r="T79" s="47" t="s">
        <v>89</v>
      </c>
      <c r="U79" s="22" t="s">
        <v>26</v>
      </c>
      <c r="V79" s="22"/>
      <c r="W79" s="47"/>
      <c r="X79" s="47"/>
      <c r="Y79" s="22" t="s">
        <v>12</v>
      </c>
      <c r="Z79" s="47" t="s">
        <v>10</v>
      </c>
      <c r="AA79" s="47" t="s">
        <v>51</v>
      </c>
      <c r="AB79" s="22" t="s">
        <v>13</v>
      </c>
      <c r="AC79" s="22" t="s">
        <v>13</v>
      </c>
      <c r="AD79" s="22">
        <v>4</v>
      </c>
    </row>
    <row r="80" spans="2:30" x14ac:dyDescent="0.25">
      <c r="B80" s="43">
        <v>0.83333333333333337</v>
      </c>
      <c r="C80" s="33">
        <v>45213</v>
      </c>
      <c r="D80" s="43"/>
      <c r="E80" s="43"/>
      <c r="F80" s="43" t="s">
        <v>315</v>
      </c>
      <c r="G80" s="36" t="s">
        <v>12</v>
      </c>
      <c r="H80" s="36" t="s">
        <v>270</v>
      </c>
      <c r="I80" s="36" t="s">
        <v>268</v>
      </c>
      <c r="J80" s="58" t="s">
        <v>249</v>
      </c>
      <c r="K80" s="58"/>
      <c r="L80" s="58" t="s">
        <v>250</v>
      </c>
      <c r="M80" s="58"/>
      <c r="N80" s="58"/>
      <c r="O80" s="58"/>
      <c r="P80" s="58"/>
      <c r="Q80" s="58"/>
      <c r="R80" s="58"/>
      <c r="S80" s="58"/>
      <c r="T80" s="47" t="s">
        <v>249</v>
      </c>
      <c r="U80" s="22" t="s">
        <v>250</v>
      </c>
      <c r="V80" s="22"/>
      <c r="W80" s="63"/>
      <c r="X80" s="63"/>
      <c r="Y80" s="22" t="s">
        <v>12</v>
      </c>
      <c r="Z80" s="47"/>
      <c r="AA80" s="47"/>
      <c r="AB80" s="22"/>
      <c r="AC80" s="22"/>
      <c r="AD80" s="22">
        <v>157</v>
      </c>
    </row>
    <row r="81" spans="2:30" x14ac:dyDescent="0.25">
      <c r="B81" s="43">
        <v>0.58333333333333337</v>
      </c>
      <c r="C81" s="33">
        <v>45207</v>
      </c>
      <c r="D81" s="43"/>
      <c r="E81" s="43"/>
      <c r="F81" s="43" t="s">
        <v>315</v>
      </c>
      <c r="G81" s="36" t="s">
        <v>266</v>
      </c>
      <c r="H81" s="36" t="s">
        <v>270</v>
      </c>
      <c r="I81" s="36" t="s">
        <v>268</v>
      </c>
      <c r="J81" s="58" t="s">
        <v>157</v>
      </c>
      <c r="K81" s="58"/>
      <c r="L81" s="58"/>
      <c r="M81" s="58"/>
      <c r="N81" s="58"/>
      <c r="O81" s="58"/>
      <c r="P81" s="58"/>
      <c r="Q81" s="58"/>
      <c r="R81" s="58"/>
      <c r="S81" s="58"/>
      <c r="T81" s="47" t="s">
        <v>157</v>
      </c>
      <c r="U81" s="22"/>
      <c r="V81" s="59"/>
      <c r="W81" s="47"/>
      <c r="X81" s="47"/>
      <c r="Y81" s="22"/>
      <c r="Z81" s="47" t="s">
        <v>10</v>
      </c>
      <c r="AA81" s="47" t="s">
        <v>63</v>
      </c>
      <c r="AB81" s="22" t="s">
        <v>13</v>
      </c>
      <c r="AC81" s="22" t="s">
        <v>13</v>
      </c>
      <c r="AD81" s="22">
        <v>61</v>
      </c>
    </row>
    <row r="82" spans="2:30" x14ac:dyDescent="0.25">
      <c r="B82" s="43">
        <v>0.33333333333333331</v>
      </c>
      <c r="C82" s="33">
        <v>45209</v>
      </c>
      <c r="D82" s="43"/>
      <c r="E82" s="43"/>
      <c r="F82" s="43" t="s">
        <v>315</v>
      </c>
      <c r="G82" s="36" t="s">
        <v>11</v>
      </c>
      <c r="H82" s="36" t="s">
        <v>270</v>
      </c>
      <c r="I82" s="36" t="s">
        <v>268</v>
      </c>
      <c r="J82" s="58" t="s">
        <v>59</v>
      </c>
      <c r="K82" s="58"/>
      <c r="L82" s="58"/>
      <c r="M82" s="58"/>
      <c r="N82" s="58"/>
      <c r="O82" s="58"/>
      <c r="P82" s="58"/>
      <c r="Q82" s="58"/>
      <c r="R82" s="58"/>
      <c r="S82" s="58"/>
      <c r="T82" s="47" t="s">
        <v>59</v>
      </c>
      <c r="U82" s="22"/>
      <c r="V82" s="22"/>
      <c r="W82" s="47"/>
      <c r="X82" s="47"/>
      <c r="Y82" s="22" t="s">
        <v>11</v>
      </c>
      <c r="Z82" s="47" t="s">
        <v>10</v>
      </c>
      <c r="AA82" s="47" t="s">
        <v>64</v>
      </c>
      <c r="AB82" s="22" t="s">
        <v>13</v>
      </c>
      <c r="AC82" s="22" t="s">
        <v>13</v>
      </c>
      <c r="AD82" s="22">
        <v>90</v>
      </c>
    </row>
    <row r="83" spans="2:30" x14ac:dyDescent="0.25">
      <c r="B83" s="43">
        <v>0.33333333333333331</v>
      </c>
      <c r="C83" s="33">
        <v>45213</v>
      </c>
      <c r="D83" s="43"/>
      <c r="E83" s="43"/>
      <c r="F83" s="43" t="s">
        <v>315</v>
      </c>
      <c r="G83" s="36" t="s">
        <v>11</v>
      </c>
      <c r="H83" s="36" t="s">
        <v>270</v>
      </c>
      <c r="I83" s="36" t="s">
        <v>268</v>
      </c>
      <c r="J83" s="58" t="s">
        <v>59</v>
      </c>
      <c r="K83" s="58"/>
      <c r="L83" s="58"/>
      <c r="M83" s="58"/>
      <c r="N83" s="58"/>
      <c r="O83" s="58"/>
      <c r="P83" s="58"/>
      <c r="Q83" s="58"/>
      <c r="R83" s="58"/>
      <c r="S83" s="58"/>
      <c r="T83" s="47" t="s">
        <v>59</v>
      </c>
      <c r="U83" s="22"/>
      <c r="V83" s="22"/>
      <c r="W83" s="47"/>
      <c r="X83" s="47"/>
      <c r="Y83" s="22"/>
      <c r="Z83" s="47" t="s">
        <v>10</v>
      </c>
      <c r="AA83" s="47" t="s">
        <v>60</v>
      </c>
      <c r="AB83" s="22" t="s">
        <v>13</v>
      </c>
      <c r="AC83" s="22" t="s">
        <v>13</v>
      </c>
      <c r="AD83" s="22">
        <v>143</v>
      </c>
    </row>
    <row r="84" spans="2:30" x14ac:dyDescent="0.25">
      <c r="B84" s="43">
        <v>0.33333333333333331</v>
      </c>
      <c r="C84" s="33">
        <v>45214</v>
      </c>
      <c r="D84" s="43"/>
      <c r="E84" s="43"/>
      <c r="F84" s="43" t="s">
        <v>315</v>
      </c>
      <c r="G84" s="36" t="s">
        <v>11</v>
      </c>
      <c r="H84" s="36" t="s">
        <v>270</v>
      </c>
      <c r="I84" s="36" t="s">
        <v>268</v>
      </c>
      <c r="J84" s="58" t="s">
        <v>59</v>
      </c>
      <c r="K84" s="58"/>
      <c r="L84" s="58" t="s">
        <v>258</v>
      </c>
      <c r="M84" s="58"/>
      <c r="N84" s="58"/>
      <c r="O84" s="58"/>
      <c r="P84" s="58"/>
      <c r="Q84" s="58"/>
      <c r="R84" s="58"/>
      <c r="S84" s="58"/>
      <c r="T84" s="47" t="s">
        <v>59</v>
      </c>
      <c r="U84" s="22"/>
      <c r="V84" s="22" t="s">
        <v>258</v>
      </c>
      <c r="W84" s="63"/>
      <c r="X84" s="63"/>
      <c r="Y84" s="22"/>
      <c r="Z84" s="47"/>
      <c r="AA84" s="47"/>
      <c r="AB84" s="22"/>
      <c r="AC84" s="22"/>
      <c r="AD84" s="22">
        <v>158</v>
      </c>
    </row>
    <row r="85" spans="2:30" x14ac:dyDescent="0.25">
      <c r="B85" s="43">
        <v>0.29166666666666669</v>
      </c>
      <c r="C85" s="33">
        <v>45203</v>
      </c>
      <c r="D85" s="43"/>
      <c r="E85" s="43"/>
      <c r="F85" s="43" t="s">
        <v>315</v>
      </c>
      <c r="G85" s="36" t="s">
        <v>267</v>
      </c>
      <c r="H85" s="36" t="s">
        <v>269</v>
      </c>
      <c r="I85" s="36" t="s">
        <v>268</v>
      </c>
      <c r="J85" s="58"/>
      <c r="K85" s="58"/>
      <c r="L85" s="58"/>
      <c r="M85" s="58"/>
      <c r="N85" s="58"/>
      <c r="O85" s="58"/>
      <c r="P85" s="58"/>
      <c r="Q85" s="58"/>
      <c r="R85" s="58"/>
      <c r="S85" s="58"/>
      <c r="T85" s="47" t="s">
        <v>24</v>
      </c>
      <c r="U85" s="22"/>
      <c r="V85" s="22"/>
      <c r="W85" s="47"/>
      <c r="X85" s="47"/>
      <c r="Y85" s="22" t="s">
        <v>9</v>
      </c>
      <c r="Z85" s="47" t="s">
        <v>10</v>
      </c>
      <c r="AA85" s="47" t="s">
        <v>51</v>
      </c>
      <c r="AB85" s="22" t="s">
        <v>13</v>
      </c>
      <c r="AC85" s="22" t="s">
        <v>13</v>
      </c>
      <c r="AD85" s="22">
        <v>1</v>
      </c>
    </row>
    <row r="86" spans="2:30" x14ac:dyDescent="0.25">
      <c r="B86" s="43">
        <v>0.1875</v>
      </c>
      <c r="C86" s="33">
        <v>45212</v>
      </c>
      <c r="D86" s="43"/>
      <c r="E86" s="43"/>
      <c r="F86" s="43" t="s">
        <v>315</v>
      </c>
      <c r="G86" s="58" t="s">
        <v>333</v>
      </c>
      <c r="H86" s="36" t="s">
        <v>277</v>
      </c>
      <c r="I86" s="36" t="s">
        <v>268</v>
      </c>
      <c r="J86" s="58" t="s">
        <v>291</v>
      </c>
      <c r="K86" s="58"/>
      <c r="L86" s="58" t="s">
        <v>292</v>
      </c>
      <c r="M86" s="58"/>
      <c r="N86" s="58"/>
      <c r="O86" s="58"/>
      <c r="P86" s="58"/>
      <c r="Q86" s="58"/>
      <c r="R86" s="58"/>
      <c r="S86" s="58"/>
      <c r="T86" s="47" t="s">
        <v>222</v>
      </c>
      <c r="U86" s="22" t="s">
        <v>239</v>
      </c>
      <c r="V86" s="22" t="s">
        <v>238</v>
      </c>
      <c r="W86" s="47"/>
      <c r="X86" s="47"/>
      <c r="Y86" s="22"/>
      <c r="Z86" s="47" t="s">
        <v>10</v>
      </c>
      <c r="AA86" s="47" t="s">
        <v>60</v>
      </c>
      <c r="AB86" s="22" t="s">
        <v>15</v>
      </c>
      <c r="AC86" s="22"/>
      <c r="AD86" s="22">
        <v>129</v>
      </c>
    </row>
    <row r="87" spans="2:30" x14ac:dyDescent="0.25">
      <c r="B87" s="43">
        <v>0.875</v>
      </c>
      <c r="C87" s="33">
        <v>45205</v>
      </c>
      <c r="D87" s="43"/>
      <c r="E87" s="43"/>
      <c r="F87" s="43" t="s">
        <v>315</v>
      </c>
      <c r="G87" s="67" t="s">
        <v>332</v>
      </c>
      <c r="H87" s="36" t="s">
        <v>274</v>
      </c>
      <c r="I87" s="36" t="s">
        <v>268</v>
      </c>
      <c r="J87" s="58" t="s">
        <v>128</v>
      </c>
      <c r="K87" s="58"/>
      <c r="L87" s="58" t="s">
        <v>284</v>
      </c>
      <c r="M87" s="58"/>
      <c r="N87" s="58"/>
      <c r="O87" s="58"/>
      <c r="P87" s="58"/>
      <c r="Q87" s="58"/>
      <c r="R87" s="58"/>
      <c r="S87" s="58"/>
      <c r="T87" s="47" t="s">
        <v>128</v>
      </c>
      <c r="U87" s="59" t="s">
        <v>129</v>
      </c>
      <c r="V87" s="22" t="s">
        <v>130</v>
      </c>
      <c r="W87" s="47"/>
      <c r="X87" s="47"/>
      <c r="Y87" s="22" t="s">
        <v>9</v>
      </c>
      <c r="Z87" s="47" t="s">
        <v>10</v>
      </c>
      <c r="AA87" s="47"/>
      <c r="AB87" s="22" t="s">
        <v>15</v>
      </c>
      <c r="AC87" s="22" t="s">
        <v>13</v>
      </c>
      <c r="AD87" s="22">
        <v>43</v>
      </c>
    </row>
    <row r="88" spans="2:30" x14ac:dyDescent="0.25">
      <c r="B88" s="43">
        <v>0.39583333333333331</v>
      </c>
      <c r="C88" s="33">
        <v>45204</v>
      </c>
      <c r="D88" s="43"/>
      <c r="E88" s="43"/>
      <c r="F88" s="43" t="s">
        <v>315</v>
      </c>
      <c r="G88" s="36" t="s">
        <v>267</v>
      </c>
      <c r="H88" s="36" t="s">
        <v>265</v>
      </c>
      <c r="I88" s="36" t="s">
        <v>268</v>
      </c>
      <c r="J88" s="58" t="s">
        <v>66</v>
      </c>
      <c r="K88" s="58" t="s">
        <v>95</v>
      </c>
      <c r="L88" s="58" t="s">
        <v>107</v>
      </c>
      <c r="M88" s="58"/>
      <c r="N88" s="58"/>
      <c r="O88" s="58"/>
      <c r="P88" s="58"/>
      <c r="Q88" s="58"/>
      <c r="R88" s="58"/>
      <c r="S88" s="58"/>
      <c r="T88" s="47" t="s">
        <v>66</v>
      </c>
      <c r="U88" s="22" t="s">
        <v>95</v>
      </c>
      <c r="V88" s="22" t="s">
        <v>107</v>
      </c>
      <c r="W88" s="47"/>
      <c r="X88" s="47"/>
      <c r="Y88" s="22" t="s">
        <v>9</v>
      </c>
      <c r="Z88" s="47" t="s">
        <v>10</v>
      </c>
      <c r="AA88" s="47" t="s">
        <v>85</v>
      </c>
      <c r="AB88" s="22" t="s">
        <v>13</v>
      </c>
      <c r="AC88" s="22" t="s">
        <v>13</v>
      </c>
      <c r="AD88" s="22">
        <v>18</v>
      </c>
    </row>
    <row r="89" spans="2:30" x14ac:dyDescent="0.25">
      <c r="B89" s="43">
        <v>0.43055555555555558</v>
      </c>
      <c r="C89" s="33">
        <v>45204</v>
      </c>
      <c r="D89" s="43"/>
      <c r="E89" s="43"/>
      <c r="F89" s="43" t="s">
        <v>315</v>
      </c>
      <c r="G89" s="36" t="s">
        <v>267</v>
      </c>
      <c r="H89" s="36" t="s">
        <v>265</v>
      </c>
      <c r="I89" s="36" t="s">
        <v>268</v>
      </c>
      <c r="J89" s="58" t="s">
        <v>66</v>
      </c>
      <c r="K89" s="58" t="s">
        <v>96</v>
      </c>
      <c r="L89" s="58" t="s">
        <v>108</v>
      </c>
      <c r="M89" s="58"/>
      <c r="N89" s="58"/>
      <c r="O89" s="58"/>
      <c r="P89" s="58"/>
      <c r="Q89" s="58"/>
      <c r="R89" s="58"/>
      <c r="S89" s="58"/>
      <c r="T89" s="47" t="s">
        <v>66</v>
      </c>
      <c r="U89" s="22" t="s">
        <v>96</v>
      </c>
      <c r="V89" s="22" t="s">
        <v>108</v>
      </c>
      <c r="W89" s="47"/>
      <c r="X89" s="47"/>
      <c r="Y89" s="22"/>
      <c r="Z89" s="47" t="s">
        <v>10</v>
      </c>
      <c r="AA89" s="47"/>
      <c r="AB89" s="22" t="s">
        <v>13</v>
      </c>
      <c r="AC89" s="22" t="s">
        <v>13</v>
      </c>
      <c r="AD89" s="22">
        <v>19</v>
      </c>
    </row>
    <row r="90" spans="2:30" x14ac:dyDescent="0.25">
      <c r="B90" s="43">
        <v>0.47222222222222227</v>
      </c>
      <c r="C90" s="33">
        <v>45204</v>
      </c>
      <c r="D90" s="43"/>
      <c r="E90" s="43"/>
      <c r="F90" s="43" t="s">
        <v>315</v>
      </c>
      <c r="G90" s="36" t="s">
        <v>267</v>
      </c>
      <c r="H90" s="36" t="s">
        <v>265</v>
      </c>
      <c r="I90" s="36" t="s">
        <v>268</v>
      </c>
      <c r="J90" s="58" t="s">
        <v>66</v>
      </c>
      <c r="K90" s="58" t="s">
        <v>97</v>
      </c>
      <c r="L90" s="58" t="s">
        <v>109</v>
      </c>
      <c r="M90" s="58"/>
      <c r="N90" s="58"/>
      <c r="O90" s="58"/>
      <c r="P90" s="58"/>
      <c r="Q90" s="58"/>
      <c r="R90" s="58"/>
      <c r="S90" s="58"/>
      <c r="T90" s="47" t="s">
        <v>66</v>
      </c>
      <c r="U90" s="22" t="s">
        <v>97</v>
      </c>
      <c r="V90" s="22" t="s">
        <v>109</v>
      </c>
      <c r="W90" s="47"/>
      <c r="X90" s="47"/>
      <c r="Y90" s="22"/>
      <c r="Z90" s="47" t="s">
        <v>10</v>
      </c>
      <c r="AA90" s="47"/>
      <c r="AB90" s="22" t="s">
        <v>13</v>
      </c>
      <c r="AC90" s="22" t="s">
        <v>13</v>
      </c>
      <c r="AD90" s="22">
        <v>20</v>
      </c>
    </row>
    <row r="91" spans="2:30" x14ac:dyDescent="0.25">
      <c r="B91" s="43">
        <v>0.58333333333333337</v>
      </c>
      <c r="C91" s="33">
        <v>45204</v>
      </c>
      <c r="D91" s="43"/>
      <c r="E91" s="43"/>
      <c r="F91" s="43" t="s">
        <v>315</v>
      </c>
      <c r="G91" s="36" t="s">
        <v>267</v>
      </c>
      <c r="H91" s="36" t="s">
        <v>265</v>
      </c>
      <c r="I91" s="36" t="s">
        <v>268</v>
      </c>
      <c r="J91" s="58" t="s">
        <v>66</v>
      </c>
      <c r="K91" s="58" t="s">
        <v>98</v>
      </c>
      <c r="L91" s="58" t="s">
        <v>110</v>
      </c>
      <c r="M91" s="58"/>
      <c r="N91" s="58"/>
      <c r="O91" s="58"/>
      <c r="P91" s="58"/>
      <c r="Q91" s="58"/>
      <c r="R91" s="58"/>
      <c r="S91" s="58"/>
      <c r="T91" s="47" t="s">
        <v>66</v>
      </c>
      <c r="U91" s="22" t="s">
        <v>98</v>
      </c>
      <c r="V91" s="22" t="s">
        <v>110</v>
      </c>
      <c r="W91" s="47"/>
      <c r="X91" s="47"/>
      <c r="Y91" s="22" t="s">
        <v>9</v>
      </c>
      <c r="Z91" s="47" t="s">
        <v>10</v>
      </c>
      <c r="AA91" s="47" t="s">
        <v>85</v>
      </c>
      <c r="AB91" s="22" t="s">
        <v>15</v>
      </c>
      <c r="AC91" s="22" t="s">
        <v>13</v>
      </c>
      <c r="AD91" s="22">
        <v>22</v>
      </c>
    </row>
    <row r="92" spans="2:30" x14ac:dyDescent="0.25">
      <c r="B92" s="43">
        <v>0.60763888888888895</v>
      </c>
      <c r="C92" s="33">
        <v>45204</v>
      </c>
      <c r="D92" s="43"/>
      <c r="E92" s="43"/>
      <c r="F92" s="43" t="s">
        <v>315</v>
      </c>
      <c r="G92" s="36" t="s">
        <v>267</v>
      </c>
      <c r="H92" s="36" t="s">
        <v>265</v>
      </c>
      <c r="I92" s="36" t="s">
        <v>268</v>
      </c>
      <c r="J92" s="58" t="s">
        <v>66</v>
      </c>
      <c r="K92" s="58" t="s">
        <v>99</v>
      </c>
      <c r="L92" s="58" t="s">
        <v>111</v>
      </c>
      <c r="M92" s="58"/>
      <c r="N92" s="58"/>
      <c r="O92" s="58"/>
      <c r="P92" s="58"/>
      <c r="Q92" s="58"/>
      <c r="R92" s="58"/>
      <c r="S92" s="58"/>
      <c r="T92" s="47" t="s">
        <v>66</v>
      </c>
      <c r="U92" s="22" t="s">
        <v>99</v>
      </c>
      <c r="V92" s="22" t="s">
        <v>111</v>
      </c>
      <c r="W92" s="47"/>
      <c r="X92" s="47"/>
      <c r="Y92" s="22" t="s">
        <v>9</v>
      </c>
      <c r="Z92" s="47" t="s">
        <v>10</v>
      </c>
      <c r="AA92" s="47" t="s">
        <v>85</v>
      </c>
      <c r="AB92" s="22" t="s">
        <v>15</v>
      </c>
      <c r="AC92" s="22" t="s">
        <v>13</v>
      </c>
      <c r="AD92" s="22">
        <v>23</v>
      </c>
    </row>
    <row r="93" spans="2:30" x14ac:dyDescent="0.25">
      <c r="B93" s="43">
        <v>0.63194444444444442</v>
      </c>
      <c r="C93" s="33">
        <v>45204</v>
      </c>
      <c r="D93" s="43"/>
      <c r="E93" s="43"/>
      <c r="F93" s="43" t="s">
        <v>315</v>
      </c>
      <c r="G93" s="36" t="s">
        <v>267</v>
      </c>
      <c r="H93" s="36" t="s">
        <v>265</v>
      </c>
      <c r="I93" s="36" t="s">
        <v>268</v>
      </c>
      <c r="J93" s="58" t="s">
        <v>55</v>
      </c>
      <c r="K93" s="58"/>
      <c r="L93" s="58" t="s">
        <v>113</v>
      </c>
      <c r="M93" s="58"/>
      <c r="N93" s="58"/>
      <c r="O93" s="58"/>
      <c r="P93" s="58"/>
      <c r="Q93" s="58"/>
      <c r="R93" s="58"/>
      <c r="S93" s="58"/>
      <c r="T93" s="47" t="s">
        <v>55</v>
      </c>
      <c r="U93" s="22" t="s">
        <v>112</v>
      </c>
      <c r="V93" s="22" t="s">
        <v>113</v>
      </c>
      <c r="W93" s="47"/>
      <c r="X93" s="47"/>
      <c r="Y93" s="22" t="s">
        <v>9</v>
      </c>
      <c r="Z93" s="47" t="s">
        <v>10</v>
      </c>
      <c r="AA93" s="47" t="s">
        <v>85</v>
      </c>
      <c r="AB93" s="22" t="s">
        <v>15</v>
      </c>
      <c r="AC93" s="22" t="s">
        <v>13</v>
      </c>
      <c r="AD93" s="22">
        <v>24</v>
      </c>
    </row>
    <row r="94" spans="2:30" x14ac:dyDescent="0.25">
      <c r="B94" s="43">
        <v>0.89583333333333337</v>
      </c>
      <c r="C94" s="33">
        <v>45204</v>
      </c>
      <c r="D94" s="43"/>
      <c r="E94" s="43"/>
      <c r="F94" s="43" t="s">
        <v>315</v>
      </c>
      <c r="G94" s="36" t="s">
        <v>267</v>
      </c>
      <c r="H94" s="36" t="s">
        <v>265</v>
      </c>
      <c r="I94" s="36" t="s">
        <v>268</v>
      </c>
      <c r="J94" s="58"/>
      <c r="K94" s="58"/>
      <c r="L94" s="58"/>
      <c r="M94" s="58"/>
      <c r="N94" s="58"/>
      <c r="O94" s="58"/>
      <c r="P94" s="58"/>
      <c r="Q94" s="58"/>
      <c r="R94" s="58"/>
      <c r="S94" s="58"/>
      <c r="T94" s="47" t="s">
        <v>55</v>
      </c>
      <c r="U94" s="22"/>
      <c r="V94" s="22"/>
      <c r="W94" s="47"/>
      <c r="X94" s="47"/>
      <c r="Y94" s="22"/>
      <c r="Z94" s="47" t="s">
        <v>10</v>
      </c>
      <c r="AA94" s="47" t="s">
        <v>86</v>
      </c>
      <c r="AB94" s="22" t="s">
        <v>13</v>
      </c>
      <c r="AC94" s="22" t="s">
        <v>13</v>
      </c>
      <c r="AD94" s="22">
        <v>30</v>
      </c>
    </row>
    <row r="95" spans="2:30" x14ac:dyDescent="0.25">
      <c r="B95" s="43">
        <v>0.65625</v>
      </c>
      <c r="C95" s="33">
        <v>45205</v>
      </c>
      <c r="D95" s="43"/>
      <c r="E95" s="43"/>
      <c r="F95" s="43" t="s">
        <v>315</v>
      </c>
      <c r="G95" s="36" t="s">
        <v>267</v>
      </c>
      <c r="H95" s="36" t="s">
        <v>265</v>
      </c>
      <c r="I95" s="36" t="s">
        <v>268</v>
      </c>
      <c r="J95" s="58" t="s">
        <v>55</v>
      </c>
      <c r="K95" s="58" t="s">
        <v>133</v>
      </c>
      <c r="L95" s="58"/>
      <c r="M95" s="58"/>
      <c r="N95" s="58"/>
      <c r="O95" s="58"/>
      <c r="P95" s="58"/>
      <c r="Q95" s="58"/>
      <c r="R95" s="58"/>
      <c r="S95" s="58"/>
      <c r="T95" s="47" t="s">
        <v>55</v>
      </c>
      <c r="U95" s="22" t="s">
        <v>133</v>
      </c>
      <c r="V95" s="60"/>
      <c r="W95" s="47"/>
      <c r="X95" s="47"/>
      <c r="Y95" s="22" t="s">
        <v>9</v>
      </c>
      <c r="Z95" s="47" t="s">
        <v>10</v>
      </c>
      <c r="AA95" s="47" t="s">
        <v>61</v>
      </c>
      <c r="AB95" s="22" t="s">
        <v>15</v>
      </c>
      <c r="AC95" s="22" t="s">
        <v>15</v>
      </c>
      <c r="AD95" s="22">
        <v>39</v>
      </c>
    </row>
    <row r="96" spans="2:30" x14ac:dyDescent="0.25">
      <c r="B96" s="43">
        <v>0.4284722222222222</v>
      </c>
      <c r="C96" s="33">
        <v>45206</v>
      </c>
      <c r="D96" s="43"/>
      <c r="E96" s="43"/>
      <c r="F96" s="43" t="s">
        <v>315</v>
      </c>
      <c r="G96" s="36" t="s">
        <v>267</v>
      </c>
      <c r="H96" s="36" t="s">
        <v>265</v>
      </c>
      <c r="I96" s="36" t="s">
        <v>268</v>
      </c>
      <c r="J96" s="58"/>
      <c r="K96" s="58"/>
      <c r="L96" s="58" t="s">
        <v>139</v>
      </c>
      <c r="M96" s="58"/>
      <c r="N96" s="58"/>
      <c r="O96" s="58"/>
      <c r="P96" s="58"/>
      <c r="Q96" s="58"/>
      <c r="R96" s="58"/>
      <c r="S96" s="58"/>
      <c r="T96" s="47" t="s">
        <v>55</v>
      </c>
      <c r="U96" s="22" t="s">
        <v>138</v>
      </c>
      <c r="V96" s="22" t="s">
        <v>139</v>
      </c>
      <c r="W96" s="47"/>
      <c r="X96" s="47"/>
      <c r="Y96" s="22" t="s">
        <v>9</v>
      </c>
      <c r="Z96" s="47" t="s">
        <v>10</v>
      </c>
      <c r="AA96" s="47" t="s">
        <v>61</v>
      </c>
      <c r="AB96" s="22" t="s">
        <v>15</v>
      </c>
      <c r="AC96" s="22" t="s">
        <v>15</v>
      </c>
      <c r="AD96" s="22">
        <v>48</v>
      </c>
    </row>
    <row r="97" spans="2:30" x14ac:dyDescent="0.25">
      <c r="B97" s="43">
        <v>0.875</v>
      </c>
      <c r="C97" s="33">
        <v>45206</v>
      </c>
      <c r="D97" s="43"/>
      <c r="E97" s="43"/>
      <c r="F97" s="43" t="s">
        <v>315</v>
      </c>
      <c r="G97" s="36" t="s">
        <v>267</v>
      </c>
      <c r="H97" s="36" t="s">
        <v>265</v>
      </c>
      <c r="I97" s="36" t="s">
        <v>268</v>
      </c>
      <c r="J97" s="58" t="s">
        <v>55</v>
      </c>
      <c r="K97" s="58"/>
      <c r="L97" s="58" t="s">
        <v>141</v>
      </c>
      <c r="M97" s="58"/>
      <c r="N97" s="58"/>
      <c r="O97" s="58"/>
      <c r="P97" s="58"/>
      <c r="Q97" s="58"/>
      <c r="R97" s="58"/>
      <c r="S97" s="58"/>
      <c r="T97" s="47" t="s">
        <v>55</v>
      </c>
      <c r="U97" s="22" t="s">
        <v>141</v>
      </c>
      <c r="V97" s="22" t="s">
        <v>155</v>
      </c>
      <c r="W97" s="47"/>
      <c r="X97" s="47"/>
      <c r="Y97" s="22"/>
      <c r="Z97" s="47" t="s">
        <v>10</v>
      </c>
      <c r="AA97" s="47" t="s">
        <v>62</v>
      </c>
      <c r="AB97" s="22" t="s">
        <v>13</v>
      </c>
      <c r="AC97" s="22" t="s">
        <v>13</v>
      </c>
      <c r="AD97" s="22">
        <v>54</v>
      </c>
    </row>
    <row r="98" spans="2:30" x14ac:dyDescent="0.25">
      <c r="B98" s="43">
        <v>0.875</v>
      </c>
      <c r="C98" s="33">
        <v>45207</v>
      </c>
      <c r="D98" s="43"/>
      <c r="E98" s="43"/>
      <c r="F98" s="43" t="s">
        <v>315</v>
      </c>
      <c r="G98" s="36" t="s">
        <v>267</v>
      </c>
      <c r="H98" s="36" t="s">
        <v>265</v>
      </c>
      <c r="I98" s="36" t="s">
        <v>268</v>
      </c>
      <c r="J98" s="58" t="s">
        <v>55</v>
      </c>
      <c r="K98" s="58"/>
      <c r="L98" s="58" t="s">
        <v>166</v>
      </c>
      <c r="M98" s="58"/>
      <c r="N98" s="58"/>
      <c r="O98" s="58"/>
      <c r="P98" s="58"/>
      <c r="Q98" s="58"/>
      <c r="R98" s="58"/>
      <c r="S98" s="58"/>
      <c r="T98" s="47" t="s">
        <v>55</v>
      </c>
      <c r="U98" s="22"/>
      <c r="V98" s="22" t="s">
        <v>166</v>
      </c>
      <c r="W98" s="47"/>
      <c r="X98" s="47"/>
      <c r="Y98" s="22"/>
      <c r="Z98" s="47" t="s">
        <v>10</v>
      </c>
      <c r="AA98" s="47" t="s">
        <v>63</v>
      </c>
      <c r="AB98" s="22" t="s">
        <v>13</v>
      </c>
      <c r="AC98" s="22" t="s">
        <v>13</v>
      </c>
      <c r="AD98" s="22">
        <v>64</v>
      </c>
    </row>
    <row r="99" spans="2:30" x14ac:dyDescent="0.25">
      <c r="B99" s="43">
        <v>0.375</v>
      </c>
      <c r="C99" s="33">
        <v>45208</v>
      </c>
      <c r="D99" s="43"/>
      <c r="E99" s="43"/>
      <c r="F99" s="43" t="s">
        <v>315</v>
      </c>
      <c r="G99" s="36" t="s">
        <v>267</v>
      </c>
      <c r="H99" s="36" t="s">
        <v>265</v>
      </c>
      <c r="I99" s="36" t="s">
        <v>268</v>
      </c>
      <c r="J99" s="58" t="s">
        <v>55</v>
      </c>
      <c r="K99" s="58"/>
      <c r="L99" s="58" t="s">
        <v>165</v>
      </c>
      <c r="M99" s="58"/>
      <c r="N99" s="58"/>
      <c r="O99" s="58"/>
      <c r="P99" s="58"/>
      <c r="Q99" s="58"/>
      <c r="R99" s="58"/>
      <c r="S99" s="58"/>
      <c r="T99" s="47" t="s">
        <v>55</v>
      </c>
      <c r="U99" s="22"/>
      <c r="V99" s="59" t="s">
        <v>165</v>
      </c>
      <c r="W99" s="47"/>
      <c r="X99" s="47"/>
      <c r="Y99" s="22"/>
      <c r="Z99" s="47" t="s">
        <v>10</v>
      </c>
      <c r="AA99" s="47" t="s">
        <v>63</v>
      </c>
      <c r="AB99" s="22" t="s">
        <v>13</v>
      </c>
      <c r="AC99" s="22" t="s">
        <v>13</v>
      </c>
      <c r="AD99" s="22">
        <v>69</v>
      </c>
    </row>
    <row r="100" spans="2:30" x14ac:dyDescent="0.25">
      <c r="B100" s="43">
        <v>0.41666666666666669</v>
      </c>
      <c r="C100" s="33">
        <v>45208</v>
      </c>
      <c r="D100" s="43"/>
      <c r="E100" s="43"/>
      <c r="F100" s="43" t="s">
        <v>315</v>
      </c>
      <c r="G100" s="36" t="s">
        <v>267</v>
      </c>
      <c r="H100" s="36" t="s">
        <v>265</v>
      </c>
      <c r="I100" s="36" t="s">
        <v>268</v>
      </c>
      <c r="J100" s="58" t="s">
        <v>66</v>
      </c>
      <c r="K100" s="58" t="s">
        <v>170</v>
      </c>
      <c r="L100" s="58" t="s">
        <v>171</v>
      </c>
      <c r="M100" s="58"/>
      <c r="N100" s="58"/>
      <c r="O100" s="58"/>
      <c r="P100" s="58"/>
      <c r="Q100" s="58"/>
      <c r="R100" s="58"/>
      <c r="S100" s="58"/>
      <c r="T100" s="47" t="s">
        <v>66</v>
      </c>
      <c r="U100" s="22" t="s">
        <v>170</v>
      </c>
      <c r="V100" s="59" t="s">
        <v>171</v>
      </c>
      <c r="W100" s="47"/>
      <c r="X100" s="47"/>
      <c r="Y100" s="22"/>
      <c r="Z100" s="47" t="s">
        <v>10</v>
      </c>
      <c r="AA100" s="47" t="s">
        <v>63</v>
      </c>
      <c r="AB100" s="22" t="s">
        <v>13</v>
      </c>
      <c r="AC100" s="22" t="s">
        <v>13</v>
      </c>
      <c r="AD100" s="22">
        <v>70</v>
      </c>
    </row>
    <row r="101" spans="2:30" x14ac:dyDescent="0.25">
      <c r="B101" s="43">
        <v>0.44791666666666669</v>
      </c>
      <c r="C101" s="33">
        <v>45208</v>
      </c>
      <c r="D101" s="43"/>
      <c r="E101" s="43"/>
      <c r="F101" s="43" t="s">
        <v>315</v>
      </c>
      <c r="G101" s="36" t="s">
        <v>267</v>
      </c>
      <c r="H101" s="36" t="s">
        <v>265</v>
      </c>
      <c r="I101" s="36" t="s">
        <v>268</v>
      </c>
      <c r="J101" s="58" t="s">
        <v>66</v>
      </c>
      <c r="K101" s="58" t="s">
        <v>167</v>
      </c>
      <c r="L101" s="58" t="s">
        <v>172</v>
      </c>
      <c r="M101" s="58"/>
      <c r="N101" s="58"/>
      <c r="O101" s="58"/>
      <c r="P101" s="58"/>
      <c r="Q101" s="58"/>
      <c r="R101" s="58"/>
      <c r="S101" s="58"/>
      <c r="T101" s="47" t="s">
        <v>66</v>
      </c>
      <c r="U101" s="22" t="s">
        <v>167</v>
      </c>
      <c r="V101" s="59" t="s">
        <v>172</v>
      </c>
      <c r="W101" s="47"/>
      <c r="X101" s="47"/>
      <c r="Y101" s="22"/>
      <c r="Z101" s="47" t="s">
        <v>10</v>
      </c>
      <c r="AA101" s="47" t="s">
        <v>63</v>
      </c>
      <c r="AB101" s="22" t="s">
        <v>13</v>
      </c>
      <c r="AC101" s="22" t="s">
        <v>13</v>
      </c>
      <c r="AD101" s="22">
        <v>71</v>
      </c>
    </row>
    <row r="102" spans="2:30" x14ac:dyDescent="0.25">
      <c r="B102" s="43">
        <v>0.43194444444444446</v>
      </c>
      <c r="C102" s="33">
        <v>45208</v>
      </c>
      <c r="D102" s="43"/>
      <c r="E102" s="43"/>
      <c r="F102" s="43" t="s">
        <v>315</v>
      </c>
      <c r="G102" s="36" t="s">
        <v>267</v>
      </c>
      <c r="H102" s="36" t="s">
        <v>265</v>
      </c>
      <c r="I102" s="36" t="s">
        <v>268</v>
      </c>
      <c r="J102" s="58" t="s">
        <v>66</v>
      </c>
      <c r="K102" s="58">
        <v>0</v>
      </c>
      <c r="L102" s="58" t="s">
        <v>173</v>
      </c>
      <c r="M102" s="58"/>
      <c r="N102" s="58"/>
      <c r="O102" s="58"/>
      <c r="P102" s="58"/>
      <c r="Q102" s="58"/>
      <c r="R102" s="58"/>
      <c r="S102" s="58"/>
      <c r="T102" s="47" t="s">
        <v>66</v>
      </c>
      <c r="U102" s="22">
        <v>0</v>
      </c>
      <c r="V102" s="59" t="s">
        <v>173</v>
      </c>
      <c r="W102" s="47"/>
      <c r="X102" s="47"/>
      <c r="Y102" s="22"/>
      <c r="Z102" s="47" t="s">
        <v>10</v>
      </c>
      <c r="AA102" s="47" t="s">
        <v>63</v>
      </c>
      <c r="AB102" s="22" t="s">
        <v>13</v>
      </c>
      <c r="AC102" s="22" t="s">
        <v>13</v>
      </c>
      <c r="AD102" s="22">
        <v>72</v>
      </c>
    </row>
    <row r="103" spans="2:30" x14ac:dyDescent="0.25">
      <c r="B103" s="43">
        <v>0.49305555555555558</v>
      </c>
      <c r="C103" s="33">
        <v>45208</v>
      </c>
      <c r="D103" s="43"/>
      <c r="E103" s="43"/>
      <c r="F103" s="43" t="s">
        <v>315</v>
      </c>
      <c r="G103" s="36" t="s">
        <v>267</v>
      </c>
      <c r="H103" s="36" t="s">
        <v>265</v>
      </c>
      <c r="I103" s="36" t="s">
        <v>268</v>
      </c>
      <c r="J103" s="58" t="s">
        <v>66</v>
      </c>
      <c r="K103" s="58" t="s">
        <v>168</v>
      </c>
      <c r="L103" s="58" t="s">
        <v>174</v>
      </c>
      <c r="M103" s="58"/>
      <c r="N103" s="58"/>
      <c r="O103" s="58"/>
      <c r="P103" s="58"/>
      <c r="Q103" s="58"/>
      <c r="R103" s="58"/>
      <c r="S103" s="58"/>
      <c r="T103" s="47" t="s">
        <v>66</v>
      </c>
      <c r="U103" s="22" t="s">
        <v>168</v>
      </c>
      <c r="V103" s="59" t="s">
        <v>174</v>
      </c>
      <c r="W103" s="47"/>
      <c r="X103" s="47"/>
      <c r="Y103" s="22"/>
      <c r="Z103" s="47" t="s">
        <v>10</v>
      </c>
      <c r="AA103" s="47" t="s">
        <v>63</v>
      </c>
      <c r="AB103" s="22" t="s">
        <v>13</v>
      </c>
      <c r="AC103" s="22" t="s">
        <v>13</v>
      </c>
      <c r="AD103" s="22">
        <v>73</v>
      </c>
    </row>
    <row r="104" spans="2:30" x14ac:dyDescent="0.25">
      <c r="B104" s="43">
        <v>0.625</v>
      </c>
      <c r="C104" s="33">
        <v>45208</v>
      </c>
      <c r="D104" s="43"/>
      <c r="E104" s="43"/>
      <c r="F104" s="43" t="s">
        <v>315</v>
      </c>
      <c r="G104" s="36" t="s">
        <v>267</v>
      </c>
      <c r="H104" s="36" t="s">
        <v>265</v>
      </c>
      <c r="I104" s="36" t="s">
        <v>268</v>
      </c>
      <c r="J104" s="58" t="s">
        <v>66</v>
      </c>
      <c r="K104" s="58" t="s">
        <v>169</v>
      </c>
      <c r="L104" s="58" t="s">
        <v>185</v>
      </c>
      <c r="M104" s="58"/>
      <c r="N104" s="58"/>
      <c r="O104" s="58"/>
      <c r="P104" s="58"/>
      <c r="Q104" s="58"/>
      <c r="R104" s="58"/>
      <c r="S104" s="58"/>
      <c r="T104" s="47" t="s">
        <v>66</v>
      </c>
      <c r="U104" s="22" t="s">
        <v>169</v>
      </c>
      <c r="V104" s="59" t="s">
        <v>185</v>
      </c>
      <c r="W104" s="47"/>
      <c r="X104" s="47"/>
      <c r="Y104" s="22"/>
      <c r="Z104" s="47" t="s">
        <v>10</v>
      </c>
      <c r="AA104" s="47" t="s">
        <v>63</v>
      </c>
      <c r="AB104" s="22" t="s">
        <v>13</v>
      </c>
      <c r="AC104" s="22" t="s">
        <v>13</v>
      </c>
      <c r="AD104" s="22">
        <v>76</v>
      </c>
    </row>
    <row r="105" spans="2:30" x14ac:dyDescent="0.25">
      <c r="B105" s="43">
        <v>0.70833333333333337</v>
      </c>
      <c r="C105" s="33">
        <v>45208</v>
      </c>
      <c r="D105" s="43"/>
      <c r="E105" s="43"/>
      <c r="F105" s="43" t="s">
        <v>315</v>
      </c>
      <c r="G105" s="36" t="s">
        <v>267</v>
      </c>
      <c r="H105" s="36" t="s">
        <v>265</v>
      </c>
      <c r="I105" s="36" t="s">
        <v>268</v>
      </c>
      <c r="J105" s="58" t="s">
        <v>66</v>
      </c>
      <c r="K105" s="58" t="s">
        <v>178</v>
      </c>
      <c r="L105" s="58" t="s">
        <v>187</v>
      </c>
      <c r="M105" s="58"/>
      <c r="N105" s="58"/>
      <c r="O105" s="58"/>
      <c r="P105" s="58"/>
      <c r="Q105" s="58"/>
      <c r="R105" s="58"/>
      <c r="S105" s="58"/>
      <c r="T105" s="47" t="s">
        <v>66</v>
      </c>
      <c r="U105" s="22" t="s">
        <v>178</v>
      </c>
      <c r="V105" s="59" t="s">
        <v>187</v>
      </c>
      <c r="W105" s="47"/>
      <c r="X105" s="47"/>
      <c r="Y105" s="27"/>
      <c r="Z105" s="47" t="s">
        <v>10</v>
      </c>
      <c r="AA105" s="47" t="s">
        <v>63</v>
      </c>
      <c r="AB105" s="22" t="s">
        <v>13</v>
      </c>
      <c r="AC105" s="22" t="s">
        <v>13</v>
      </c>
      <c r="AD105" s="22">
        <v>78</v>
      </c>
    </row>
    <row r="106" spans="2:30" x14ac:dyDescent="0.25">
      <c r="B106" s="43">
        <v>0.71875</v>
      </c>
      <c r="C106" s="33">
        <v>45208</v>
      </c>
      <c r="D106" s="43"/>
      <c r="E106" s="43"/>
      <c r="F106" s="43" t="s">
        <v>315</v>
      </c>
      <c r="G106" s="36" t="s">
        <v>267</v>
      </c>
      <c r="H106" s="36" t="s">
        <v>265</v>
      </c>
      <c r="I106" s="36" t="s">
        <v>268</v>
      </c>
      <c r="J106" s="58" t="s">
        <v>66</v>
      </c>
      <c r="K106" s="58" t="s">
        <v>179</v>
      </c>
      <c r="L106" s="58" t="s">
        <v>188</v>
      </c>
      <c r="M106" s="58"/>
      <c r="N106" s="58"/>
      <c r="O106" s="58"/>
      <c r="P106" s="58"/>
      <c r="Q106" s="58"/>
      <c r="R106" s="58"/>
      <c r="S106" s="58"/>
      <c r="T106" s="47" t="s">
        <v>66</v>
      </c>
      <c r="U106" s="22" t="s">
        <v>179</v>
      </c>
      <c r="V106" s="22" t="s">
        <v>188</v>
      </c>
      <c r="W106" s="47"/>
      <c r="X106" s="47"/>
      <c r="Y106" s="22"/>
      <c r="Z106" s="47" t="s">
        <v>10</v>
      </c>
      <c r="AA106" s="47" t="s">
        <v>63</v>
      </c>
      <c r="AB106" s="22" t="s">
        <v>13</v>
      </c>
      <c r="AC106" s="22" t="s">
        <v>13</v>
      </c>
      <c r="AD106" s="22">
        <v>79</v>
      </c>
    </row>
    <row r="107" spans="2:30" x14ac:dyDescent="0.25">
      <c r="B107" s="43">
        <v>0.75</v>
      </c>
      <c r="C107" s="33">
        <v>45208</v>
      </c>
      <c r="D107" s="43"/>
      <c r="E107" s="43"/>
      <c r="F107" s="43" t="s">
        <v>315</v>
      </c>
      <c r="G107" s="36" t="s">
        <v>267</v>
      </c>
      <c r="H107" s="36" t="s">
        <v>265</v>
      </c>
      <c r="I107" s="36" t="s">
        <v>268</v>
      </c>
      <c r="J107" s="58" t="s">
        <v>66</v>
      </c>
      <c r="K107" s="58" t="s">
        <v>180</v>
      </c>
      <c r="L107" s="58" t="s">
        <v>189</v>
      </c>
      <c r="M107" s="58"/>
      <c r="N107" s="58"/>
      <c r="O107" s="58"/>
      <c r="P107" s="58"/>
      <c r="Q107" s="58"/>
      <c r="R107" s="58"/>
      <c r="S107" s="58"/>
      <c r="T107" s="47" t="s">
        <v>66</v>
      </c>
      <c r="U107" s="22" t="s">
        <v>180</v>
      </c>
      <c r="V107" s="22" t="s">
        <v>189</v>
      </c>
      <c r="W107" s="47"/>
      <c r="X107" s="47"/>
      <c r="Y107" s="22"/>
      <c r="Z107" s="47" t="s">
        <v>10</v>
      </c>
      <c r="AA107" s="47" t="s">
        <v>63</v>
      </c>
      <c r="AB107" s="22" t="s">
        <v>13</v>
      </c>
      <c r="AC107" s="22" t="s">
        <v>13</v>
      </c>
      <c r="AD107" s="22">
        <v>80</v>
      </c>
    </row>
    <row r="108" spans="2:30" x14ac:dyDescent="0.25">
      <c r="B108" s="43">
        <v>0.77083333333333337</v>
      </c>
      <c r="C108" s="33">
        <v>45208</v>
      </c>
      <c r="D108" s="43"/>
      <c r="E108" s="43"/>
      <c r="F108" s="43" t="s">
        <v>315</v>
      </c>
      <c r="G108" s="36" t="s">
        <v>267</v>
      </c>
      <c r="H108" s="36" t="s">
        <v>265</v>
      </c>
      <c r="I108" s="36" t="s">
        <v>268</v>
      </c>
      <c r="J108" s="58" t="s">
        <v>66</v>
      </c>
      <c r="K108" s="58" t="s">
        <v>181</v>
      </c>
      <c r="L108" s="58" t="s">
        <v>190</v>
      </c>
      <c r="M108" s="58"/>
      <c r="N108" s="58"/>
      <c r="O108" s="58"/>
      <c r="P108" s="58"/>
      <c r="Q108" s="58"/>
      <c r="R108" s="58"/>
      <c r="S108" s="58"/>
      <c r="T108" s="47" t="s">
        <v>66</v>
      </c>
      <c r="U108" s="22" t="s">
        <v>181</v>
      </c>
      <c r="V108" s="22" t="s">
        <v>190</v>
      </c>
      <c r="W108" s="47"/>
      <c r="X108" s="47"/>
      <c r="Y108" s="22"/>
      <c r="Z108" s="47" t="s">
        <v>10</v>
      </c>
      <c r="AA108" s="47" t="s">
        <v>63</v>
      </c>
      <c r="AB108" s="22" t="s">
        <v>13</v>
      </c>
      <c r="AC108" s="22" t="s">
        <v>13</v>
      </c>
      <c r="AD108" s="22">
        <v>81</v>
      </c>
    </row>
    <row r="109" spans="2:30" x14ac:dyDescent="0.25">
      <c r="B109" s="43">
        <v>0.8125</v>
      </c>
      <c r="C109" s="33">
        <v>45208</v>
      </c>
      <c r="D109" s="43"/>
      <c r="E109" s="43"/>
      <c r="F109" s="43" t="s">
        <v>315</v>
      </c>
      <c r="G109" s="36" t="s">
        <v>267</v>
      </c>
      <c r="H109" s="36" t="s">
        <v>265</v>
      </c>
      <c r="I109" s="36" t="s">
        <v>268</v>
      </c>
      <c r="J109" s="58" t="s">
        <v>66</v>
      </c>
      <c r="K109" s="58" t="s">
        <v>182</v>
      </c>
      <c r="L109" s="58" t="s">
        <v>191</v>
      </c>
      <c r="M109" s="58"/>
      <c r="N109" s="58"/>
      <c r="O109" s="58"/>
      <c r="P109" s="58"/>
      <c r="Q109" s="58"/>
      <c r="R109" s="58"/>
      <c r="S109" s="58"/>
      <c r="T109" s="47" t="s">
        <v>66</v>
      </c>
      <c r="U109" s="22" t="s">
        <v>182</v>
      </c>
      <c r="V109" s="22" t="s">
        <v>191</v>
      </c>
      <c r="W109" s="47"/>
      <c r="X109" s="47"/>
      <c r="Y109" s="22"/>
      <c r="Z109" s="47" t="s">
        <v>10</v>
      </c>
      <c r="AA109" s="47" t="s">
        <v>63</v>
      </c>
      <c r="AB109" s="22" t="s">
        <v>13</v>
      </c>
      <c r="AC109" s="22" t="s">
        <v>13</v>
      </c>
      <c r="AD109" s="22">
        <v>82</v>
      </c>
    </row>
    <row r="110" spans="2:30" x14ac:dyDescent="0.25">
      <c r="B110" s="43">
        <v>0.36388888888888887</v>
      </c>
      <c r="C110" s="33">
        <v>45209</v>
      </c>
      <c r="D110" s="43"/>
      <c r="E110" s="43"/>
      <c r="F110" s="43" t="s">
        <v>315</v>
      </c>
      <c r="G110" s="36" t="s">
        <v>267</v>
      </c>
      <c r="H110" s="36" t="s">
        <v>265</v>
      </c>
      <c r="I110" s="36" t="s">
        <v>268</v>
      </c>
      <c r="J110" s="58" t="s">
        <v>200</v>
      </c>
      <c r="K110" s="58" t="s">
        <v>161</v>
      </c>
      <c r="L110" s="58" t="s">
        <v>206</v>
      </c>
      <c r="M110" s="58"/>
      <c r="N110" s="58"/>
      <c r="O110" s="58"/>
      <c r="P110" s="58"/>
      <c r="Q110" s="58"/>
      <c r="R110" s="58"/>
      <c r="S110" s="58"/>
      <c r="T110" s="47" t="s">
        <v>200</v>
      </c>
      <c r="U110" s="22" t="s">
        <v>161</v>
      </c>
      <c r="V110" s="22" t="s">
        <v>206</v>
      </c>
      <c r="W110" s="47"/>
      <c r="X110" s="47"/>
      <c r="Y110" s="22"/>
      <c r="Z110" s="47" t="s">
        <v>10</v>
      </c>
      <c r="AA110" s="47" t="s">
        <v>64</v>
      </c>
      <c r="AB110" s="22" t="s">
        <v>13</v>
      </c>
      <c r="AC110" s="22" t="s">
        <v>13</v>
      </c>
      <c r="AD110" s="22">
        <v>91</v>
      </c>
    </row>
    <row r="111" spans="2:30" x14ac:dyDescent="0.25">
      <c r="B111" s="43">
        <v>0.39305555555555555</v>
      </c>
      <c r="C111" s="33">
        <v>45209</v>
      </c>
      <c r="D111" s="43"/>
      <c r="E111" s="43"/>
      <c r="F111" s="43" t="s">
        <v>315</v>
      </c>
      <c r="G111" s="36" t="s">
        <v>267</v>
      </c>
      <c r="H111" s="36" t="s">
        <v>265</v>
      </c>
      <c r="I111" s="36" t="s">
        <v>268</v>
      </c>
      <c r="J111" s="58" t="s">
        <v>66</v>
      </c>
      <c r="K111" s="58" t="s">
        <v>162</v>
      </c>
      <c r="L111" s="58" t="s">
        <v>207</v>
      </c>
      <c r="M111" s="58"/>
      <c r="N111" s="58"/>
      <c r="O111" s="58"/>
      <c r="P111" s="58"/>
      <c r="Q111" s="58"/>
      <c r="R111" s="58"/>
      <c r="S111" s="58"/>
      <c r="T111" s="47" t="s">
        <v>66</v>
      </c>
      <c r="U111" s="22" t="s">
        <v>162</v>
      </c>
      <c r="V111" s="22" t="s">
        <v>207</v>
      </c>
      <c r="W111" s="47"/>
      <c r="X111" s="47"/>
      <c r="Y111" s="22"/>
      <c r="Z111" s="47" t="s">
        <v>10</v>
      </c>
      <c r="AA111" s="47" t="s">
        <v>64</v>
      </c>
      <c r="AB111" s="22" t="s">
        <v>13</v>
      </c>
      <c r="AC111" s="22" t="s">
        <v>13</v>
      </c>
      <c r="AD111" s="22">
        <v>92</v>
      </c>
    </row>
    <row r="112" spans="2:30" x14ac:dyDescent="0.25">
      <c r="B112" s="43">
        <v>0.4375</v>
      </c>
      <c r="C112" s="33">
        <v>45209</v>
      </c>
      <c r="D112" s="43"/>
      <c r="E112" s="43"/>
      <c r="F112" s="43" t="s">
        <v>315</v>
      </c>
      <c r="G112" s="36" t="s">
        <v>267</v>
      </c>
      <c r="H112" s="36" t="s">
        <v>265</v>
      </c>
      <c r="I112" s="36" t="s">
        <v>268</v>
      </c>
      <c r="J112" s="58" t="s">
        <v>66</v>
      </c>
      <c r="K112" s="58" t="s">
        <v>193</v>
      </c>
      <c r="L112" s="58" t="s">
        <v>208</v>
      </c>
      <c r="M112" s="58"/>
      <c r="N112" s="58"/>
      <c r="O112" s="58"/>
      <c r="P112" s="58"/>
      <c r="Q112" s="58"/>
      <c r="R112" s="58"/>
      <c r="S112" s="58"/>
      <c r="T112" s="47" t="s">
        <v>66</v>
      </c>
      <c r="U112" s="22" t="s">
        <v>193</v>
      </c>
      <c r="V112" s="22" t="s">
        <v>208</v>
      </c>
      <c r="W112" s="47"/>
      <c r="X112" s="47"/>
      <c r="Y112" s="22"/>
      <c r="Z112" s="47" t="s">
        <v>10</v>
      </c>
      <c r="AA112" s="47" t="s">
        <v>64</v>
      </c>
      <c r="AB112" s="22" t="s">
        <v>13</v>
      </c>
      <c r="AC112" s="22" t="s">
        <v>13</v>
      </c>
      <c r="AD112" s="22">
        <v>94</v>
      </c>
    </row>
    <row r="113" spans="2:30" x14ac:dyDescent="0.25">
      <c r="B113" s="43">
        <v>0.47916666666666669</v>
      </c>
      <c r="C113" s="33">
        <v>45209</v>
      </c>
      <c r="D113" s="43"/>
      <c r="E113" s="43"/>
      <c r="F113" s="43" t="s">
        <v>315</v>
      </c>
      <c r="G113" s="36" t="s">
        <v>267</v>
      </c>
      <c r="H113" s="36" t="s">
        <v>265</v>
      </c>
      <c r="I113" s="36" t="s">
        <v>268</v>
      </c>
      <c r="J113" s="58" t="s">
        <v>66</v>
      </c>
      <c r="K113" s="58" t="s">
        <v>195</v>
      </c>
      <c r="L113" s="58" t="s">
        <v>211</v>
      </c>
      <c r="M113" s="58"/>
      <c r="N113" s="58"/>
      <c r="O113" s="58"/>
      <c r="P113" s="58"/>
      <c r="Q113" s="58"/>
      <c r="R113" s="58"/>
      <c r="S113" s="58"/>
      <c r="T113" s="47" t="s">
        <v>66</v>
      </c>
      <c r="U113" s="22" t="s">
        <v>195</v>
      </c>
      <c r="V113" s="22" t="s">
        <v>211</v>
      </c>
      <c r="W113" s="47"/>
      <c r="X113" s="47"/>
      <c r="Y113" s="22"/>
      <c r="Z113" s="47" t="s">
        <v>10</v>
      </c>
      <c r="AA113" s="47" t="s">
        <v>64</v>
      </c>
      <c r="AB113" s="22" t="s">
        <v>13</v>
      </c>
      <c r="AC113" s="22" t="s">
        <v>13</v>
      </c>
      <c r="AD113" s="22">
        <v>96</v>
      </c>
    </row>
    <row r="114" spans="2:30" x14ac:dyDescent="0.25">
      <c r="B114" s="43">
        <v>0.52083333333333337</v>
      </c>
      <c r="C114" s="33">
        <v>45209</v>
      </c>
      <c r="D114" s="43"/>
      <c r="E114" s="43"/>
      <c r="F114" s="43" t="s">
        <v>315</v>
      </c>
      <c r="G114" s="36" t="s">
        <v>267</v>
      </c>
      <c r="H114" s="36" t="s">
        <v>265</v>
      </c>
      <c r="I114" s="36" t="s">
        <v>268</v>
      </c>
      <c r="J114" s="58" t="s">
        <v>66</v>
      </c>
      <c r="K114" s="58" t="s">
        <v>199</v>
      </c>
      <c r="L114" s="58" t="s">
        <v>212</v>
      </c>
      <c r="M114" s="58"/>
      <c r="N114" s="58"/>
      <c r="O114" s="58"/>
      <c r="P114" s="58"/>
      <c r="Q114" s="58"/>
      <c r="R114" s="58"/>
      <c r="S114" s="58"/>
      <c r="T114" s="47" t="s">
        <v>66</v>
      </c>
      <c r="U114" s="22" t="s">
        <v>199</v>
      </c>
      <c r="V114" s="22" t="s">
        <v>212</v>
      </c>
      <c r="W114" s="47"/>
      <c r="X114" s="47"/>
      <c r="Y114" s="22"/>
      <c r="Z114" s="47" t="s">
        <v>10</v>
      </c>
      <c r="AA114" s="47" t="s">
        <v>64</v>
      </c>
      <c r="AB114" s="22" t="s">
        <v>13</v>
      </c>
      <c r="AC114" s="22" t="s">
        <v>13</v>
      </c>
      <c r="AD114" s="22">
        <v>98</v>
      </c>
    </row>
    <row r="115" spans="2:30" x14ac:dyDescent="0.25">
      <c r="B115" s="43">
        <v>0.54166666666666663</v>
      </c>
      <c r="C115" s="33">
        <v>45209</v>
      </c>
      <c r="D115" s="43"/>
      <c r="E115" s="43"/>
      <c r="F115" s="43" t="s">
        <v>315</v>
      </c>
      <c r="G115" s="36" t="s">
        <v>267</v>
      </c>
      <c r="H115" s="36" t="s">
        <v>265</v>
      </c>
      <c r="I115" s="36" t="s">
        <v>268</v>
      </c>
      <c r="J115" s="58" t="s">
        <v>55</v>
      </c>
      <c r="K115" s="58"/>
      <c r="L115" s="58"/>
      <c r="M115" s="58"/>
      <c r="N115" s="58"/>
      <c r="O115" s="58"/>
      <c r="P115" s="58"/>
      <c r="Q115" s="58"/>
      <c r="R115" s="58"/>
      <c r="S115" s="58"/>
      <c r="T115" s="47" t="s">
        <v>55</v>
      </c>
      <c r="U115" s="22"/>
      <c r="V115" s="22"/>
      <c r="W115" s="47"/>
      <c r="X115" s="47"/>
      <c r="Y115" s="22"/>
      <c r="Z115" s="47" t="s">
        <v>10</v>
      </c>
      <c r="AA115" s="47" t="s">
        <v>64</v>
      </c>
      <c r="AB115" s="22" t="s">
        <v>13</v>
      </c>
      <c r="AC115" s="22" t="s">
        <v>13</v>
      </c>
      <c r="AD115" s="22">
        <v>99</v>
      </c>
    </row>
    <row r="116" spans="2:30" x14ac:dyDescent="0.25">
      <c r="B116" s="43">
        <v>0.25</v>
      </c>
      <c r="C116" s="33">
        <v>45210</v>
      </c>
      <c r="D116" s="43"/>
      <c r="E116" s="43"/>
      <c r="F116" s="43" t="s">
        <v>315</v>
      </c>
      <c r="G116" s="36" t="s">
        <v>267</v>
      </c>
      <c r="H116" s="36" t="s">
        <v>265</v>
      </c>
      <c r="I116" s="36" t="s">
        <v>268</v>
      </c>
      <c r="J116" s="58" t="s">
        <v>55</v>
      </c>
      <c r="K116" s="58" t="s">
        <v>201</v>
      </c>
      <c r="L116" s="58"/>
      <c r="M116" s="58"/>
      <c r="N116" s="58"/>
      <c r="O116" s="58"/>
      <c r="P116" s="58"/>
      <c r="Q116" s="58"/>
      <c r="R116" s="58"/>
      <c r="S116" s="58"/>
      <c r="T116" s="47" t="s">
        <v>55</v>
      </c>
      <c r="U116" s="22" t="s">
        <v>201</v>
      </c>
      <c r="V116" s="22" t="s">
        <v>196</v>
      </c>
      <c r="W116" s="47"/>
      <c r="X116" s="47"/>
      <c r="Y116" s="22"/>
      <c r="Z116" s="47" t="s">
        <v>10</v>
      </c>
      <c r="AA116" s="47" t="s">
        <v>62</v>
      </c>
      <c r="AB116" s="22" t="s">
        <v>13</v>
      </c>
      <c r="AC116" s="22"/>
      <c r="AD116" s="22">
        <v>113</v>
      </c>
    </row>
    <row r="117" spans="2:30" x14ac:dyDescent="0.25">
      <c r="B117" s="43">
        <v>0.35069444444444442</v>
      </c>
      <c r="C117" s="33">
        <v>45210</v>
      </c>
      <c r="D117" s="43"/>
      <c r="E117" s="43"/>
      <c r="F117" s="43" t="s">
        <v>315</v>
      </c>
      <c r="G117" s="36" t="s">
        <v>267</v>
      </c>
      <c r="H117" s="36" t="s">
        <v>265</v>
      </c>
      <c r="I117" s="36" t="s">
        <v>268</v>
      </c>
      <c r="J117" s="58" t="s">
        <v>55</v>
      </c>
      <c r="K117" s="58" t="s">
        <v>202</v>
      </c>
      <c r="L117" s="58"/>
      <c r="M117" s="58"/>
      <c r="N117" s="58"/>
      <c r="O117" s="58"/>
      <c r="P117" s="58"/>
      <c r="Q117" s="58"/>
      <c r="R117" s="58"/>
      <c r="S117" s="58"/>
      <c r="T117" s="47" t="s">
        <v>55</v>
      </c>
      <c r="U117" s="22" t="s">
        <v>202</v>
      </c>
      <c r="V117" s="22" t="s">
        <v>197</v>
      </c>
      <c r="W117" s="47"/>
      <c r="X117" s="47"/>
      <c r="Y117" s="22"/>
      <c r="Z117" s="47" t="s">
        <v>10</v>
      </c>
      <c r="AA117" s="47" t="s">
        <v>62</v>
      </c>
      <c r="AB117" s="22" t="s">
        <v>13</v>
      </c>
      <c r="AC117" s="22"/>
      <c r="AD117" s="22">
        <v>116</v>
      </c>
    </row>
    <row r="118" spans="2:30" x14ac:dyDescent="0.25">
      <c r="B118" s="43">
        <v>0.85416666666666663</v>
      </c>
      <c r="C118" s="33">
        <v>45212</v>
      </c>
      <c r="D118" s="43"/>
      <c r="E118" s="43"/>
      <c r="F118" s="43" t="s">
        <v>315</v>
      </c>
      <c r="G118" s="66" t="s">
        <v>267</v>
      </c>
      <c r="H118" s="36" t="s">
        <v>265</v>
      </c>
      <c r="I118" s="36" t="s">
        <v>268</v>
      </c>
      <c r="J118" s="58" t="s">
        <v>55</v>
      </c>
      <c r="K118" s="58" t="s">
        <v>247</v>
      </c>
      <c r="L118" s="58"/>
      <c r="M118" s="58"/>
      <c r="N118" s="58"/>
      <c r="O118" s="58"/>
      <c r="P118" s="58"/>
      <c r="Q118" s="58"/>
      <c r="R118" s="58"/>
      <c r="S118" s="58"/>
      <c r="T118" s="47" t="s">
        <v>55</v>
      </c>
      <c r="U118" s="22" t="s">
        <v>247</v>
      </c>
      <c r="V118" s="22"/>
      <c r="W118" s="47"/>
      <c r="X118" s="47"/>
      <c r="Y118" s="22"/>
      <c r="Z118" s="47" t="s">
        <v>10</v>
      </c>
      <c r="AA118" s="47" t="s">
        <v>60</v>
      </c>
      <c r="AB118" s="22"/>
      <c r="AC118" s="22"/>
      <c r="AD118" s="22">
        <v>138</v>
      </c>
    </row>
    <row r="119" spans="2:30" x14ac:dyDescent="0.25">
      <c r="B119" s="43">
        <v>6.25E-2</v>
      </c>
      <c r="C119" s="33">
        <v>45213</v>
      </c>
      <c r="D119" s="43"/>
      <c r="E119" s="43"/>
      <c r="F119" s="43" t="s">
        <v>315</v>
      </c>
      <c r="G119" s="36" t="s">
        <v>267</v>
      </c>
      <c r="H119" s="36" t="s">
        <v>265</v>
      </c>
      <c r="I119" s="36" t="s">
        <v>268</v>
      </c>
      <c r="J119" s="58" t="s">
        <v>55</v>
      </c>
      <c r="K119" s="58"/>
      <c r="L119" s="58"/>
      <c r="M119" s="58"/>
      <c r="N119" s="58"/>
      <c r="O119" s="58"/>
      <c r="P119" s="58"/>
      <c r="Q119" s="58"/>
      <c r="R119" s="58"/>
      <c r="S119" s="58"/>
      <c r="T119" s="47" t="s">
        <v>55</v>
      </c>
      <c r="U119" s="22"/>
      <c r="V119" s="22"/>
      <c r="W119" s="47"/>
      <c r="X119" s="47"/>
      <c r="Y119" s="22"/>
      <c r="Z119" s="47" t="s">
        <v>10</v>
      </c>
      <c r="AA119" s="47" t="s">
        <v>60</v>
      </c>
      <c r="AB119" s="22" t="s">
        <v>15</v>
      </c>
      <c r="AC119" s="22" t="s">
        <v>13</v>
      </c>
      <c r="AD119" s="22">
        <v>140</v>
      </c>
    </row>
    <row r="120" spans="2:30" x14ac:dyDescent="0.25">
      <c r="B120" s="43">
        <v>0.58333333333333337</v>
      </c>
      <c r="C120" s="33">
        <v>45206</v>
      </c>
      <c r="D120" s="43"/>
      <c r="E120" s="43"/>
      <c r="F120" s="43" t="s">
        <v>315</v>
      </c>
      <c r="G120" s="36" t="s">
        <v>267</v>
      </c>
      <c r="H120" s="36" t="s">
        <v>265</v>
      </c>
      <c r="I120" s="36" t="s">
        <v>268</v>
      </c>
      <c r="J120" s="58" t="s">
        <v>66</v>
      </c>
      <c r="K120" s="58" t="s">
        <v>67</v>
      </c>
      <c r="L120" s="58" t="s">
        <v>71</v>
      </c>
      <c r="M120" s="58"/>
      <c r="N120" s="58"/>
      <c r="O120" s="58"/>
      <c r="P120" s="58"/>
      <c r="Q120" s="58"/>
      <c r="R120" s="58"/>
      <c r="S120" s="58"/>
      <c r="T120" s="47" t="s">
        <v>66</v>
      </c>
      <c r="U120" s="22" t="s">
        <v>67</v>
      </c>
      <c r="V120" s="62" t="s">
        <v>71</v>
      </c>
      <c r="W120" s="47"/>
      <c r="X120" s="47"/>
      <c r="Y120" s="22" t="s">
        <v>9</v>
      </c>
      <c r="Z120" s="47" t="s">
        <v>16</v>
      </c>
      <c r="AA120" s="47" t="s">
        <v>61</v>
      </c>
      <c r="AB120" s="22" t="s">
        <v>15</v>
      </c>
      <c r="AC120" s="22" t="s">
        <v>13</v>
      </c>
      <c r="AD120" s="22">
        <v>148</v>
      </c>
    </row>
    <row r="121" spans="2:30" x14ac:dyDescent="0.25">
      <c r="B121" s="43">
        <v>0.625</v>
      </c>
      <c r="C121" s="33">
        <v>45206</v>
      </c>
      <c r="D121" s="43"/>
      <c r="E121" s="43"/>
      <c r="F121" s="43" t="s">
        <v>315</v>
      </c>
      <c r="G121" s="36" t="s">
        <v>267</v>
      </c>
      <c r="H121" s="36" t="s">
        <v>265</v>
      </c>
      <c r="I121" s="36" t="s">
        <v>268</v>
      </c>
      <c r="J121" s="58" t="s">
        <v>66</v>
      </c>
      <c r="K121" s="58" t="s">
        <v>68</v>
      </c>
      <c r="L121" s="58" t="s">
        <v>71</v>
      </c>
      <c r="M121" s="58"/>
      <c r="N121" s="58"/>
      <c r="O121" s="58"/>
      <c r="P121" s="58"/>
      <c r="Q121" s="58"/>
      <c r="R121" s="58"/>
      <c r="S121" s="58"/>
      <c r="T121" s="47" t="s">
        <v>66</v>
      </c>
      <c r="U121" s="22" t="s">
        <v>68</v>
      </c>
      <c r="V121" s="62" t="s">
        <v>71</v>
      </c>
      <c r="W121" s="47"/>
      <c r="X121" s="47"/>
      <c r="Y121" s="22" t="s">
        <v>9</v>
      </c>
      <c r="Z121" s="47" t="s">
        <v>16</v>
      </c>
      <c r="AA121" s="47" t="s">
        <v>61</v>
      </c>
      <c r="AB121" s="22" t="s">
        <v>15</v>
      </c>
      <c r="AC121" s="22" t="s">
        <v>13</v>
      </c>
      <c r="AD121" s="22">
        <v>149</v>
      </c>
    </row>
    <row r="122" spans="2:30" x14ac:dyDescent="0.25">
      <c r="B122" s="43">
        <v>0.66666666666666663</v>
      </c>
      <c r="C122" s="33">
        <v>45206</v>
      </c>
      <c r="D122" s="43"/>
      <c r="E122" s="43"/>
      <c r="F122" s="43" t="s">
        <v>315</v>
      </c>
      <c r="G122" s="36" t="s">
        <v>267</v>
      </c>
      <c r="H122" s="36" t="s">
        <v>265</v>
      </c>
      <c r="I122" s="36" t="s">
        <v>268</v>
      </c>
      <c r="J122" s="58" t="s">
        <v>66</v>
      </c>
      <c r="K122" s="58" t="s">
        <v>69</v>
      </c>
      <c r="L122" s="58" t="s">
        <v>71</v>
      </c>
      <c r="M122" s="58"/>
      <c r="N122" s="58"/>
      <c r="O122" s="58"/>
      <c r="P122" s="58"/>
      <c r="Q122" s="58"/>
      <c r="R122" s="58"/>
      <c r="S122" s="58"/>
      <c r="T122" s="47" t="s">
        <v>66</v>
      </c>
      <c r="U122" s="22" t="s">
        <v>69</v>
      </c>
      <c r="V122" s="62" t="s">
        <v>71</v>
      </c>
      <c r="W122" s="47"/>
      <c r="X122" s="47"/>
      <c r="Y122" s="22" t="s">
        <v>9</v>
      </c>
      <c r="Z122" s="47" t="s">
        <v>16</v>
      </c>
      <c r="AA122" s="47" t="s">
        <v>61</v>
      </c>
      <c r="AB122" s="22" t="s">
        <v>15</v>
      </c>
      <c r="AC122" s="22" t="s">
        <v>13</v>
      </c>
      <c r="AD122" s="22">
        <v>150</v>
      </c>
    </row>
    <row r="123" spans="2:30" x14ac:dyDescent="0.25">
      <c r="B123" s="43">
        <v>0.70833333333333337</v>
      </c>
      <c r="C123" s="33">
        <v>45206</v>
      </c>
      <c r="D123" s="43"/>
      <c r="E123" s="43"/>
      <c r="F123" s="43" t="s">
        <v>315</v>
      </c>
      <c r="G123" s="36" t="s">
        <v>267</v>
      </c>
      <c r="H123" s="36" t="s">
        <v>265</v>
      </c>
      <c r="I123" s="36" t="s">
        <v>268</v>
      </c>
      <c r="J123" s="58" t="s">
        <v>66</v>
      </c>
      <c r="K123" s="58" t="s">
        <v>70</v>
      </c>
      <c r="L123" s="58" t="s">
        <v>71</v>
      </c>
      <c r="M123" s="58"/>
      <c r="N123" s="58"/>
      <c r="O123" s="58"/>
      <c r="P123" s="58"/>
      <c r="Q123" s="58"/>
      <c r="R123" s="58"/>
      <c r="S123" s="58"/>
      <c r="T123" s="47" t="s">
        <v>66</v>
      </c>
      <c r="U123" s="22" t="s">
        <v>70</v>
      </c>
      <c r="V123" s="62" t="s">
        <v>71</v>
      </c>
      <c r="W123" s="47"/>
      <c r="X123" s="47"/>
      <c r="Y123" s="22" t="s">
        <v>9</v>
      </c>
      <c r="Z123" s="47" t="s">
        <v>16</v>
      </c>
      <c r="AA123" s="47" t="s">
        <v>61</v>
      </c>
      <c r="AB123" s="22" t="s">
        <v>15</v>
      </c>
      <c r="AC123" s="22" t="s">
        <v>13</v>
      </c>
      <c r="AD123" s="22">
        <v>151</v>
      </c>
    </row>
    <row r="124" spans="2:30" x14ac:dyDescent="0.25">
      <c r="B124" s="43">
        <v>0.75</v>
      </c>
      <c r="C124" s="33">
        <v>45206</v>
      </c>
      <c r="D124" s="43"/>
      <c r="E124" s="43"/>
      <c r="F124" s="43" t="s">
        <v>315</v>
      </c>
      <c r="G124" s="36" t="s">
        <v>267</v>
      </c>
      <c r="H124" s="36" t="s">
        <v>265</v>
      </c>
      <c r="I124" s="36" t="s">
        <v>268</v>
      </c>
      <c r="J124" s="58" t="s">
        <v>55</v>
      </c>
      <c r="K124" s="58" t="s">
        <v>72</v>
      </c>
      <c r="L124" s="58"/>
      <c r="M124" s="58"/>
      <c r="N124" s="58"/>
      <c r="O124" s="58"/>
      <c r="P124" s="58"/>
      <c r="Q124" s="58"/>
      <c r="R124" s="58"/>
      <c r="S124" s="58"/>
      <c r="T124" s="47" t="s">
        <v>55</v>
      </c>
      <c r="U124" s="22" t="s">
        <v>72</v>
      </c>
      <c r="V124" s="22"/>
      <c r="W124" s="47"/>
      <c r="X124" s="47"/>
      <c r="Y124" s="22" t="s">
        <v>9</v>
      </c>
      <c r="Z124" s="47" t="s">
        <v>16</v>
      </c>
      <c r="AA124" s="47" t="s">
        <v>61</v>
      </c>
      <c r="AB124" s="22" t="s">
        <v>13</v>
      </c>
      <c r="AC124" s="22" t="s">
        <v>13</v>
      </c>
      <c r="AD124" s="22">
        <v>152</v>
      </c>
    </row>
    <row r="125" spans="2:30" x14ac:dyDescent="0.25">
      <c r="B125" s="43">
        <v>0.375</v>
      </c>
      <c r="C125" s="33">
        <v>45209</v>
      </c>
      <c r="D125" s="43"/>
      <c r="E125" s="43"/>
      <c r="F125" s="43" t="s">
        <v>315</v>
      </c>
      <c r="G125" s="36" t="s">
        <v>267</v>
      </c>
      <c r="H125" s="36" t="s">
        <v>265</v>
      </c>
      <c r="I125" s="36" t="s">
        <v>268</v>
      </c>
      <c r="J125" s="58" t="s">
        <v>66</v>
      </c>
      <c r="K125" s="58"/>
      <c r="L125" s="58" t="s">
        <v>87</v>
      </c>
      <c r="M125" s="58"/>
      <c r="N125" s="58"/>
      <c r="O125" s="58"/>
      <c r="P125" s="58"/>
      <c r="Q125" s="58"/>
      <c r="R125" s="58"/>
      <c r="S125" s="58"/>
      <c r="T125" s="47" t="s">
        <v>66</v>
      </c>
      <c r="U125" s="22"/>
      <c r="V125" s="61" t="s">
        <v>87</v>
      </c>
      <c r="W125" s="47"/>
      <c r="X125" s="47"/>
      <c r="Y125" s="22" t="s">
        <v>9</v>
      </c>
      <c r="Z125" s="47" t="s">
        <v>16</v>
      </c>
      <c r="AA125" s="47" t="s">
        <v>86</v>
      </c>
      <c r="AB125" s="22"/>
      <c r="AC125" s="22" t="s">
        <v>15</v>
      </c>
      <c r="AD125" s="22">
        <v>153</v>
      </c>
    </row>
    <row r="126" spans="2:30" x14ac:dyDescent="0.25">
      <c r="B126" s="43">
        <v>0.66666666666666663</v>
      </c>
      <c r="C126" s="33">
        <v>45211</v>
      </c>
      <c r="D126" s="43"/>
      <c r="E126" s="43"/>
      <c r="F126" s="43" t="s">
        <v>315</v>
      </c>
      <c r="G126" s="36" t="s">
        <v>11</v>
      </c>
      <c r="H126" s="36" t="s">
        <v>275</v>
      </c>
      <c r="I126" s="36" t="s">
        <v>268</v>
      </c>
      <c r="J126" s="58" t="s">
        <v>231</v>
      </c>
      <c r="K126" s="58"/>
      <c r="L126" s="58"/>
      <c r="M126" s="58"/>
      <c r="N126" s="58"/>
      <c r="O126" s="58"/>
      <c r="P126" s="58"/>
      <c r="Q126" s="58"/>
      <c r="R126" s="58"/>
      <c r="S126" s="58"/>
      <c r="T126" s="47" t="s">
        <v>231</v>
      </c>
      <c r="U126" s="22"/>
      <c r="V126" s="22"/>
      <c r="W126" s="47"/>
      <c r="X126" s="47"/>
      <c r="Y126" s="22" t="s">
        <v>11</v>
      </c>
      <c r="Z126" s="47" t="s">
        <v>10</v>
      </c>
      <c r="AA126" s="47" t="s">
        <v>60</v>
      </c>
      <c r="AB126" s="22" t="s">
        <v>13</v>
      </c>
      <c r="AC126" s="22" t="s">
        <v>13</v>
      </c>
      <c r="AD126" s="22">
        <v>125</v>
      </c>
    </row>
    <row r="127" spans="2:30" x14ac:dyDescent="0.25">
      <c r="B127" s="43">
        <v>0.33333333333333331</v>
      </c>
      <c r="C127" s="33">
        <v>45213</v>
      </c>
      <c r="D127" s="43"/>
      <c r="E127" s="43"/>
      <c r="F127" s="43" t="s">
        <v>315</v>
      </c>
      <c r="G127" s="36" t="s">
        <v>11</v>
      </c>
      <c r="H127" s="36" t="s">
        <v>275</v>
      </c>
      <c r="I127" s="36" t="s">
        <v>268</v>
      </c>
      <c r="J127" s="58" t="s">
        <v>282</v>
      </c>
      <c r="K127" s="58"/>
      <c r="L127" s="58"/>
      <c r="M127" s="58"/>
      <c r="N127" s="58"/>
      <c r="O127" s="58"/>
      <c r="P127" s="58"/>
      <c r="Q127" s="58"/>
      <c r="R127" s="58"/>
      <c r="S127" s="58"/>
      <c r="T127" s="47" t="s">
        <v>282</v>
      </c>
      <c r="U127" s="22"/>
      <c r="V127" s="22"/>
      <c r="W127" s="47"/>
      <c r="X127" s="47"/>
      <c r="Y127" s="22"/>
      <c r="Z127" s="47" t="s">
        <v>10</v>
      </c>
      <c r="AA127" s="47" t="s">
        <v>60</v>
      </c>
      <c r="AB127" s="22" t="s">
        <v>15</v>
      </c>
      <c r="AC127" s="22" t="s">
        <v>13</v>
      </c>
      <c r="AD127" s="22">
        <v>144</v>
      </c>
    </row>
    <row r="128" spans="2:30" x14ac:dyDescent="0.25">
      <c r="B128" s="43">
        <v>0.41666666666666669</v>
      </c>
      <c r="C128" s="33">
        <v>45213</v>
      </c>
      <c r="D128" s="43"/>
      <c r="E128" s="43"/>
      <c r="F128" s="43" t="s">
        <v>315</v>
      </c>
      <c r="G128" s="36" t="s">
        <v>11</v>
      </c>
      <c r="H128" s="36" t="s">
        <v>275</v>
      </c>
      <c r="I128" s="36" t="s">
        <v>268</v>
      </c>
      <c r="J128" s="58" t="s">
        <v>256</v>
      </c>
      <c r="K128" s="58"/>
      <c r="L128" s="58"/>
      <c r="M128" s="58"/>
      <c r="N128" s="58"/>
      <c r="O128" s="58"/>
      <c r="P128" s="58"/>
      <c r="Q128" s="58"/>
      <c r="R128" s="58"/>
      <c r="S128" s="58"/>
      <c r="T128" s="47" t="s">
        <v>256</v>
      </c>
      <c r="U128" s="22"/>
      <c r="V128" s="22"/>
      <c r="W128" s="47"/>
      <c r="X128" s="47"/>
      <c r="Y128" s="22"/>
      <c r="Z128" s="47" t="s">
        <v>10</v>
      </c>
      <c r="AA128" s="47" t="s">
        <v>60</v>
      </c>
      <c r="AB128" s="22" t="s">
        <v>15</v>
      </c>
      <c r="AC128" s="22" t="s">
        <v>13</v>
      </c>
      <c r="AD128" s="22">
        <v>145</v>
      </c>
    </row>
    <row r="129" spans="2:30" x14ac:dyDescent="0.25">
      <c r="B129" s="43">
        <v>0.55208333333333337</v>
      </c>
      <c r="C129" s="33">
        <v>45212</v>
      </c>
      <c r="D129" s="43"/>
      <c r="E129" s="43"/>
      <c r="F129" s="43" t="s">
        <v>315</v>
      </c>
      <c r="G129" s="67" t="s">
        <v>332</v>
      </c>
      <c r="H129" s="36" t="s">
        <v>27</v>
      </c>
      <c r="I129" s="36" t="s">
        <v>268</v>
      </c>
      <c r="J129" s="58" t="s">
        <v>293</v>
      </c>
      <c r="K129" s="58"/>
      <c r="L129" s="58"/>
      <c r="M129" s="58"/>
      <c r="N129" s="58"/>
      <c r="O129" s="58"/>
      <c r="P129" s="58"/>
      <c r="Q129" s="58"/>
      <c r="R129" s="58"/>
      <c r="S129" s="58"/>
      <c r="T129" s="47" t="s">
        <v>242</v>
      </c>
      <c r="U129" s="22" t="s">
        <v>226</v>
      </c>
      <c r="V129" s="22" t="s">
        <v>243</v>
      </c>
      <c r="W129" s="47">
        <f>23+4</f>
        <v>27</v>
      </c>
      <c r="X129" s="47">
        <f>Table13[[#This Row],[Dist (nm)2]]/3.5</f>
        <v>7.7142857142857144</v>
      </c>
      <c r="Y129" s="22" t="s">
        <v>9</v>
      </c>
      <c r="Z129" s="47" t="s">
        <v>10</v>
      </c>
      <c r="AA129" s="47" t="s">
        <v>60</v>
      </c>
      <c r="AB129" s="22" t="s">
        <v>15</v>
      </c>
      <c r="AC129" s="22" t="s">
        <v>15</v>
      </c>
      <c r="AD129" s="22">
        <v>133</v>
      </c>
    </row>
    <row r="130" spans="2:30" x14ac:dyDescent="0.25">
      <c r="B130" s="43">
        <v>0.76388888888888884</v>
      </c>
      <c r="C130" s="33">
        <v>45204</v>
      </c>
      <c r="D130" s="43"/>
      <c r="E130" s="43"/>
      <c r="F130" s="43" t="s">
        <v>315</v>
      </c>
      <c r="G130" s="36" t="s">
        <v>267</v>
      </c>
      <c r="H130" s="36" t="s">
        <v>27</v>
      </c>
      <c r="I130" s="36" t="s">
        <v>268</v>
      </c>
      <c r="J130" s="58" t="s">
        <v>288</v>
      </c>
      <c r="K130" s="58"/>
      <c r="L130" s="58" t="s">
        <v>287</v>
      </c>
      <c r="M130" s="58"/>
      <c r="N130" s="58"/>
      <c r="O130" s="58"/>
      <c r="P130" s="58"/>
      <c r="Q130" s="58"/>
      <c r="R130" s="58"/>
      <c r="S130" s="58"/>
      <c r="T130" s="47" t="s">
        <v>27</v>
      </c>
      <c r="U130" s="22" t="s">
        <v>132</v>
      </c>
      <c r="V130" s="22" t="s">
        <v>131</v>
      </c>
      <c r="W130" s="47">
        <v>16</v>
      </c>
      <c r="X130" s="47">
        <v>2</v>
      </c>
      <c r="Y130" s="22"/>
      <c r="Z130" s="47" t="s">
        <v>10</v>
      </c>
      <c r="AA130" s="47"/>
      <c r="AB130" s="22" t="s">
        <v>13</v>
      </c>
      <c r="AC130" s="22" t="s">
        <v>13</v>
      </c>
      <c r="AD130" s="22">
        <v>29</v>
      </c>
    </row>
    <row r="131" spans="2:30" x14ac:dyDescent="0.25">
      <c r="B131" s="43">
        <v>0.65625</v>
      </c>
      <c r="C131" s="33">
        <v>45206</v>
      </c>
      <c r="D131" s="43"/>
      <c r="E131" s="43"/>
      <c r="F131" s="43" t="s">
        <v>315</v>
      </c>
      <c r="G131" s="36" t="s">
        <v>267</v>
      </c>
      <c r="H131" s="36" t="s">
        <v>27</v>
      </c>
      <c r="I131" s="36" t="s">
        <v>268</v>
      </c>
      <c r="J131" s="58" t="s">
        <v>285</v>
      </c>
      <c r="K131" s="58"/>
      <c r="L131" s="58" t="s">
        <v>286</v>
      </c>
      <c r="M131" s="58"/>
      <c r="N131" s="58"/>
      <c r="O131" s="58"/>
      <c r="P131" s="58"/>
      <c r="Q131" s="58"/>
      <c r="R131" s="58"/>
      <c r="S131" s="58"/>
      <c r="T131" s="47" t="s">
        <v>27</v>
      </c>
      <c r="U131" s="22" t="s">
        <v>142</v>
      </c>
      <c r="V131" s="22"/>
      <c r="W131" s="47">
        <v>81</v>
      </c>
      <c r="X131" s="47">
        <v>9</v>
      </c>
      <c r="Y131" s="22"/>
      <c r="Z131" s="47" t="s">
        <v>10</v>
      </c>
      <c r="AA131" s="47" t="s">
        <v>62</v>
      </c>
      <c r="AB131" s="22" t="s">
        <v>13</v>
      </c>
      <c r="AC131" s="22" t="s">
        <v>13</v>
      </c>
      <c r="AD131" s="22">
        <v>51</v>
      </c>
    </row>
    <row r="132" spans="2:30" x14ac:dyDescent="0.25">
      <c r="B132" s="43">
        <v>0.64583333333333337</v>
      </c>
      <c r="C132" s="33">
        <v>45208</v>
      </c>
      <c r="D132" s="43"/>
      <c r="E132" s="43"/>
      <c r="F132" s="43" t="s">
        <v>315</v>
      </c>
      <c r="G132" s="36" t="s">
        <v>267</v>
      </c>
      <c r="H132" s="36" t="s">
        <v>27</v>
      </c>
      <c r="I132" s="36" t="s">
        <v>268</v>
      </c>
      <c r="J132" s="58" t="s">
        <v>153</v>
      </c>
      <c r="K132" s="58"/>
      <c r="L132" s="58"/>
      <c r="M132" s="58"/>
      <c r="N132" s="58"/>
      <c r="O132" s="58"/>
      <c r="P132" s="58"/>
      <c r="Q132" s="58"/>
      <c r="R132" s="58"/>
      <c r="S132" s="58"/>
      <c r="T132" s="47" t="s">
        <v>27</v>
      </c>
      <c r="U132" s="22" t="s">
        <v>153</v>
      </c>
      <c r="V132" s="59"/>
      <c r="W132" s="47"/>
      <c r="X132" s="47"/>
      <c r="Y132" s="22"/>
      <c r="Z132" s="47" t="s">
        <v>10</v>
      </c>
      <c r="AA132" s="47" t="s">
        <v>63</v>
      </c>
      <c r="AB132" s="22" t="s">
        <v>13</v>
      </c>
      <c r="AC132" s="22" t="s">
        <v>13</v>
      </c>
      <c r="AD132" s="22">
        <v>77</v>
      </c>
    </row>
    <row r="133" spans="2:30" x14ac:dyDescent="0.25">
      <c r="B133" s="43">
        <v>0.8125</v>
      </c>
      <c r="C133" s="33">
        <v>45208</v>
      </c>
      <c r="D133" s="43"/>
      <c r="E133" s="43"/>
      <c r="F133" s="43" t="s">
        <v>315</v>
      </c>
      <c r="G133" s="36" t="s">
        <v>267</v>
      </c>
      <c r="H133" s="36" t="s">
        <v>27</v>
      </c>
      <c r="I133" s="36" t="s">
        <v>268</v>
      </c>
      <c r="J133" s="58" t="s">
        <v>183</v>
      </c>
      <c r="K133" s="58"/>
      <c r="L133" s="58" t="s">
        <v>204</v>
      </c>
      <c r="M133" s="58"/>
      <c r="N133" s="58"/>
      <c r="O133" s="58"/>
      <c r="P133" s="58"/>
      <c r="Q133" s="58"/>
      <c r="R133" s="58"/>
      <c r="S133" s="58"/>
      <c r="T133" s="47" t="s">
        <v>27</v>
      </c>
      <c r="U133" s="22" t="s">
        <v>183</v>
      </c>
      <c r="V133" s="59" t="s">
        <v>204</v>
      </c>
      <c r="W133" s="47"/>
      <c r="X133" s="47"/>
      <c r="Y133" s="22"/>
      <c r="Z133" s="47" t="s">
        <v>10</v>
      </c>
      <c r="AA133" s="47" t="s">
        <v>63</v>
      </c>
      <c r="AB133" s="22" t="s">
        <v>13</v>
      </c>
      <c r="AC133" s="22" t="s">
        <v>13</v>
      </c>
      <c r="AD133" s="22">
        <v>84</v>
      </c>
    </row>
    <row r="134" spans="2:30" x14ac:dyDescent="0.25">
      <c r="B134" s="43">
        <v>0.23958333333333334</v>
      </c>
      <c r="C134" s="33">
        <v>45209</v>
      </c>
      <c r="D134" s="43"/>
      <c r="E134" s="43"/>
      <c r="F134" s="43" t="s">
        <v>315</v>
      </c>
      <c r="G134" s="36" t="s">
        <v>267</v>
      </c>
      <c r="H134" s="36" t="s">
        <v>27</v>
      </c>
      <c r="I134" s="36" t="s">
        <v>268</v>
      </c>
      <c r="J134" s="58" t="s">
        <v>153</v>
      </c>
      <c r="K134" s="58"/>
      <c r="L134" s="58" t="s">
        <v>205</v>
      </c>
      <c r="M134" s="58"/>
      <c r="N134" s="58"/>
      <c r="O134" s="58"/>
      <c r="P134" s="58"/>
      <c r="Q134" s="58"/>
      <c r="R134" s="58"/>
      <c r="S134" s="58"/>
      <c r="T134" s="47" t="s">
        <v>158</v>
      </c>
      <c r="U134" s="22" t="s">
        <v>153</v>
      </c>
      <c r="V134" s="22" t="s">
        <v>205</v>
      </c>
      <c r="W134" s="47">
        <v>23</v>
      </c>
      <c r="X134" s="47">
        <v>3</v>
      </c>
      <c r="Y134" s="22"/>
      <c r="Z134" s="47" t="s">
        <v>10</v>
      </c>
      <c r="AA134" s="47" t="s">
        <v>64</v>
      </c>
      <c r="AB134" s="22" t="s">
        <v>13</v>
      </c>
      <c r="AC134" s="22" t="s">
        <v>13</v>
      </c>
      <c r="AD134" s="22">
        <v>89</v>
      </c>
    </row>
    <row r="135" spans="2:30" x14ac:dyDescent="0.25">
      <c r="B135" s="43">
        <v>0.40277777777777773</v>
      </c>
      <c r="C135" s="33">
        <v>45209</v>
      </c>
      <c r="D135" s="43"/>
      <c r="E135" s="43"/>
      <c r="F135" s="43" t="s">
        <v>315</v>
      </c>
      <c r="G135" s="36" t="s">
        <v>267</v>
      </c>
      <c r="H135" s="36" t="s">
        <v>27</v>
      </c>
      <c r="I135" s="36" t="s">
        <v>268</v>
      </c>
      <c r="J135" s="58" t="s">
        <v>192</v>
      </c>
      <c r="K135" s="58"/>
      <c r="L135" s="58"/>
      <c r="M135" s="58"/>
      <c r="N135" s="58"/>
      <c r="O135" s="58"/>
      <c r="P135" s="58"/>
      <c r="Q135" s="58"/>
      <c r="R135" s="58"/>
      <c r="S135" s="58"/>
      <c r="T135" s="47" t="s">
        <v>158</v>
      </c>
      <c r="U135" s="22" t="s">
        <v>192</v>
      </c>
      <c r="V135" s="22"/>
      <c r="W135" s="47"/>
      <c r="X135" s="47"/>
      <c r="Y135" s="22"/>
      <c r="Z135" s="47" t="s">
        <v>10</v>
      </c>
      <c r="AA135" s="47" t="s">
        <v>64</v>
      </c>
      <c r="AB135" s="22" t="s">
        <v>13</v>
      </c>
      <c r="AC135" s="22" t="s">
        <v>13</v>
      </c>
      <c r="AD135" s="22">
        <v>93</v>
      </c>
    </row>
    <row r="136" spans="2:30" x14ac:dyDescent="0.25">
      <c r="B136" s="43">
        <v>0.44791666666666669</v>
      </c>
      <c r="C136" s="33">
        <v>45209</v>
      </c>
      <c r="D136" s="43"/>
      <c r="E136" s="43"/>
      <c r="F136" s="43" t="s">
        <v>315</v>
      </c>
      <c r="G136" s="36" t="s">
        <v>267</v>
      </c>
      <c r="H136" s="36" t="s">
        <v>27</v>
      </c>
      <c r="I136" s="36" t="s">
        <v>268</v>
      </c>
      <c r="J136" s="58" t="s">
        <v>194</v>
      </c>
      <c r="K136" s="58"/>
      <c r="L136" s="58"/>
      <c r="M136" s="58"/>
      <c r="N136" s="58"/>
      <c r="O136" s="58"/>
      <c r="P136" s="58"/>
      <c r="Q136" s="58"/>
      <c r="R136" s="58"/>
      <c r="S136" s="58"/>
      <c r="T136" s="47" t="s">
        <v>158</v>
      </c>
      <c r="U136" s="22" t="s">
        <v>194</v>
      </c>
      <c r="V136" s="22"/>
      <c r="W136" s="47"/>
      <c r="X136" s="47"/>
      <c r="Y136" s="22"/>
      <c r="Z136" s="47" t="s">
        <v>10</v>
      </c>
      <c r="AA136" s="47" t="s">
        <v>64</v>
      </c>
      <c r="AB136" s="22" t="s">
        <v>13</v>
      </c>
      <c r="AC136" s="22" t="s">
        <v>13</v>
      </c>
      <c r="AD136" s="22">
        <v>95</v>
      </c>
    </row>
    <row r="137" spans="2:30" x14ac:dyDescent="0.25">
      <c r="B137" s="43">
        <v>0.50694444444444442</v>
      </c>
      <c r="C137" s="33">
        <v>45209</v>
      </c>
      <c r="D137" s="43"/>
      <c r="E137" s="43"/>
      <c r="F137" s="43" t="s">
        <v>315</v>
      </c>
      <c r="G137" s="36" t="s">
        <v>267</v>
      </c>
      <c r="H137" s="36" t="s">
        <v>27</v>
      </c>
      <c r="I137" s="36" t="s">
        <v>268</v>
      </c>
      <c r="J137" s="58" t="s">
        <v>198</v>
      </c>
      <c r="K137" s="58"/>
      <c r="L137" s="58"/>
      <c r="M137" s="58"/>
      <c r="N137" s="58"/>
      <c r="O137" s="58"/>
      <c r="P137" s="58"/>
      <c r="Q137" s="58"/>
      <c r="R137" s="58"/>
      <c r="S137" s="58"/>
      <c r="T137" s="47" t="s">
        <v>27</v>
      </c>
      <c r="U137" s="22" t="s">
        <v>198</v>
      </c>
      <c r="V137" s="22"/>
      <c r="W137" s="47"/>
      <c r="X137" s="47"/>
      <c r="Y137" s="22"/>
      <c r="Z137" s="47" t="s">
        <v>10</v>
      </c>
      <c r="AA137" s="47" t="s">
        <v>64</v>
      </c>
      <c r="AB137" s="22" t="s">
        <v>13</v>
      </c>
      <c r="AC137" s="22" t="s">
        <v>13</v>
      </c>
      <c r="AD137" s="22">
        <v>97</v>
      </c>
    </row>
    <row r="138" spans="2:30" x14ac:dyDescent="0.25">
      <c r="B138" s="43">
        <v>0.58333333333333337</v>
      </c>
      <c r="C138" s="33">
        <v>45209</v>
      </c>
      <c r="D138" s="43"/>
      <c r="E138" s="43"/>
      <c r="F138" s="43" t="s">
        <v>315</v>
      </c>
      <c r="G138" s="36" t="s">
        <v>267</v>
      </c>
      <c r="H138" s="36" t="s">
        <v>27</v>
      </c>
      <c r="I138" s="36" t="s">
        <v>268</v>
      </c>
      <c r="J138" s="58" t="s">
        <v>214</v>
      </c>
      <c r="K138" s="58"/>
      <c r="L138" s="58" t="s">
        <v>215</v>
      </c>
      <c r="M138" s="58"/>
      <c r="N138" s="58"/>
      <c r="O138" s="58"/>
      <c r="P138" s="58"/>
      <c r="Q138" s="58"/>
      <c r="R138" s="58"/>
      <c r="S138" s="58"/>
      <c r="T138" s="47" t="s">
        <v>160</v>
      </c>
      <c r="U138" s="22" t="s">
        <v>214</v>
      </c>
      <c r="V138" s="22" t="s">
        <v>215</v>
      </c>
      <c r="W138" s="47">
        <v>10</v>
      </c>
      <c r="X138" s="47">
        <v>1</v>
      </c>
      <c r="Y138" s="22"/>
      <c r="Z138" s="47" t="s">
        <v>10</v>
      </c>
      <c r="AA138" s="47" t="s">
        <v>64</v>
      </c>
      <c r="AB138" s="22" t="s">
        <v>13</v>
      </c>
      <c r="AC138" s="22" t="s">
        <v>13</v>
      </c>
      <c r="AD138" s="22">
        <v>100</v>
      </c>
    </row>
    <row r="139" spans="2:30" x14ac:dyDescent="0.25">
      <c r="B139" s="43">
        <v>0.77083333333333337</v>
      </c>
      <c r="C139" s="33">
        <v>45209</v>
      </c>
      <c r="D139" s="43"/>
      <c r="E139" s="43"/>
      <c r="F139" s="43" t="s">
        <v>315</v>
      </c>
      <c r="G139" s="36" t="s">
        <v>267</v>
      </c>
      <c r="H139" s="36" t="s">
        <v>27</v>
      </c>
      <c r="I139" s="36" t="s">
        <v>268</v>
      </c>
      <c r="J139" s="58"/>
      <c r="K139" s="58"/>
      <c r="L139" s="58" t="s">
        <v>215</v>
      </c>
      <c r="M139" s="58"/>
      <c r="N139" s="58"/>
      <c r="O139" s="58"/>
      <c r="P139" s="58"/>
      <c r="Q139" s="58"/>
      <c r="R139" s="58"/>
      <c r="S139" s="58"/>
      <c r="T139" s="47" t="s">
        <v>27</v>
      </c>
      <c r="U139" s="22"/>
      <c r="V139" s="22" t="s">
        <v>215</v>
      </c>
      <c r="W139" s="47">
        <v>10</v>
      </c>
      <c r="X139" s="47">
        <v>1</v>
      </c>
      <c r="Y139" s="22"/>
      <c r="Z139" s="47" t="s">
        <v>10</v>
      </c>
      <c r="AA139" s="47"/>
      <c r="AB139" s="22"/>
      <c r="AC139" s="22"/>
      <c r="AD139" s="22">
        <v>103</v>
      </c>
    </row>
    <row r="140" spans="2:30" x14ac:dyDescent="0.25">
      <c r="B140" s="43">
        <v>0.875</v>
      </c>
      <c r="C140" s="33">
        <v>45209</v>
      </c>
      <c r="D140" s="43"/>
      <c r="E140" s="43"/>
      <c r="F140" s="43" t="s">
        <v>315</v>
      </c>
      <c r="G140" s="36" t="s">
        <v>267</v>
      </c>
      <c r="H140" s="36" t="s">
        <v>27</v>
      </c>
      <c r="I140" s="36" t="s">
        <v>268</v>
      </c>
      <c r="J140" s="58"/>
      <c r="K140" s="58"/>
      <c r="L140" s="58" t="s">
        <v>215</v>
      </c>
      <c r="M140" s="58"/>
      <c r="N140" s="58"/>
      <c r="O140" s="58"/>
      <c r="P140" s="58"/>
      <c r="Q140" s="58"/>
      <c r="R140" s="58"/>
      <c r="S140" s="58"/>
      <c r="T140" s="47" t="s">
        <v>27</v>
      </c>
      <c r="U140" s="22"/>
      <c r="V140" s="22" t="s">
        <v>215</v>
      </c>
      <c r="W140" s="47">
        <v>1.3</v>
      </c>
      <c r="X140" s="47">
        <v>0.5</v>
      </c>
      <c r="Y140" s="22"/>
      <c r="Z140" s="47" t="s">
        <v>10</v>
      </c>
      <c r="AA140" s="47"/>
      <c r="AB140" s="22"/>
      <c r="AC140" s="22"/>
      <c r="AD140" s="22">
        <v>106</v>
      </c>
    </row>
    <row r="141" spans="2:30" x14ac:dyDescent="0.25">
      <c r="B141" s="43">
        <v>0.95833333333333337</v>
      </c>
      <c r="C141" s="33">
        <v>45209</v>
      </c>
      <c r="D141" s="43"/>
      <c r="E141" s="43"/>
      <c r="F141" s="43" t="s">
        <v>315</v>
      </c>
      <c r="G141" s="36" t="s">
        <v>267</v>
      </c>
      <c r="H141" s="36" t="s">
        <v>27</v>
      </c>
      <c r="I141" s="36" t="s">
        <v>268</v>
      </c>
      <c r="J141" s="58"/>
      <c r="K141" s="58"/>
      <c r="L141" s="58" t="s">
        <v>215</v>
      </c>
      <c r="M141" s="58"/>
      <c r="N141" s="58"/>
      <c r="O141" s="58"/>
      <c r="P141" s="58"/>
      <c r="Q141" s="58"/>
      <c r="R141" s="58"/>
      <c r="S141" s="58"/>
      <c r="T141" s="47" t="s">
        <v>27</v>
      </c>
      <c r="U141" s="22"/>
      <c r="V141" s="22" t="s">
        <v>215</v>
      </c>
      <c r="W141" s="47">
        <v>6</v>
      </c>
      <c r="X141" s="47">
        <v>1</v>
      </c>
      <c r="Y141" s="22"/>
      <c r="Z141" s="47" t="s">
        <v>10</v>
      </c>
      <c r="AA141" s="47"/>
      <c r="AB141" s="22"/>
      <c r="AC141" s="22"/>
      <c r="AD141" s="22">
        <v>108</v>
      </c>
    </row>
    <row r="142" spans="2:30" x14ac:dyDescent="0.25">
      <c r="B142" s="43">
        <v>6.25E-2</v>
      </c>
      <c r="C142" s="33">
        <v>45210</v>
      </c>
      <c r="D142" s="43"/>
      <c r="E142" s="43"/>
      <c r="F142" s="43" t="s">
        <v>315</v>
      </c>
      <c r="G142" s="36" t="s">
        <v>267</v>
      </c>
      <c r="H142" s="36" t="s">
        <v>27</v>
      </c>
      <c r="I142" s="36" t="s">
        <v>268</v>
      </c>
      <c r="J142" s="58"/>
      <c r="K142" s="58"/>
      <c r="L142" s="58" t="s">
        <v>215</v>
      </c>
      <c r="M142" s="58"/>
      <c r="N142" s="58"/>
      <c r="O142" s="58"/>
      <c r="P142" s="58"/>
      <c r="Q142" s="58"/>
      <c r="R142" s="58"/>
      <c r="S142" s="58"/>
      <c r="T142" s="47" t="s">
        <v>27</v>
      </c>
      <c r="U142" s="22"/>
      <c r="V142" s="22" t="s">
        <v>215</v>
      </c>
      <c r="W142" s="47">
        <v>6</v>
      </c>
      <c r="X142" s="47">
        <v>0.5</v>
      </c>
      <c r="Y142" s="22"/>
      <c r="Z142" s="47" t="s">
        <v>10</v>
      </c>
      <c r="AA142" s="47"/>
      <c r="AB142" s="22"/>
      <c r="AC142" s="22"/>
      <c r="AD142" s="22">
        <v>110</v>
      </c>
    </row>
    <row r="143" spans="2:30" x14ac:dyDescent="0.25">
      <c r="B143" s="43">
        <v>0.14583333333333334</v>
      </c>
      <c r="C143" s="33">
        <v>45210</v>
      </c>
      <c r="D143" s="43"/>
      <c r="E143" s="43"/>
      <c r="F143" s="43" t="s">
        <v>315</v>
      </c>
      <c r="G143" s="36" t="s">
        <v>267</v>
      </c>
      <c r="H143" s="36" t="s">
        <v>27</v>
      </c>
      <c r="I143" s="36" t="s">
        <v>268</v>
      </c>
      <c r="J143" s="58" t="s">
        <v>289</v>
      </c>
      <c r="K143" s="58"/>
      <c r="L143" s="58" t="s">
        <v>215</v>
      </c>
      <c r="M143" s="58"/>
      <c r="N143" s="58"/>
      <c r="O143" s="58"/>
      <c r="P143" s="58"/>
      <c r="Q143" s="58"/>
      <c r="R143" s="58"/>
      <c r="S143" s="58"/>
      <c r="T143" s="47" t="s">
        <v>216</v>
      </c>
      <c r="U143" s="22"/>
      <c r="V143" s="22" t="s">
        <v>215</v>
      </c>
      <c r="W143" s="47">
        <v>37</v>
      </c>
      <c r="X143" s="47">
        <v>4</v>
      </c>
      <c r="Y143" s="22"/>
      <c r="Z143" s="47" t="s">
        <v>10</v>
      </c>
      <c r="AA143" s="47"/>
      <c r="AB143" s="22"/>
      <c r="AC143" s="22"/>
      <c r="AD143" s="22">
        <v>112</v>
      </c>
    </row>
    <row r="144" spans="2:30" x14ac:dyDescent="0.25">
      <c r="B144" s="43">
        <v>0.27083333333333331</v>
      </c>
      <c r="C144" s="33">
        <v>45210</v>
      </c>
      <c r="D144" s="43"/>
      <c r="E144" s="43"/>
      <c r="F144" s="43" t="s">
        <v>315</v>
      </c>
      <c r="G144" s="36" t="s">
        <v>267</v>
      </c>
      <c r="H144" s="36" t="s">
        <v>27</v>
      </c>
      <c r="I144" s="36" t="s">
        <v>268</v>
      </c>
      <c r="J144" s="58" t="s">
        <v>290</v>
      </c>
      <c r="K144" s="58"/>
      <c r="L144" s="58"/>
      <c r="M144" s="58"/>
      <c r="N144" s="58"/>
      <c r="O144" s="58"/>
      <c r="P144" s="58"/>
      <c r="Q144" s="58"/>
      <c r="R144" s="58"/>
      <c r="S144" s="58"/>
      <c r="T144" s="47" t="s">
        <v>203</v>
      </c>
      <c r="U144" s="22"/>
      <c r="V144" s="22"/>
      <c r="W144" s="47">
        <v>14</v>
      </c>
      <c r="X144" s="47">
        <v>1.5</v>
      </c>
      <c r="Y144" s="22"/>
      <c r="Z144" s="47" t="s">
        <v>10</v>
      </c>
      <c r="AA144" s="47" t="s">
        <v>62</v>
      </c>
      <c r="AB144" s="22" t="s">
        <v>13</v>
      </c>
      <c r="AC144" s="22"/>
      <c r="AD144" s="22">
        <v>114</v>
      </c>
    </row>
    <row r="145" spans="2:30" x14ac:dyDescent="0.25">
      <c r="B145" s="43">
        <v>0.36805555555555558</v>
      </c>
      <c r="C145" s="33">
        <v>45210</v>
      </c>
      <c r="D145" s="43"/>
      <c r="E145" s="43"/>
      <c r="F145" s="43" t="s">
        <v>315</v>
      </c>
      <c r="G145" s="36" t="s">
        <v>267</v>
      </c>
      <c r="H145" s="36" t="s">
        <v>27</v>
      </c>
      <c r="I145" s="36" t="s">
        <v>268</v>
      </c>
      <c r="J145" s="58"/>
      <c r="K145" s="58"/>
      <c r="L145" s="58">
        <v>4</v>
      </c>
      <c r="M145" s="58"/>
      <c r="N145" s="58"/>
      <c r="O145" s="58"/>
      <c r="P145" s="58"/>
      <c r="Q145" s="58"/>
      <c r="R145" s="58"/>
      <c r="S145" s="58"/>
      <c r="T145" s="47" t="s">
        <v>27</v>
      </c>
      <c r="U145" s="22"/>
      <c r="V145" s="22">
        <v>4</v>
      </c>
      <c r="W145" s="47">
        <v>105</v>
      </c>
      <c r="X145" s="47">
        <v>13</v>
      </c>
      <c r="Y145" s="22"/>
      <c r="Z145" s="47" t="s">
        <v>10</v>
      </c>
      <c r="AA145" s="47" t="s">
        <v>62</v>
      </c>
      <c r="AB145" s="22" t="s">
        <v>13</v>
      </c>
      <c r="AC145" s="22"/>
      <c r="AD145" s="22">
        <v>117</v>
      </c>
    </row>
    <row r="146" spans="2:30" x14ac:dyDescent="0.25">
      <c r="B146" s="43">
        <v>0.25</v>
      </c>
      <c r="C146" s="33">
        <v>45213</v>
      </c>
      <c r="D146" s="43"/>
      <c r="E146" s="43"/>
      <c r="F146" s="43" t="s">
        <v>315</v>
      </c>
      <c r="G146" s="36" t="s">
        <v>267</v>
      </c>
      <c r="H146" s="36" t="s">
        <v>27</v>
      </c>
      <c r="I146" s="36" t="s">
        <v>268</v>
      </c>
      <c r="J146" s="58" t="s">
        <v>293</v>
      </c>
      <c r="K146" s="58"/>
      <c r="L146" s="58"/>
      <c r="M146" s="58"/>
      <c r="N146" s="58"/>
      <c r="O146" s="58"/>
      <c r="P146" s="58"/>
      <c r="Q146" s="58"/>
      <c r="R146" s="58"/>
      <c r="S146" s="58"/>
      <c r="T146" s="47" t="s">
        <v>242</v>
      </c>
      <c r="U146" s="22" t="s">
        <v>248</v>
      </c>
      <c r="V146" s="22"/>
      <c r="W146" s="47"/>
      <c r="X146" s="47"/>
      <c r="Y146" s="22"/>
      <c r="Z146" s="47" t="s">
        <v>10</v>
      </c>
      <c r="AA146" s="47" t="s">
        <v>60</v>
      </c>
      <c r="AB146" s="22"/>
      <c r="AC146" s="22"/>
      <c r="AD146" s="22">
        <v>142</v>
      </c>
    </row>
    <row r="147" spans="2:30" x14ac:dyDescent="0.25">
      <c r="B147" s="43">
        <v>0.54166666666666663</v>
      </c>
      <c r="C147" s="33">
        <v>45213</v>
      </c>
      <c r="D147" s="43"/>
      <c r="E147" s="43"/>
      <c r="F147" s="43" t="s">
        <v>315</v>
      </c>
      <c r="G147" s="36" t="s">
        <v>267</v>
      </c>
      <c r="H147" s="36" t="s">
        <v>27</v>
      </c>
      <c r="I147" s="36" t="s">
        <v>268</v>
      </c>
      <c r="J147" s="58"/>
      <c r="K147" s="58"/>
      <c r="L147" s="58"/>
      <c r="M147" s="58"/>
      <c r="N147" s="58"/>
      <c r="O147" s="58"/>
      <c r="P147" s="58"/>
      <c r="Q147" s="58"/>
      <c r="R147" s="58"/>
      <c r="S147" s="58"/>
      <c r="T147" s="47" t="s">
        <v>27</v>
      </c>
      <c r="U147" s="22"/>
      <c r="V147" s="22"/>
      <c r="W147" s="47"/>
      <c r="X147" s="47"/>
      <c r="Y147" s="22"/>
      <c r="Z147" s="47" t="s">
        <v>17</v>
      </c>
      <c r="AA147" s="47" t="s">
        <v>60</v>
      </c>
      <c r="AB147" s="22" t="s">
        <v>13</v>
      </c>
      <c r="AC147" s="22" t="s">
        <v>13</v>
      </c>
      <c r="AD147" s="22">
        <v>146</v>
      </c>
    </row>
  </sheetData>
  <phoneticPr fontId="5" type="noConversion"/>
  <conditionalFormatting sqref="AB1:AB16 AB27:AB43 AB82:AB113 AB115 AB121:AB134 AC125 AB141:AB142 AB144:AB147">
    <cfRule type="cellIs" dxfId="50" priority="104" operator="equal">
      <formula>"Possible impact"</formula>
    </cfRule>
  </conditionalFormatting>
  <conditionalFormatting sqref="AB1:AB48 AB56:AB134">
    <cfRule type="cellIs" dxfId="49" priority="42" operator="equal">
      <formula>"Interruption"</formula>
    </cfRule>
    <cfRule type="cellIs" dxfId="48" priority="44" operator="equal">
      <formula>"No Impact"</formula>
    </cfRule>
  </conditionalFormatting>
  <conditionalFormatting sqref="AB17:AB26">
    <cfRule type="cellIs" dxfId="47" priority="55" operator="equal">
      <formula>"Possible impact"</formula>
    </cfRule>
  </conditionalFormatting>
  <conditionalFormatting sqref="AB31">
    <cfRule type="cellIs" dxfId="46" priority="57" operator="equal">
      <formula>"Possible impact"</formula>
    </cfRule>
  </conditionalFormatting>
  <conditionalFormatting sqref="AB44:AB47">
    <cfRule type="cellIs" dxfId="45" priority="51" operator="equal">
      <formula>"Possible impact"</formula>
    </cfRule>
  </conditionalFormatting>
  <conditionalFormatting sqref="AB47 AC148:AC1048576">
    <cfRule type="cellIs" dxfId="44" priority="46" operator="equal">
      <formula>"Possible impact"</formula>
    </cfRule>
    <cfRule type="cellIs" dxfId="43" priority="47" operator="equal">
      <formula>"No impact"</formula>
    </cfRule>
    <cfRule type="cellIs" dxfId="42" priority="45" operator="equal">
      <formula>"Heavy impact"</formula>
    </cfRule>
  </conditionalFormatting>
  <conditionalFormatting sqref="AB48">
    <cfRule type="cellIs" dxfId="41" priority="43" operator="equal">
      <formula>"Possible impact"</formula>
    </cfRule>
  </conditionalFormatting>
  <conditionalFormatting sqref="AB56:AB81">
    <cfRule type="cellIs" dxfId="40" priority="38" operator="equal">
      <formula>"Possible impact"</formula>
    </cfRule>
  </conditionalFormatting>
  <conditionalFormatting sqref="AB114:AB116">
    <cfRule type="cellIs" dxfId="39" priority="19" operator="equal">
      <formula>"Possible impact"</formula>
    </cfRule>
  </conditionalFormatting>
  <conditionalFormatting sqref="AB117:AB122">
    <cfRule type="cellIs" dxfId="38" priority="24" operator="equal">
      <formula>"Possible impact"</formula>
    </cfRule>
  </conditionalFormatting>
  <conditionalFormatting sqref="AB124:AB127 AC125">
    <cfRule type="cellIs" dxfId="37" priority="14" operator="equal">
      <formula>"Possible impact"</formula>
    </cfRule>
  </conditionalFormatting>
  <conditionalFormatting sqref="AB141:AB142 AB144:AB147">
    <cfRule type="cellIs" dxfId="36" priority="105" operator="equal">
      <formula>"No Impact"</formula>
    </cfRule>
    <cfRule type="cellIs" dxfId="35" priority="103" operator="equal">
      <formula>"Interruption"</formula>
    </cfRule>
  </conditionalFormatting>
  <conditionalFormatting sqref="AB148:AB1048576">
    <cfRule type="cellIs" dxfId="34" priority="80" operator="equal">
      <formula>"Possible impact"</formula>
    </cfRule>
    <cfRule type="cellIs" dxfId="33" priority="79" operator="equal">
      <formula>"Interruption"</formula>
    </cfRule>
    <cfRule type="cellIs" dxfId="32" priority="81" operator="equal">
      <formula>"No Impact"</formula>
    </cfRule>
  </conditionalFormatting>
  <conditionalFormatting sqref="AB14:AC14 AB82:AC102 AB103:AB107 AC105 AC108 AB109 AB117:AC140 AB141:AB142 AB144:AC147">
    <cfRule type="cellIs" dxfId="31" priority="102" operator="equal">
      <formula>"No impact"</formula>
    </cfRule>
    <cfRule type="cellIs" dxfId="30" priority="100" operator="equal">
      <formula>"Heavy impact"</formula>
    </cfRule>
  </conditionalFormatting>
  <conditionalFormatting sqref="AB27:AC43 AB121:AC140 AB115:AC115 AB14:AC14 AB82:AC102 AB103:AB107 AC105 AC108 AB109 AB141:AB142 AB144:AC147">
    <cfRule type="cellIs" dxfId="29" priority="101" operator="equal">
      <formula>"Possible impact"</formula>
    </cfRule>
  </conditionalFormatting>
  <conditionalFormatting sqref="AB27:AC47">
    <cfRule type="cellIs" dxfId="28" priority="50" operator="equal">
      <formula>"No impact"</formula>
    </cfRule>
    <cfRule type="cellIs" dxfId="27" priority="48" operator="equal">
      <formula>"Heavy impact"</formula>
    </cfRule>
  </conditionalFormatting>
  <conditionalFormatting sqref="AB31:AC31">
    <cfRule type="cellIs" dxfId="26" priority="56" operator="equal">
      <formula>"Possible impact"</formula>
    </cfRule>
  </conditionalFormatting>
  <conditionalFormatting sqref="AB44:AC47">
    <cfRule type="cellIs" dxfId="25" priority="49" operator="equal">
      <formula>"Possible impact"</formula>
    </cfRule>
  </conditionalFormatting>
  <conditionalFormatting sqref="AB110:AC115">
    <cfRule type="cellIs" dxfId="24" priority="16" operator="equal">
      <formula>"Heavy impact"</formula>
    </cfRule>
    <cfRule type="cellIs" dxfId="23" priority="17" operator="equal">
      <formula>"Possible impact"</formula>
    </cfRule>
    <cfRule type="cellIs" dxfId="22" priority="18" operator="equal">
      <formula>"No impact"</formula>
    </cfRule>
  </conditionalFormatting>
  <conditionalFormatting sqref="AB117:AC122">
    <cfRule type="cellIs" dxfId="21" priority="23" operator="equal">
      <formula>"Possible impact"</formula>
    </cfRule>
  </conditionalFormatting>
  <conditionalFormatting sqref="AB124:AC127">
    <cfRule type="cellIs" dxfId="20" priority="11" operator="equal">
      <formula>"Possible impact"</formula>
    </cfRule>
  </conditionalFormatting>
  <conditionalFormatting sqref="AC1:AC26 AB49:AC79 AB80:AB81">
    <cfRule type="cellIs" dxfId="19" priority="34" operator="equal">
      <formula>"No impact"</formula>
    </cfRule>
    <cfRule type="cellIs" dxfId="18" priority="33" operator="equal">
      <formula>"Possible impact"</formula>
    </cfRule>
    <cfRule type="cellIs" dxfId="17" priority="32" operator="equal">
      <formula>"Heavy impact"</formula>
    </cfRule>
  </conditionalFormatting>
  <conditionalFormatting sqref="AC47:AC48">
    <cfRule type="cellIs" dxfId="16" priority="41" operator="equal">
      <formula>"No impact"</formula>
    </cfRule>
    <cfRule type="cellIs" dxfId="15" priority="40" operator="equal">
      <formula>"Possible impact"</formula>
    </cfRule>
    <cfRule type="cellIs" dxfId="14" priority="39" operator="equal">
      <formula>"Heavy impact"</formula>
    </cfRule>
  </conditionalFormatting>
  <conditionalFormatting sqref="AC80:AC81">
    <cfRule type="cellIs" dxfId="13" priority="36" operator="equal">
      <formula>"Possible impact"</formula>
    </cfRule>
    <cfRule type="cellIs" dxfId="12" priority="35" operator="equal">
      <formula>"Heavy impact"</formula>
    </cfRule>
    <cfRule type="cellIs" dxfId="11" priority="37" operator="equal">
      <formula>"No impact"</formula>
    </cfRule>
  </conditionalFormatting>
  <conditionalFormatting sqref="AC116">
    <cfRule type="cellIs" dxfId="10" priority="27" operator="equal">
      <formula>"No impact"</formula>
    </cfRule>
    <cfRule type="cellIs" dxfId="9" priority="26" operator="equal">
      <formula>"Possible impact"</formula>
    </cfRule>
    <cfRule type="cellIs" dxfId="8" priority="25" operator="equal">
      <formula>"Heavy impact"</formula>
    </cfRule>
  </conditionalFormatting>
  <conditionalFormatting sqref="AC125">
    <cfRule type="cellIs" dxfId="7" priority="15" operator="equal">
      <formula>"No Impact"</formula>
    </cfRule>
    <cfRule type="cellIs" dxfId="6" priority="13" operator="equal">
      <formula>"Interruption"</formula>
    </cfRule>
  </conditionalFormatting>
  <conditionalFormatting sqref="AC126:AC127">
    <cfRule type="cellIs" dxfId="5" priority="22" operator="equal">
      <formula>"No impact"</formula>
    </cfRule>
    <cfRule type="cellIs" dxfId="4" priority="21" operator="equal">
      <formula>"Possible impact"</formula>
    </cfRule>
    <cfRule type="cellIs" dxfId="3" priority="20" operator="equal">
      <formula>"Heavy impact"</formula>
    </cfRule>
  </conditionalFormatting>
  <conditionalFormatting sqref="AC141:AC142">
    <cfRule type="cellIs" dxfId="2" priority="58" operator="equal">
      <formula>"Heavy impact"</formula>
    </cfRule>
    <cfRule type="cellIs" dxfId="1" priority="59" operator="equal">
      <formula>"Possible impact"</formula>
    </cfRule>
    <cfRule type="cellIs" dxfId="0" priority="6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37488D1-C03C-4EEB-9537-B3E92FD2D88A}">
          <x14:formula1>
            <xm:f>List!$B$2:$B$12</xm:f>
          </x14:formula1>
          <xm:sqref>AA144:AA1048576 AA2:AA15 AA17:AA142</xm:sqref>
        </x14:dataValidation>
        <x14:dataValidation type="list" allowBlank="1" showInputMessage="1" showErrorMessage="1" xr:uid="{11A2DF38-B9DE-4519-88AF-8E237AE7E031}">
          <x14:formula1>
            <xm:f>List!$C$2:$C$6</xm:f>
          </x14:formula1>
          <xm:sqref>Z144:Z1048576 Z2:Z142</xm:sqref>
        </x14:dataValidation>
        <x14:dataValidation type="list" allowBlank="1" showInputMessage="1" showErrorMessage="1" xr:uid="{C4274434-DC7E-4A79-801E-13E62526598D}">
          <x14:formula1>
            <xm:f>List!$D$2:$D$5</xm:f>
          </x14:formula1>
          <xm:sqref>Y17:Y57 Y79:Y84 Y105 Y108 Y144:Y1048576 Y2:Y15 Y59:Y73 Y110:Y142</xm:sqref>
        </x14:dataValidation>
        <x14:dataValidation type="list" allowBlank="1" showInputMessage="1" showErrorMessage="1" xr:uid="{2D61B9B7-47BC-4776-BF3E-7E4BAD45D92A}">
          <x14:formula1>
            <xm:f>List!$F$2:$F$7</xm:f>
          </x14:formula1>
          <xm:sqref>AB9:AC9 AB14:AC15 AB31:AC31 AB27:AB32 AB33:AC47 AB103:AB107 AC105 AC108 AB121:AC122 AB144:AC147 AC148:AC1048576 AC2:AC32 AB8:AB23 AB49:AB68 AC48:AC68 AB69:AC102 AB109:AB115 AB117:AB142 AC110:AC142</xm:sqref>
        </x14:dataValidation>
        <x14:dataValidation type="list" allowBlank="1" showInputMessage="1" showErrorMessage="1" xr:uid="{D0E8E517-F102-440E-82D2-9F4168164A52}">
          <x14:formula1>
            <xm:f>List!$E$2:$E$6</xm:f>
          </x14:formula1>
          <xm:sqref>AC125 AB141:AB142 AB144:AB1048576 AB2:AB48 AB56:AB134</xm:sqref>
        </x14:dataValidation>
        <x14:dataValidation type="list" allowBlank="1" showInputMessage="1" showErrorMessage="1" xr:uid="{9442E9A8-7A94-4FE9-B7CD-D1868C25FD3C}">
          <x14:formula1>
            <xm:f>'process mapping'!$G$24:$G$35</xm:f>
          </x14:formula1>
          <xm:sqref>H147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2BC0-37C7-46FA-B16C-716BF13FE289}">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D7A1-6FBD-4AA6-A405-43F380E47776}">
  <dimension ref="A1:H37"/>
  <sheetViews>
    <sheetView topLeftCell="A12" workbookViewId="0">
      <selection activeCell="G38" sqref="G38"/>
    </sheetView>
  </sheetViews>
  <sheetFormatPr defaultRowHeight="15" x14ac:dyDescent="0.25"/>
  <cols>
    <col min="1" max="1" width="67.140625" customWidth="1"/>
    <col min="7" max="7" width="15" customWidth="1"/>
  </cols>
  <sheetData>
    <row r="1" spans="1:3" x14ac:dyDescent="0.25">
      <c r="A1" t="s">
        <v>230</v>
      </c>
      <c r="B1" t="s">
        <v>270</v>
      </c>
      <c r="C1" t="s">
        <v>268</v>
      </c>
    </row>
    <row r="2" spans="1:3" x14ac:dyDescent="0.25">
      <c r="A2" t="s">
        <v>41</v>
      </c>
      <c r="B2" t="s">
        <v>270</v>
      </c>
      <c r="C2" t="s">
        <v>268</v>
      </c>
    </row>
    <row r="3" spans="1:3" x14ac:dyDescent="0.25">
      <c r="A3" t="s">
        <v>59</v>
      </c>
      <c r="B3" t="s">
        <v>270</v>
      </c>
      <c r="C3" t="s">
        <v>268</v>
      </c>
    </row>
    <row r="4" spans="1:3" x14ac:dyDescent="0.25">
      <c r="A4" t="s">
        <v>88</v>
      </c>
      <c r="B4" t="s">
        <v>270</v>
      </c>
      <c r="C4" t="s">
        <v>268</v>
      </c>
    </row>
    <row r="5" spans="1:3" x14ac:dyDescent="0.25">
      <c r="A5" t="s">
        <v>25</v>
      </c>
      <c r="B5" t="s">
        <v>270</v>
      </c>
      <c r="C5" t="s">
        <v>268</v>
      </c>
    </row>
    <row r="6" spans="1:3" x14ac:dyDescent="0.25">
      <c r="A6" t="s">
        <v>89</v>
      </c>
      <c r="B6" t="s">
        <v>270</v>
      </c>
      <c r="C6" t="s">
        <v>268</v>
      </c>
    </row>
    <row r="7" spans="1:3" x14ac:dyDescent="0.25">
      <c r="A7" t="s">
        <v>157</v>
      </c>
      <c r="B7" t="s">
        <v>270</v>
      </c>
      <c r="C7" t="s">
        <v>268</v>
      </c>
    </row>
    <row r="8" spans="1:3" x14ac:dyDescent="0.25">
      <c r="A8" t="s">
        <v>218</v>
      </c>
      <c r="B8" t="s">
        <v>270</v>
      </c>
      <c r="C8" t="s">
        <v>268</v>
      </c>
    </row>
    <row r="9" spans="1:3" x14ac:dyDescent="0.25">
      <c r="A9" t="s">
        <v>134</v>
      </c>
      <c r="B9" t="s">
        <v>270</v>
      </c>
      <c r="C9" t="s">
        <v>268</v>
      </c>
    </row>
    <row r="10" spans="1:3" x14ac:dyDescent="0.25">
      <c r="A10" t="s">
        <v>249</v>
      </c>
      <c r="B10" t="s">
        <v>270</v>
      </c>
      <c r="C10" t="s">
        <v>268</v>
      </c>
    </row>
    <row r="11" spans="1:3" x14ac:dyDescent="0.25">
      <c r="A11" t="s">
        <v>30</v>
      </c>
      <c r="B11" t="s">
        <v>271</v>
      </c>
      <c r="C11" t="s">
        <v>272</v>
      </c>
    </row>
    <row r="12" spans="1:3" x14ac:dyDescent="0.25">
      <c r="A12" t="s">
        <v>53</v>
      </c>
      <c r="B12" t="s">
        <v>271</v>
      </c>
      <c r="C12" t="s">
        <v>268</v>
      </c>
    </row>
    <row r="13" spans="1:3" x14ac:dyDescent="0.25">
      <c r="A13" t="s">
        <v>29</v>
      </c>
      <c r="B13" t="s">
        <v>273</v>
      </c>
      <c r="C13" t="s">
        <v>268</v>
      </c>
    </row>
    <row r="14" spans="1:3" x14ac:dyDescent="0.25">
      <c r="A14" t="s">
        <v>54</v>
      </c>
      <c r="B14" t="s">
        <v>273</v>
      </c>
      <c r="C14" t="s">
        <v>268</v>
      </c>
    </row>
    <row r="15" spans="1:3" x14ac:dyDescent="0.25">
      <c r="A15" t="s">
        <v>137</v>
      </c>
      <c r="B15" t="s">
        <v>273</v>
      </c>
      <c r="C15" t="s">
        <v>268</v>
      </c>
    </row>
    <row r="16" spans="1:3" x14ac:dyDescent="0.25">
      <c r="A16" t="s">
        <v>31</v>
      </c>
      <c r="B16" t="s">
        <v>278</v>
      </c>
      <c r="C16" t="s">
        <v>268</v>
      </c>
    </row>
    <row r="17" spans="1:8" x14ac:dyDescent="0.25">
      <c r="A17" t="s">
        <v>24</v>
      </c>
      <c r="B17" t="s">
        <v>269</v>
      </c>
      <c r="C17" t="s">
        <v>268</v>
      </c>
    </row>
    <row r="18" spans="1:8" x14ac:dyDescent="0.25">
      <c r="A18" t="s">
        <v>128</v>
      </c>
      <c r="B18" t="s">
        <v>274</v>
      </c>
      <c r="C18" t="s">
        <v>268</v>
      </c>
    </row>
    <row r="19" spans="1:8" x14ac:dyDescent="0.25">
      <c r="A19" t="s">
        <v>256</v>
      </c>
      <c r="B19" t="s">
        <v>275</v>
      </c>
      <c r="C19" t="s">
        <v>268</v>
      </c>
    </row>
    <row r="20" spans="1:8" x14ac:dyDescent="0.25">
      <c r="A20" t="s">
        <v>27</v>
      </c>
      <c r="B20" t="s">
        <v>27</v>
      </c>
      <c r="C20" t="s">
        <v>268</v>
      </c>
    </row>
    <row r="21" spans="1:8" x14ac:dyDescent="0.25">
      <c r="A21" t="s">
        <v>242</v>
      </c>
      <c r="B21" t="s">
        <v>27</v>
      </c>
      <c r="C21" t="s">
        <v>268</v>
      </c>
    </row>
    <row r="22" spans="1:8" x14ac:dyDescent="0.25">
      <c r="A22" t="s">
        <v>158</v>
      </c>
      <c r="B22" t="s">
        <v>27</v>
      </c>
      <c r="C22" t="s">
        <v>268</v>
      </c>
      <c r="G22" t="s">
        <v>279</v>
      </c>
    </row>
    <row r="23" spans="1:8" x14ac:dyDescent="0.25">
      <c r="A23" t="s">
        <v>160</v>
      </c>
      <c r="B23" t="s">
        <v>27</v>
      </c>
      <c r="C23" t="s">
        <v>268</v>
      </c>
    </row>
    <row r="24" spans="1:8" x14ac:dyDescent="0.25">
      <c r="A24" t="s">
        <v>216</v>
      </c>
      <c r="B24" t="s">
        <v>27</v>
      </c>
      <c r="C24" t="s">
        <v>268</v>
      </c>
      <c r="G24" s="20" t="s">
        <v>271</v>
      </c>
      <c r="H24" s="20"/>
    </row>
    <row r="25" spans="1:8" x14ac:dyDescent="0.25">
      <c r="A25" t="s">
        <v>203</v>
      </c>
      <c r="B25" t="s">
        <v>27</v>
      </c>
      <c r="C25" t="s">
        <v>268</v>
      </c>
      <c r="G25" s="20" t="s">
        <v>278</v>
      </c>
      <c r="H25" s="20"/>
    </row>
    <row r="26" spans="1:8" x14ac:dyDescent="0.25">
      <c r="A26" t="s">
        <v>55</v>
      </c>
      <c r="B26" t="s">
        <v>265</v>
      </c>
      <c r="C26" t="s">
        <v>268</v>
      </c>
      <c r="G26" s="20" t="s">
        <v>276</v>
      </c>
      <c r="H26" s="20"/>
    </row>
    <row r="27" spans="1:8" x14ac:dyDescent="0.25">
      <c r="A27" t="s">
        <v>282</v>
      </c>
      <c r="B27" t="s">
        <v>275</v>
      </c>
      <c r="C27" t="s">
        <v>268</v>
      </c>
      <c r="D27" t="s">
        <v>283</v>
      </c>
      <c r="G27" s="21" t="s">
        <v>273</v>
      </c>
      <c r="H27" s="21" t="s">
        <v>280</v>
      </c>
    </row>
    <row r="28" spans="1:8" x14ac:dyDescent="0.25">
      <c r="A28" t="s">
        <v>252</v>
      </c>
      <c r="G28" s="21" t="s">
        <v>270</v>
      </c>
      <c r="H28" s="21" t="s">
        <v>280</v>
      </c>
    </row>
    <row r="29" spans="1:8" x14ac:dyDescent="0.25">
      <c r="A29" t="s">
        <v>40</v>
      </c>
      <c r="G29" s="20" t="s">
        <v>269</v>
      </c>
      <c r="H29" s="20"/>
    </row>
    <row r="30" spans="1:8" x14ac:dyDescent="0.25">
      <c r="A30" t="s">
        <v>231</v>
      </c>
      <c r="B30" t="s">
        <v>275</v>
      </c>
      <c r="C30" t="s">
        <v>268</v>
      </c>
      <c r="D30" t="s">
        <v>281</v>
      </c>
      <c r="G30" s="20" t="s">
        <v>277</v>
      </c>
      <c r="H30" s="20"/>
    </row>
    <row r="31" spans="1:8" x14ac:dyDescent="0.25">
      <c r="A31" t="s">
        <v>224</v>
      </c>
      <c r="B31" t="s">
        <v>224</v>
      </c>
      <c r="G31" s="21" t="s">
        <v>274</v>
      </c>
      <c r="H31" s="21" t="s">
        <v>280</v>
      </c>
    </row>
    <row r="32" spans="1:8" x14ac:dyDescent="0.25">
      <c r="A32" t="s">
        <v>245</v>
      </c>
      <c r="G32" s="20" t="s">
        <v>265</v>
      </c>
      <c r="H32" s="20"/>
    </row>
    <row r="33" spans="1:8" x14ac:dyDescent="0.25">
      <c r="A33" t="s">
        <v>56</v>
      </c>
      <c r="B33" t="s">
        <v>297</v>
      </c>
      <c r="C33" t="s">
        <v>268</v>
      </c>
      <c r="G33" s="21" t="s">
        <v>275</v>
      </c>
      <c r="H33" s="21" t="s">
        <v>280</v>
      </c>
    </row>
    <row r="34" spans="1:8" x14ac:dyDescent="0.25">
      <c r="A34" t="s">
        <v>217</v>
      </c>
      <c r="B34" t="s">
        <v>276</v>
      </c>
      <c r="C34" t="s">
        <v>268</v>
      </c>
      <c r="G34" s="20" t="s">
        <v>27</v>
      </c>
      <c r="H34" s="20"/>
    </row>
    <row r="35" spans="1:8" x14ac:dyDescent="0.25">
      <c r="A35" t="s">
        <v>222</v>
      </c>
      <c r="B35" t="s">
        <v>277</v>
      </c>
      <c r="C35" t="s">
        <v>268</v>
      </c>
      <c r="G35" s="21" t="s">
        <v>224</v>
      </c>
      <c r="H35" s="21" t="s">
        <v>280</v>
      </c>
    </row>
    <row r="36" spans="1:8" x14ac:dyDescent="0.25">
      <c r="A36" t="s">
        <v>73</v>
      </c>
      <c r="B36" t="s">
        <v>297</v>
      </c>
      <c r="C36" t="s">
        <v>268</v>
      </c>
    </row>
    <row r="37" spans="1:8" x14ac:dyDescent="0.25">
      <c r="A37" t="s">
        <v>66</v>
      </c>
      <c r="B37" t="s">
        <v>265</v>
      </c>
      <c r="C37" t="s">
        <v>268</v>
      </c>
      <c r="G37" s="57" t="s">
        <v>330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Feuil1</vt:lpstr>
      <vt:lpstr>List</vt:lpstr>
      <vt:lpstr>sheet1 EARS</vt:lpstr>
      <vt:lpstr>events</vt:lpstr>
      <vt:lpstr>jhgj</vt:lpstr>
      <vt:lpstr>process mapping</vt:lpstr>
    </vt:vector>
  </TitlesOfParts>
  <Manager/>
  <Company>Belgian Defence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Machiels Seppe</dc:creator>
  <cp:keywords/>
  <dc:description/>
  <cp:lastModifiedBy>Johnny Rymenans</cp:lastModifiedBy>
  <cp:revision/>
  <cp:lastPrinted>2023-10-09T16:17:52Z</cp:lastPrinted>
  <dcterms:created xsi:type="dcterms:W3CDTF">2023-03-19T06:42:34Z</dcterms:created>
  <dcterms:modified xsi:type="dcterms:W3CDTF">2024-02-21T10:27:43Z</dcterms:modified>
  <cp:category/>
  <cp:contentStatus/>
</cp:coreProperties>
</file>