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bbcc666f3bf995/Documents/Private/MATLAB_Projects/QTrade_Project/Reference/"/>
    </mc:Choice>
  </mc:AlternateContent>
  <xr:revisionPtr revIDLastSave="1013" documentId="8_{97FA7367-F7B5-48D4-B7A8-84A92F9ED523}" xr6:coauthVersionLast="47" xr6:coauthVersionMax="47" xr10:uidLastSave="{1CA2B927-BE98-4C40-BBD5-FFB4BEAAD284}"/>
  <bookViews>
    <workbookView xWindow="-120" yWindow="-120" windowWidth="29040" windowHeight="15840" firstSheet="4" activeTab="4" xr2:uid="{5F517DCA-9809-4EC3-B3A5-0D9FF1C91E70}"/>
  </bookViews>
  <sheets>
    <sheet name="BTEvent-Driven Loop" sheetId="1" r:id="rId1"/>
    <sheet name="BT_Event-Driven Loop V2" sheetId="5" state="hidden" r:id="rId2"/>
    <sheet name="BT_Event-Driven Loop V5" sheetId="9" state="hidden" r:id="rId3"/>
    <sheet name="BT_Event-Driven Loop V3" sheetId="11" state="hidden" r:id="rId4"/>
    <sheet name="BT_Event-Driven Loop V4" sheetId="12" r:id="rId5"/>
    <sheet name="BT vectorized v2" sheetId="4" r:id="rId6"/>
    <sheet name="Compare" sheetId="10" r:id="rId7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" i="12" l="1"/>
  <c r="B32" i="12" s="1"/>
  <c r="B31" i="12" s="1"/>
  <c r="B30" i="12" s="1"/>
  <c r="B29" i="12" s="1"/>
  <c r="B28" i="12" s="1"/>
  <c r="B27" i="12" s="1"/>
  <c r="B26" i="12" s="1"/>
  <c r="B25" i="12" s="1"/>
  <c r="B24" i="12" s="1"/>
  <c r="B23" i="12" s="1"/>
  <c r="B22" i="12" s="1"/>
  <c r="B21" i="12" s="1"/>
  <c r="B20" i="12" s="1"/>
  <c r="B19" i="12" s="1"/>
  <c r="B18" i="12" s="1"/>
  <c r="B17" i="12" s="1"/>
  <c r="B16" i="12" s="1"/>
  <c r="B15" i="12" s="1"/>
  <c r="B14" i="12" s="1"/>
  <c r="B13" i="12" s="1"/>
  <c r="B12" i="12" s="1"/>
  <c r="B11" i="12" s="1"/>
  <c r="B10" i="12" s="1"/>
  <c r="B9" i="12" s="1"/>
  <c r="B8" i="12" s="1"/>
  <c r="B7" i="12" s="1"/>
  <c r="B6" i="12" s="1"/>
  <c r="B5" i="12" s="1"/>
  <c r="GP3" i="12"/>
  <c r="GW3" i="12"/>
  <c r="HD3" i="12"/>
  <c r="I5" i="1" l="1"/>
  <c r="H5" i="1"/>
  <c r="I4" i="1"/>
  <c r="J4" i="1"/>
  <c r="K4" i="1"/>
  <c r="K5" i="4" s="1"/>
  <c r="H4" i="1"/>
  <c r="I4" i="12" a="1"/>
  <c r="I4" i="12" s="1"/>
  <c r="AK2" i="12"/>
  <c r="CI4" i="12"/>
  <c r="CH4" i="12"/>
  <c r="CR4" i="12"/>
  <c r="DT4" i="12"/>
  <c r="AP4" i="12"/>
  <c r="AR4" i="12"/>
  <c r="AN5" i="12"/>
  <c r="AM5" i="12"/>
  <c r="AL5" i="12"/>
  <c r="AK5" i="12"/>
  <c r="GF4" i="12"/>
  <c r="AP5" i="12" s="1"/>
  <c r="DX2" i="12"/>
  <c r="DU3" i="12"/>
  <c r="DT3" i="12"/>
  <c r="A34" i="12"/>
  <c r="G33" i="12"/>
  <c r="F33" i="12"/>
  <c r="E33" i="12"/>
  <c r="D33" i="12"/>
  <c r="A33" i="12"/>
  <c r="G32" i="12"/>
  <c r="F32" i="12"/>
  <c r="E32" i="12"/>
  <c r="D32" i="12"/>
  <c r="A32" i="12"/>
  <c r="G31" i="12"/>
  <c r="F31" i="12"/>
  <c r="E31" i="12"/>
  <c r="D31" i="12"/>
  <c r="A31" i="12"/>
  <c r="G30" i="12"/>
  <c r="F30" i="12"/>
  <c r="E30" i="12"/>
  <c r="D30" i="12"/>
  <c r="A30" i="12"/>
  <c r="G29" i="12"/>
  <c r="F29" i="12"/>
  <c r="E29" i="12"/>
  <c r="D29" i="12"/>
  <c r="A29" i="12"/>
  <c r="G28" i="12"/>
  <c r="F28" i="12"/>
  <c r="E28" i="12"/>
  <c r="D28" i="12"/>
  <c r="A28" i="12"/>
  <c r="G27" i="12"/>
  <c r="F27" i="12"/>
  <c r="E27" i="12"/>
  <c r="D27" i="12"/>
  <c r="A27" i="12"/>
  <c r="G26" i="12"/>
  <c r="F26" i="12"/>
  <c r="E26" i="12"/>
  <c r="D26" i="12"/>
  <c r="A26" i="12"/>
  <c r="G25" i="12"/>
  <c r="F25" i="12"/>
  <c r="E25" i="12"/>
  <c r="D25" i="12"/>
  <c r="A25" i="12"/>
  <c r="G24" i="12"/>
  <c r="F24" i="12"/>
  <c r="E24" i="12"/>
  <c r="D24" i="12"/>
  <c r="A24" i="12"/>
  <c r="G23" i="12"/>
  <c r="F23" i="12"/>
  <c r="E23" i="12"/>
  <c r="D23" i="12"/>
  <c r="A23" i="12"/>
  <c r="G22" i="12"/>
  <c r="F22" i="12"/>
  <c r="E22" i="12"/>
  <c r="D22" i="12"/>
  <c r="A22" i="12"/>
  <c r="G21" i="12"/>
  <c r="F21" i="12"/>
  <c r="E21" i="12"/>
  <c r="D21" i="12"/>
  <c r="A21" i="12"/>
  <c r="G20" i="12"/>
  <c r="F20" i="12"/>
  <c r="E20" i="12"/>
  <c r="D20" i="12"/>
  <c r="A20" i="12"/>
  <c r="G19" i="12"/>
  <c r="F19" i="12"/>
  <c r="E19" i="12"/>
  <c r="D19" i="12"/>
  <c r="A19" i="12"/>
  <c r="G18" i="12"/>
  <c r="F18" i="12"/>
  <c r="E18" i="12"/>
  <c r="D18" i="12"/>
  <c r="A18" i="12"/>
  <c r="G17" i="12"/>
  <c r="F17" i="12"/>
  <c r="E17" i="12"/>
  <c r="D17" i="12"/>
  <c r="A17" i="12"/>
  <c r="G16" i="12"/>
  <c r="F16" i="12"/>
  <c r="E16" i="12"/>
  <c r="D16" i="12"/>
  <c r="A16" i="12"/>
  <c r="G15" i="12"/>
  <c r="F15" i="12"/>
  <c r="E15" i="12"/>
  <c r="D15" i="12"/>
  <c r="A15" i="12"/>
  <c r="G14" i="12"/>
  <c r="F14" i="12"/>
  <c r="E14" i="12"/>
  <c r="D14" i="12"/>
  <c r="A14" i="12"/>
  <c r="G13" i="12"/>
  <c r="F13" i="12"/>
  <c r="E13" i="12"/>
  <c r="D13" i="12"/>
  <c r="A13" i="12"/>
  <c r="G12" i="12"/>
  <c r="F12" i="12"/>
  <c r="E12" i="12"/>
  <c r="D12" i="12"/>
  <c r="A12" i="12"/>
  <c r="G11" i="12"/>
  <c r="F11" i="12"/>
  <c r="E11" i="12"/>
  <c r="D11" i="12"/>
  <c r="A11" i="12"/>
  <c r="G10" i="12"/>
  <c r="F10" i="12"/>
  <c r="E10" i="12"/>
  <c r="D10" i="12"/>
  <c r="A10" i="12"/>
  <c r="G9" i="12"/>
  <c r="F9" i="12"/>
  <c r="E9" i="12"/>
  <c r="D9" i="12"/>
  <c r="A9" i="12"/>
  <c r="G8" i="12"/>
  <c r="F8" i="12"/>
  <c r="E8" i="12"/>
  <c r="D8" i="12"/>
  <c r="A8" i="12"/>
  <c r="G7" i="12"/>
  <c r="F7" i="12"/>
  <c r="E7" i="12"/>
  <c r="D7" i="12"/>
  <c r="A7" i="12"/>
  <c r="G6" i="12"/>
  <c r="F6" i="12"/>
  <c r="E6" i="12"/>
  <c r="D6" i="12"/>
  <c r="A6" i="12"/>
  <c r="G5" i="12"/>
  <c r="F5" i="12"/>
  <c r="E5" i="12"/>
  <c r="D5" i="12"/>
  <c r="A5" i="12"/>
  <c r="Q3" i="12"/>
  <c r="P3" i="12"/>
  <c r="O3" i="12"/>
  <c r="N3" i="12"/>
  <c r="L3" i="12"/>
  <c r="AA3" i="12" s="1"/>
  <c r="AI3" i="12" s="1"/>
  <c r="AN3" i="12" s="1"/>
  <c r="AW3" i="12" s="1"/>
  <c r="BB3" i="12" s="1"/>
  <c r="CF3" i="12" s="1"/>
  <c r="BV3" i="12" s="1"/>
  <c r="K3" i="12"/>
  <c r="Z3" i="12" s="1"/>
  <c r="AH3" i="12" s="1"/>
  <c r="AM3" i="12" s="1"/>
  <c r="AV3" i="12" s="1"/>
  <c r="BA3" i="12" s="1"/>
  <c r="CE3" i="12" s="1"/>
  <c r="BU3" i="12" s="1"/>
  <c r="J3" i="12"/>
  <c r="Y3" i="12" s="1"/>
  <c r="AG3" i="12" s="1"/>
  <c r="AL3" i="12" s="1"/>
  <c r="AU3" i="12" s="1"/>
  <c r="AZ3" i="12" s="1"/>
  <c r="CD3" i="12" s="1"/>
  <c r="BT3" i="12" s="1"/>
  <c r="I3" i="12"/>
  <c r="X3" i="12" s="1"/>
  <c r="AF3" i="12" s="1"/>
  <c r="G3" i="12"/>
  <c r="V3" i="12" s="1"/>
  <c r="F3" i="12"/>
  <c r="U3" i="12" s="1"/>
  <c r="E3" i="12"/>
  <c r="T3" i="12" s="1"/>
  <c r="D3" i="12"/>
  <c r="S3" i="12" s="1"/>
  <c r="A3" i="12"/>
  <c r="X2" i="12"/>
  <c r="S2" i="12"/>
  <c r="N2" i="12"/>
  <c r="I2" i="12"/>
  <c r="D2" i="12"/>
  <c r="AP5" i="11"/>
  <c r="AS5" i="11"/>
  <c r="AJ5" i="11"/>
  <c r="AK5" i="11"/>
  <c r="AL5" i="11"/>
  <c r="AM5" i="11"/>
  <c r="GK4" i="11"/>
  <c r="GF4" i="11"/>
  <c r="GE4" i="11"/>
  <c r="GD4" i="11"/>
  <c r="GC4" i="11"/>
  <c r="FM4" i="11"/>
  <c r="FN4" i="11"/>
  <c r="FZ4" i="11"/>
  <c r="FQ4" i="11"/>
  <c r="A34" i="11"/>
  <c r="F33" i="11"/>
  <c r="E33" i="11"/>
  <c r="D33" i="11"/>
  <c r="C33" i="11"/>
  <c r="A33" i="11"/>
  <c r="F32" i="11"/>
  <c r="E32" i="11"/>
  <c r="D32" i="11"/>
  <c r="C32" i="11"/>
  <c r="A32" i="11"/>
  <c r="F31" i="11"/>
  <c r="E31" i="11"/>
  <c r="D31" i="11"/>
  <c r="C31" i="11"/>
  <c r="A31" i="11"/>
  <c r="F30" i="11"/>
  <c r="E30" i="11"/>
  <c r="D30" i="11"/>
  <c r="C30" i="11"/>
  <c r="A30" i="11"/>
  <c r="F29" i="11"/>
  <c r="E29" i="11"/>
  <c r="D29" i="11"/>
  <c r="C29" i="11"/>
  <c r="A29" i="11"/>
  <c r="F28" i="11"/>
  <c r="E28" i="11"/>
  <c r="D28" i="11"/>
  <c r="C28" i="11"/>
  <c r="A28" i="11"/>
  <c r="F27" i="11"/>
  <c r="E27" i="11"/>
  <c r="D27" i="11"/>
  <c r="C27" i="11"/>
  <c r="A27" i="11"/>
  <c r="F26" i="11"/>
  <c r="E26" i="11"/>
  <c r="D26" i="11"/>
  <c r="C26" i="11"/>
  <c r="A26" i="11"/>
  <c r="F25" i="11"/>
  <c r="E25" i="11"/>
  <c r="D25" i="11"/>
  <c r="C25" i="11"/>
  <c r="A25" i="11"/>
  <c r="F24" i="11"/>
  <c r="E24" i="11"/>
  <c r="D24" i="11"/>
  <c r="C24" i="11"/>
  <c r="A24" i="11"/>
  <c r="F23" i="11"/>
  <c r="E23" i="11"/>
  <c r="D23" i="11"/>
  <c r="C23" i="11"/>
  <c r="A23" i="11"/>
  <c r="F22" i="11"/>
  <c r="E22" i="11"/>
  <c r="D22" i="11"/>
  <c r="C22" i="11"/>
  <c r="A22" i="11"/>
  <c r="F21" i="11"/>
  <c r="E21" i="11"/>
  <c r="D21" i="11"/>
  <c r="C21" i="11"/>
  <c r="A21" i="11"/>
  <c r="F20" i="11"/>
  <c r="E20" i="11"/>
  <c r="D20" i="11"/>
  <c r="C20" i="11"/>
  <c r="A20" i="11"/>
  <c r="F19" i="11"/>
  <c r="E19" i="11"/>
  <c r="D19" i="11"/>
  <c r="C19" i="11"/>
  <c r="A19" i="11"/>
  <c r="F18" i="11"/>
  <c r="E18" i="11"/>
  <c r="D18" i="11"/>
  <c r="C18" i="11"/>
  <c r="A18" i="11"/>
  <c r="F17" i="11"/>
  <c r="E17" i="11"/>
  <c r="D17" i="11"/>
  <c r="C17" i="11"/>
  <c r="A17" i="11"/>
  <c r="F16" i="11"/>
  <c r="E16" i="11"/>
  <c r="D16" i="11"/>
  <c r="C16" i="11"/>
  <c r="A16" i="11"/>
  <c r="F15" i="11"/>
  <c r="E15" i="11"/>
  <c r="D15" i="11"/>
  <c r="C15" i="11"/>
  <c r="A15" i="11"/>
  <c r="F14" i="11"/>
  <c r="E14" i="11"/>
  <c r="D14" i="11"/>
  <c r="C14" i="11"/>
  <c r="A14" i="11"/>
  <c r="F13" i="11"/>
  <c r="E13" i="11"/>
  <c r="D13" i="11"/>
  <c r="C13" i="11"/>
  <c r="A13" i="11"/>
  <c r="F12" i="11"/>
  <c r="E12" i="11"/>
  <c r="D12" i="11"/>
  <c r="C12" i="11"/>
  <c r="A12" i="11"/>
  <c r="F11" i="11"/>
  <c r="E11" i="11"/>
  <c r="D11" i="11"/>
  <c r="C11" i="11"/>
  <c r="A11" i="11"/>
  <c r="F10" i="11"/>
  <c r="E10" i="11"/>
  <c r="D10" i="11"/>
  <c r="C10" i="11"/>
  <c r="A10" i="11"/>
  <c r="F9" i="11"/>
  <c r="E9" i="11"/>
  <c r="D9" i="11"/>
  <c r="C9" i="11"/>
  <c r="A9" i="11"/>
  <c r="F8" i="11"/>
  <c r="E8" i="11"/>
  <c r="D8" i="11"/>
  <c r="C8" i="11"/>
  <c r="A8" i="11"/>
  <c r="F7" i="11"/>
  <c r="E7" i="11"/>
  <c r="D7" i="11"/>
  <c r="C7" i="11"/>
  <c r="A7" i="11"/>
  <c r="F6" i="11"/>
  <c r="E6" i="11"/>
  <c r="D6" i="11"/>
  <c r="C6" i="11"/>
  <c r="A6" i="11"/>
  <c r="F5" i="11"/>
  <c r="E5" i="11"/>
  <c r="D5" i="11"/>
  <c r="C5" i="11"/>
  <c r="A5" i="11"/>
  <c r="FS4" i="11"/>
  <c r="P4" i="11"/>
  <c r="O4" i="11"/>
  <c r="N4" i="11"/>
  <c r="M4" i="11"/>
  <c r="FP3" i="11"/>
  <c r="P3" i="11"/>
  <c r="O3" i="11"/>
  <c r="N3" i="11"/>
  <c r="M3" i="11"/>
  <c r="K3" i="11"/>
  <c r="Z3" i="11" s="1"/>
  <c r="DJ3" i="11" s="1"/>
  <c r="J3" i="11"/>
  <c r="Y3" i="11" s="1"/>
  <c r="DI3" i="11" s="1"/>
  <c r="I3" i="11"/>
  <c r="X3" i="11" s="1"/>
  <c r="DH3" i="11" s="1"/>
  <c r="H3" i="11"/>
  <c r="W3" i="11" s="1"/>
  <c r="DG3" i="11" s="1"/>
  <c r="F3" i="11"/>
  <c r="U3" i="11" s="1"/>
  <c r="CK3" i="11" s="1"/>
  <c r="E3" i="11"/>
  <c r="T3" i="11" s="1"/>
  <c r="CJ3" i="11" s="1"/>
  <c r="D3" i="11"/>
  <c r="S3" i="11" s="1"/>
  <c r="CI3" i="11" s="1"/>
  <c r="C3" i="11"/>
  <c r="R3" i="11" s="1"/>
  <c r="CH3" i="11" s="1"/>
  <c r="A3" i="11"/>
  <c r="FB2" i="11"/>
  <c r="EW2" i="11"/>
  <c r="ER2" i="11"/>
  <c r="DQ2" i="11"/>
  <c r="DB2" i="11"/>
  <c r="BS2" i="11"/>
  <c r="AJ2" i="11"/>
  <c r="W2" i="11"/>
  <c r="CM2" i="11" s="1"/>
  <c r="R2" i="11"/>
  <c r="M2" i="11"/>
  <c r="H2" i="11"/>
  <c r="C2" i="11"/>
  <c r="AP5" i="5"/>
  <c r="AQ5" i="5" s="1"/>
  <c r="AO5" i="5"/>
  <c r="FP4" i="5"/>
  <c r="BC6" i="4"/>
  <c r="BC7" i="4"/>
  <c r="BD6" i="4"/>
  <c r="BE6" i="4"/>
  <c r="BF6" i="4"/>
  <c r="BD7" i="4"/>
  <c r="BE7" i="4"/>
  <c r="BF7" i="4"/>
  <c r="BC8" i="4"/>
  <c r="BD8" i="4"/>
  <c r="BE8" i="4"/>
  <c r="BF8" i="4"/>
  <c r="BC9" i="4"/>
  <c r="BD9" i="4"/>
  <c r="BE9" i="4"/>
  <c r="BF9" i="4"/>
  <c r="BC10" i="4"/>
  <c r="BD10" i="4"/>
  <c r="BE10" i="4"/>
  <c r="BF10" i="4"/>
  <c r="BC11" i="4"/>
  <c r="BD11" i="4"/>
  <c r="BE11" i="4"/>
  <c r="BF11" i="4"/>
  <c r="BC12" i="4"/>
  <c r="BD12" i="4"/>
  <c r="BE12" i="4"/>
  <c r="BF12" i="4"/>
  <c r="BC13" i="4"/>
  <c r="BD13" i="4"/>
  <c r="BE13" i="4"/>
  <c r="BF13" i="4"/>
  <c r="BC14" i="4"/>
  <c r="BD14" i="4"/>
  <c r="BE14" i="4"/>
  <c r="BF14" i="4"/>
  <c r="BC15" i="4"/>
  <c r="BD15" i="4"/>
  <c r="BE15" i="4"/>
  <c r="BF15" i="4"/>
  <c r="BC16" i="4"/>
  <c r="BD16" i="4"/>
  <c r="BE16" i="4"/>
  <c r="BF16" i="4"/>
  <c r="BC17" i="4"/>
  <c r="BD17" i="4"/>
  <c r="BE17" i="4"/>
  <c r="BF17" i="4"/>
  <c r="BC18" i="4"/>
  <c r="BD18" i="4"/>
  <c r="BE18" i="4"/>
  <c r="BF18" i="4"/>
  <c r="BC19" i="4"/>
  <c r="BD19" i="4"/>
  <c r="BE19" i="4"/>
  <c r="BF19" i="4"/>
  <c r="BC20" i="4"/>
  <c r="BD20" i="4"/>
  <c r="BE20" i="4"/>
  <c r="BF20" i="4"/>
  <c r="BC21" i="4"/>
  <c r="BD21" i="4"/>
  <c r="BE21" i="4"/>
  <c r="BF21" i="4"/>
  <c r="BC22" i="4"/>
  <c r="BD22" i="4"/>
  <c r="BE22" i="4"/>
  <c r="BF22" i="4"/>
  <c r="BC23" i="4"/>
  <c r="BD23" i="4"/>
  <c r="BE23" i="4"/>
  <c r="BF23" i="4"/>
  <c r="BC24" i="4"/>
  <c r="BD24" i="4"/>
  <c r="BE24" i="4"/>
  <c r="BF24" i="4"/>
  <c r="BC25" i="4"/>
  <c r="BD25" i="4"/>
  <c r="BE25" i="4"/>
  <c r="BF25" i="4"/>
  <c r="BC26" i="4"/>
  <c r="BD26" i="4"/>
  <c r="BE26" i="4"/>
  <c r="BF26" i="4"/>
  <c r="BC27" i="4"/>
  <c r="BD27" i="4"/>
  <c r="BE27" i="4"/>
  <c r="BF27" i="4"/>
  <c r="BC28" i="4"/>
  <c r="BD28" i="4"/>
  <c r="BE28" i="4"/>
  <c r="BF28" i="4"/>
  <c r="BC29" i="4"/>
  <c r="BD29" i="4"/>
  <c r="BE29" i="4"/>
  <c r="BF29" i="4"/>
  <c r="BC30" i="4"/>
  <c r="BD30" i="4"/>
  <c r="BE30" i="4"/>
  <c r="BF30" i="4"/>
  <c r="BC31" i="4"/>
  <c r="BD31" i="4"/>
  <c r="BE31" i="4"/>
  <c r="BF31" i="4"/>
  <c r="BC32" i="4"/>
  <c r="BD32" i="4"/>
  <c r="BE32" i="4"/>
  <c r="BF32" i="4"/>
  <c r="FE2" i="4"/>
  <c r="I4" i="10"/>
  <c r="J4" i="10"/>
  <c r="H5" i="10"/>
  <c r="I5" i="10"/>
  <c r="J5" i="10"/>
  <c r="B3" i="10"/>
  <c r="C3" i="10"/>
  <c r="D3" i="10"/>
  <c r="E3" i="10"/>
  <c r="D4" i="10"/>
  <c r="E4" i="10"/>
  <c r="D5" i="10"/>
  <c r="E5" i="10"/>
  <c r="W2" i="5"/>
  <c r="CM2" i="5" s="1"/>
  <c r="R2" i="5"/>
  <c r="M2" i="5"/>
  <c r="M3" i="5"/>
  <c r="N3" i="5"/>
  <c r="O3" i="5"/>
  <c r="P3" i="5"/>
  <c r="M4" i="5"/>
  <c r="N4" i="5"/>
  <c r="O4" i="5"/>
  <c r="P4" i="5"/>
  <c r="K3" i="5"/>
  <c r="J3" i="5"/>
  <c r="I3" i="5"/>
  <c r="H3" i="5"/>
  <c r="W3" i="5" s="1"/>
  <c r="AU3" i="5" s="1"/>
  <c r="BD3" i="5" s="1"/>
  <c r="BN3" i="5" s="1"/>
  <c r="CM3" i="5" s="1"/>
  <c r="H2" i="5"/>
  <c r="C2" i="5"/>
  <c r="I3" i="4"/>
  <c r="J3" i="4"/>
  <c r="K3" i="4"/>
  <c r="Z3" i="4"/>
  <c r="Y3" i="4"/>
  <c r="X3" i="4"/>
  <c r="W3" i="4"/>
  <c r="Z2" i="4"/>
  <c r="Y2" i="4"/>
  <c r="X2" i="4"/>
  <c r="W2" i="4"/>
  <c r="BW2" i="4" s="1"/>
  <c r="U2" i="4"/>
  <c r="T2" i="4"/>
  <c r="S2" i="4"/>
  <c r="R2" i="4"/>
  <c r="P2" i="4"/>
  <c r="O2" i="4"/>
  <c r="N2" i="4"/>
  <c r="M2" i="4"/>
  <c r="K2" i="4"/>
  <c r="J2" i="4"/>
  <c r="I2" i="4"/>
  <c r="H2" i="4"/>
  <c r="F2" i="4"/>
  <c r="E2" i="4"/>
  <c r="D2" i="4"/>
  <c r="C2" i="4"/>
  <c r="FN3" i="5"/>
  <c r="AJ2" i="5"/>
  <c r="AM5" i="5"/>
  <c r="AL5" i="5"/>
  <c r="AK5" i="5"/>
  <c r="AJ5" i="5"/>
  <c r="B47" i="9"/>
  <c r="B46" i="9"/>
  <c r="B45" i="9"/>
  <c r="C202" i="9"/>
  <c r="C192" i="9"/>
  <c r="C182" i="9"/>
  <c r="C172" i="9"/>
  <c r="C162" i="9"/>
  <c r="B114" i="9"/>
  <c r="C112" i="9"/>
  <c r="C96" i="9"/>
  <c r="C91" i="9"/>
  <c r="B77" i="9"/>
  <c r="C75" i="9"/>
  <c r="E74" i="9"/>
  <c r="E145" i="9" s="1"/>
  <c r="E73" i="9"/>
  <c r="E144" i="9" s="1"/>
  <c r="E72" i="9"/>
  <c r="E143" i="9" s="1"/>
  <c r="E71" i="9"/>
  <c r="E142" i="9" s="1"/>
  <c r="C64" i="9"/>
  <c r="C134" i="9" s="1"/>
  <c r="C146" i="9" s="1"/>
  <c r="E49" i="9"/>
  <c r="B119" i="9"/>
  <c r="B147" i="9"/>
  <c r="C2" i="9" a="1"/>
  <c r="C2" i="9" s="1"/>
  <c r="FB2" i="5"/>
  <c r="EW2" i="5"/>
  <c r="ER2" i="5"/>
  <c r="DQ2" i="5"/>
  <c r="DB2" i="5"/>
  <c r="BH2" i="4"/>
  <c r="BS2" i="5"/>
  <c r="FM6" i="4"/>
  <c r="H7" i="10" s="1"/>
  <c r="FM7" i="4"/>
  <c r="H8" i="10" s="1"/>
  <c r="FM8" i="4"/>
  <c r="H9" i="10" s="1"/>
  <c r="FM9" i="4"/>
  <c r="H10" i="10" s="1"/>
  <c r="FM10" i="4"/>
  <c r="H11" i="10" s="1"/>
  <c r="FM11" i="4"/>
  <c r="H12" i="10" s="1"/>
  <c r="FM12" i="4"/>
  <c r="H13" i="10" s="1"/>
  <c r="FM13" i="4"/>
  <c r="H14" i="10" s="1"/>
  <c r="FM14" i="4"/>
  <c r="H15" i="10" s="1"/>
  <c r="FM15" i="4"/>
  <c r="H16" i="10" s="1"/>
  <c r="FM16" i="4"/>
  <c r="H17" i="10" s="1"/>
  <c r="FM17" i="4"/>
  <c r="H18" i="10" s="1"/>
  <c r="FM18" i="4"/>
  <c r="H19" i="10" s="1"/>
  <c r="FM19" i="4"/>
  <c r="H20" i="10" s="1"/>
  <c r="FM20" i="4"/>
  <c r="H21" i="10" s="1"/>
  <c r="FM21" i="4"/>
  <c r="H22" i="10" s="1"/>
  <c r="FM22" i="4"/>
  <c r="H23" i="10" s="1"/>
  <c r="FM23" i="4"/>
  <c r="H24" i="10" s="1"/>
  <c r="FM24" i="4"/>
  <c r="H25" i="10" s="1"/>
  <c r="FM25" i="4"/>
  <c r="H26" i="10" s="1"/>
  <c r="FM26" i="4"/>
  <c r="H27" i="10" s="1"/>
  <c r="FM27" i="4"/>
  <c r="H28" i="10" s="1"/>
  <c r="FM28" i="4"/>
  <c r="H29" i="10" s="1"/>
  <c r="FM29" i="4"/>
  <c r="H30" i="10" s="1"/>
  <c r="FM30" i="4"/>
  <c r="H31" i="10" s="1"/>
  <c r="FM31" i="4"/>
  <c r="H32" i="10" s="1"/>
  <c r="FM32" i="4"/>
  <c r="H33" i="10" s="1"/>
  <c r="FM33" i="4"/>
  <c r="H34" i="10" s="1"/>
  <c r="FM34" i="4"/>
  <c r="H35" i="10" s="1"/>
  <c r="FM5" i="4"/>
  <c r="H6" i="10" s="1"/>
  <c r="FM3" i="4"/>
  <c r="H4" i="10" s="1"/>
  <c r="FQ2" i="4"/>
  <c r="AS5" i="5"/>
  <c r="A34" i="5"/>
  <c r="F33" i="5"/>
  <c r="E33" i="5"/>
  <c r="D33" i="5"/>
  <c r="C33" i="5"/>
  <c r="A33" i="5"/>
  <c r="F32" i="5"/>
  <c r="E32" i="5"/>
  <c r="D32" i="5"/>
  <c r="C32" i="5"/>
  <c r="A32" i="5"/>
  <c r="F31" i="5"/>
  <c r="E31" i="5"/>
  <c r="D31" i="5"/>
  <c r="C31" i="5"/>
  <c r="A31" i="5"/>
  <c r="F30" i="5"/>
  <c r="E30" i="5"/>
  <c r="D30" i="5"/>
  <c r="C30" i="5"/>
  <c r="A30" i="5"/>
  <c r="F29" i="5"/>
  <c r="E29" i="5"/>
  <c r="D29" i="5"/>
  <c r="C29" i="5"/>
  <c r="A29" i="5"/>
  <c r="F28" i="5"/>
  <c r="E28" i="5"/>
  <c r="D28" i="5"/>
  <c r="C28" i="5"/>
  <c r="A28" i="5"/>
  <c r="F27" i="5"/>
  <c r="E27" i="5"/>
  <c r="D27" i="5"/>
  <c r="C27" i="5"/>
  <c r="A27" i="5"/>
  <c r="F26" i="5"/>
  <c r="E26" i="5"/>
  <c r="D26" i="5"/>
  <c r="C26" i="5"/>
  <c r="A26" i="5"/>
  <c r="F25" i="5"/>
  <c r="E25" i="5"/>
  <c r="D25" i="5"/>
  <c r="C25" i="5"/>
  <c r="A25" i="5"/>
  <c r="F24" i="5"/>
  <c r="E24" i="5"/>
  <c r="D24" i="5"/>
  <c r="C24" i="5"/>
  <c r="A24" i="5"/>
  <c r="F23" i="5"/>
  <c r="E23" i="5"/>
  <c r="D23" i="5"/>
  <c r="C23" i="5"/>
  <c r="A23" i="5"/>
  <c r="F22" i="5"/>
  <c r="E22" i="5"/>
  <c r="D22" i="5"/>
  <c r="C22" i="5"/>
  <c r="A22" i="5"/>
  <c r="F21" i="5"/>
  <c r="E21" i="5"/>
  <c r="D21" i="5"/>
  <c r="C21" i="5"/>
  <c r="A21" i="5"/>
  <c r="F20" i="5"/>
  <c r="E20" i="5"/>
  <c r="D20" i="5"/>
  <c r="C20" i="5"/>
  <c r="A20" i="5"/>
  <c r="F19" i="5"/>
  <c r="E19" i="5"/>
  <c r="D19" i="5"/>
  <c r="C19" i="5"/>
  <c r="A19" i="5"/>
  <c r="F18" i="5"/>
  <c r="E18" i="5"/>
  <c r="D18" i="5"/>
  <c r="C18" i="5"/>
  <c r="A18" i="5"/>
  <c r="F17" i="5"/>
  <c r="E17" i="5"/>
  <c r="D17" i="5"/>
  <c r="C17" i="5"/>
  <c r="A17" i="5"/>
  <c r="F16" i="5"/>
  <c r="E16" i="5"/>
  <c r="D16" i="5"/>
  <c r="C16" i="5"/>
  <c r="A16" i="5"/>
  <c r="F15" i="5"/>
  <c r="E15" i="5"/>
  <c r="D15" i="5"/>
  <c r="C15" i="5"/>
  <c r="A15" i="5"/>
  <c r="F14" i="5"/>
  <c r="E14" i="5"/>
  <c r="D14" i="5"/>
  <c r="C14" i="5"/>
  <c r="A14" i="5"/>
  <c r="F13" i="5"/>
  <c r="E13" i="5"/>
  <c r="D13" i="5"/>
  <c r="C13" i="5"/>
  <c r="A13" i="5"/>
  <c r="F12" i="5"/>
  <c r="E12" i="5"/>
  <c r="D12" i="5"/>
  <c r="C12" i="5"/>
  <c r="A12" i="5"/>
  <c r="F11" i="5"/>
  <c r="E11" i="5"/>
  <c r="D11" i="5"/>
  <c r="C11" i="5"/>
  <c r="A11" i="5"/>
  <c r="F10" i="5"/>
  <c r="E10" i="5"/>
  <c r="D10" i="5"/>
  <c r="C10" i="5"/>
  <c r="A10" i="5"/>
  <c r="F9" i="5"/>
  <c r="E9" i="5"/>
  <c r="D9" i="5"/>
  <c r="C9" i="5"/>
  <c r="A9" i="5"/>
  <c r="F8" i="5"/>
  <c r="E8" i="5"/>
  <c r="D8" i="5"/>
  <c r="C8" i="5"/>
  <c r="A8" i="5"/>
  <c r="F7" i="5"/>
  <c r="E7" i="5"/>
  <c r="D7" i="5"/>
  <c r="C7" i="5"/>
  <c r="A7" i="5"/>
  <c r="F6" i="5"/>
  <c r="E6" i="5"/>
  <c r="D6" i="5"/>
  <c r="C6" i="5"/>
  <c r="A6" i="5"/>
  <c r="F5" i="5"/>
  <c r="E5" i="5"/>
  <c r="D5" i="5"/>
  <c r="C5" i="5"/>
  <c r="A5" i="5"/>
  <c r="Z3" i="5"/>
  <c r="AX3" i="5" s="1"/>
  <c r="BG3" i="5" s="1"/>
  <c r="BQ3" i="5" s="1"/>
  <c r="CP3" i="5" s="1"/>
  <c r="Y3" i="5"/>
  <c r="AW3" i="5" s="1"/>
  <c r="BF3" i="5" s="1"/>
  <c r="BP3" i="5" s="1"/>
  <c r="CO3" i="5" s="1"/>
  <c r="X3" i="5"/>
  <c r="AV3" i="5" s="1"/>
  <c r="BE3" i="5" s="1"/>
  <c r="BO3" i="5" s="1"/>
  <c r="CN3" i="5" s="1"/>
  <c r="F3" i="5"/>
  <c r="U3" i="5" s="1"/>
  <c r="CK3" i="5" s="1"/>
  <c r="E3" i="5"/>
  <c r="T3" i="5" s="1"/>
  <c r="CJ3" i="5" s="1"/>
  <c r="D3" i="5"/>
  <c r="S3" i="5" s="1"/>
  <c r="CI3" i="5" s="1"/>
  <c r="C3" i="5"/>
  <c r="R3" i="5" s="1"/>
  <c r="CH3" i="5" s="1"/>
  <c r="A3" i="5"/>
  <c r="P4" i="4"/>
  <c r="O4" i="4"/>
  <c r="N4" i="4"/>
  <c r="M4" i="4"/>
  <c r="F33" i="4"/>
  <c r="E33" i="4"/>
  <c r="D33" i="4"/>
  <c r="C33" i="4"/>
  <c r="F32" i="4"/>
  <c r="E32" i="4"/>
  <c r="D32" i="4"/>
  <c r="C32" i="4"/>
  <c r="F31" i="4"/>
  <c r="E31" i="4"/>
  <c r="D31" i="4"/>
  <c r="C31" i="4"/>
  <c r="F30" i="4"/>
  <c r="E30" i="4"/>
  <c r="D30" i="4"/>
  <c r="C30" i="4"/>
  <c r="F29" i="4"/>
  <c r="E29" i="4"/>
  <c r="D29" i="4"/>
  <c r="C29" i="4"/>
  <c r="F28" i="4"/>
  <c r="E28" i="4"/>
  <c r="D28" i="4"/>
  <c r="C28" i="4"/>
  <c r="F27" i="4"/>
  <c r="E27" i="4"/>
  <c r="D27" i="4"/>
  <c r="C27" i="4"/>
  <c r="F26" i="4"/>
  <c r="E26" i="4"/>
  <c r="D26" i="4"/>
  <c r="C26" i="4"/>
  <c r="F25" i="4"/>
  <c r="E25" i="4"/>
  <c r="D25" i="4"/>
  <c r="C25" i="4"/>
  <c r="F24" i="4"/>
  <c r="E24" i="4"/>
  <c r="D24" i="4"/>
  <c r="C24" i="4"/>
  <c r="F23" i="4"/>
  <c r="E23" i="4"/>
  <c r="D23" i="4"/>
  <c r="C23" i="4"/>
  <c r="F22" i="4"/>
  <c r="E22" i="4"/>
  <c r="D22" i="4"/>
  <c r="C22" i="4"/>
  <c r="F21" i="4"/>
  <c r="E21" i="4"/>
  <c r="D21" i="4"/>
  <c r="C21" i="4"/>
  <c r="F20" i="4"/>
  <c r="E20" i="4"/>
  <c r="D20" i="4"/>
  <c r="C20" i="4"/>
  <c r="F19" i="4"/>
  <c r="E19" i="4"/>
  <c r="D19" i="4"/>
  <c r="C19" i="4"/>
  <c r="F18" i="4"/>
  <c r="E18" i="4"/>
  <c r="D18" i="4"/>
  <c r="C18" i="4"/>
  <c r="F17" i="4"/>
  <c r="E17" i="4"/>
  <c r="D17" i="4"/>
  <c r="C17" i="4"/>
  <c r="F16" i="4"/>
  <c r="E16" i="4"/>
  <c r="D16" i="4"/>
  <c r="C16" i="4"/>
  <c r="F15" i="4"/>
  <c r="E15" i="4"/>
  <c r="D15" i="4"/>
  <c r="C15" i="4"/>
  <c r="F14" i="4"/>
  <c r="E14" i="4"/>
  <c r="D14" i="4"/>
  <c r="C14" i="4"/>
  <c r="F13" i="4"/>
  <c r="E13" i="4"/>
  <c r="D13" i="4"/>
  <c r="C13" i="4"/>
  <c r="F12" i="4"/>
  <c r="E12" i="4"/>
  <c r="D12" i="4"/>
  <c r="C12" i="4"/>
  <c r="F11" i="4"/>
  <c r="E11" i="4"/>
  <c r="D11" i="4"/>
  <c r="C11" i="4"/>
  <c r="F10" i="4"/>
  <c r="E10" i="4"/>
  <c r="D10" i="4"/>
  <c r="C10" i="4"/>
  <c r="F9" i="4"/>
  <c r="E9" i="4"/>
  <c r="D9" i="4"/>
  <c r="C9" i="4"/>
  <c r="F8" i="4"/>
  <c r="E8" i="4"/>
  <c r="D8" i="4"/>
  <c r="C8" i="4"/>
  <c r="F7" i="4"/>
  <c r="E7" i="4"/>
  <c r="D7" i="4"/>
  <c r="C7" i="4"/>
  <c r="F6" i="4"/>
  <c r="E6" i="4"/>
  <c r="D6" i="4"/>
  <c r="C6" i="4"/>
  <c r="F5" i="4"/>
  <c r="E5" i="4"/>
  <c r="D5" i="4"/>
  <c r="C5" i="4"/>
  <c r="P3" i="4"/>
  <c r="O3" i="4"/>
  <c r="N3" i="4"/>
  <c r="M3" i="4"/>
  <c r="H3" i="4"/>
  <c r="F3" i="4"/>
  <c r="U3" i="4" s="1"/>
  <c r="E3" i="4"/>
  <c r="T3" i="4" s="1"/>
  <c r="D3" i="4"/>
  <c r="S3" i="4" s="1"/>
  <c r="C3" i="4"/>
  <c r="R3" i="4" s="1"/>
  <c r="A3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DM2" i="4"/>
  <c r="ES2" i="4"/>
  <c r="EN2" i="4"/>
  <c r="CW2" i="4"/>
  <c r="CG2" i="4"/>
  <c r="AX3" i="1"/>
  <c r="FG3" i="1" s="1"/>
  <c r="EN1" i="1"/>
  <c r="BH1" i="1"/>
  <c r="AX4" i="1"/>
  <c r="AL4" i="1"/>
  <c r="AM4" i="1" s="1"/>
  <c r="AN4" i="1" s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H4" i="1"/>
  <c r="DP4" i="1" s="1"/>
  <c r="H2" i="1"/>
  <c r="I2" i="1"/>
  <c r="J2" i="1"/>
  <c r="K2" i="1"/>
  <c r="N4" i="1"/>
  <c r="O4" i="1"/>
  <c r="O5" i="5" s="1"/>
  <c r="P4" i="1"/>
  <c r="M4" i="1"/>
  <c r="M5" i="5" s="1"/>
  <c r="M2" i="1"/>
  <c r="R2" i="1" s="1"/>
  <c r="N2" i="1"/>
  <c r="S2" i="1" s="1"/>
  <c r="O2" i="1"/>
  <c r="T2" i="1" s="1"/>
  <c r="P2" i="1"/>
  <c r="U2" i="1" s="1"/>
  <c r="C34" i="4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CN3" i="12" l="1"/>
  <c r="CV3" i="12" s="1"/>
  <c r="DA3" i="12" s="1"/>
  <c r="DF3" i="12" s="1"/>
  <c r="DK3" i="12" s="1"/>
  <c r="DP3" i="12" s="1"/>
  <c r="BY3" i="12"/>
  <c r="CO3" i="12"/>
  <c r="CW3" i="12" s="1"/>
  <c r="DB3" i="12" s="1"/>
  <c r="DG3" i="12" s="1"/>
  <c r="DL3" i="12" s="1"/>
  <c r="DQ3" i="12" s="1"/>
  <c r="BZ3" i="12"/>
  <c r="CP3" i="12"/>
  <c r="CX3" i="12" s="1"/>
  <c r="DC3" i="12" s="1"/>
  <c r="DH3" i="12" s="1"/>
  <c r="DM3" i="12" s="1"/>
  <c r="DR3" i="12" s="1"/>
  <c r="CA3" i="12"/>
  <c r="AK3" i="12"/>
  <c r="AT3" i="12" s="1"/>
  <c r="AY3" i="12" s="1"/>
  <c r="CC3" i="12" s="1"/>
  <c r="BS3" i="12" s="1"/>
  <c r="I5" i="4"/>
  <c r="M5" i="4"/>
  <c r="O5" i="1"/>
  <c r="J6" i="1" s="1"/>
  <c r="P5" i="12"/>
  <c r="Z5" i="12" s="1"/>
  <c r="EJ5" i="12" s="1"/>
  <c r="FI5" i="12" s="1"/>
  <c r="O5" i="4"/>
  <c r="N5" i="1"/>
  <c r="N5" i="11"/>
  <c r="X5" i="11" s="1"/>
  <c r="DH5" i="11" s="1"/>
  <c r="O5" i="12"/>
  <c r="Y5" i="12" s="1"/>
  <c r="N5" i="5"/>
  <c r="S5" i="5" s="1"/>
  <c r="CI5" i="5" s="1"/>
  <c r="N5" i="4"/>
  <c r="AG4" i="1"/>
  <c r="DO4" i="1" s="1"/>
  <c r="H5" i="5"/>
  <c r="O5" i="11"/>
  <c r="Y5" i="11" s="1"/>
  <c r="DI5" i="11" s="1"/>
  <c r="AJ4" i="1"/>
  <c r="DR4" i="1" s="1"/>
  <c r="K5" i="11"/>
  <c r="AI4" i="1"/>
  <c r="DQ4" i="1" s="1"/>
  <c r="J5" i="5"/>
  <c r="Y5" i="5" s="1"/>
  <c r="M5" i="1"/>
  <c r="AB5" i="1" s="1"/>
  <c r="BH5" i="1" s="1"/>
  <c r="M5" i="11"/>
  <c r="W5" i="11" s="1"/>
  <c r="DG5" i="11" s="1"/>
  <c r="N5" i="12"/>
  <c r="X5" i="12" s="1"/>
  <c r="P5" i="1"/>
  <c r="AE5" i="1" s="1"/>
  <c r="BK5" i="1" s="1"/>
  <c r="P5" i="5"/>
  <c r="U5" i="5" s="1"/>
  <c r="CK5" i="5" s="1"/>
  <c r="Q5" i="12"/>
  <c r="AA5" i="12" s="1"/>
  <c r="P5" i="11"/>
  <c r="Z5" i="11" s="1"/>
  <c r="P5" i="4"/>
  <c r="H5" i="4"/>
  <c r="J5" i="11"/>
  <c r="T5" i="11" s="1"/>
  <c r="CJ5" i="11" s="1"/>
  <c r="L5" i="12"/>
  <c r="V5" i="12" s="1"/>
  <c r="BL5" i="12" s="1"/>
  <c r="J5" i="4"/>
  <c r="I5" i="5"/>
  <c r="K5" i="5"/>
  <c r="Z5" i="5" s="1"/>
  <c r="I5" i="12"/>
  <c r="S5" i="12" s="1"/>
  <c r="BI5" i="12" s="1"/>
  <c r="H5" i="11"/>
  <c r="R5" i="11" s="1"/>
  <c r="CH5" i="11" s="1"/>
  <c r="J5" i="12"/>
  <c r="T5" i="12" s="1"/>
  <c r="BJ5" i="12" s="1"/>
  <c r="I5" i="11"/>
  <c r="S5" i="11" s="1"/>
  <c r="CI5" i="11" s="1"/>
  <c r="K5" i="12"/>
  <c r="U5" i="12" s="1"/>
  <c r="BK5" i="12" s="1"/>
  <c r="AQ4" i="12"/>
  <c r="CJ4" i="12" s="1"/>
  <c r="CK4" i="12" s="1"/>
  <c r="CS4" i="12" s="1"/>
  <c r="DU4" i="12" s="1"/>
  <c r="GG4" i="12" s="1"/>
  <c r="BK3" i="12"/>
  <c r="BP3" i="12" s="1"/>
  <c r="BI3" i="12"/>
  <c r="BN3" i="12" s="1"/>
  <c r="BI2" i="12"/>
  <c r="BL3" i="12"/>
  <c r="BQ3" i="12" s="1"/>
  <c r="BJ3" i="12"/>
  <c r="BO3" i="12" s="1"/>
  <c r="EC2" i="12"/>
  <c r="EC3" i="12"/>
  <c r="ED3" i="12"/>
  <c r="EE3" i="12"/>
  <c r="EF3" i="12"/>
  <c r="EH3" i="12"/>
  <c r="EM3" i="12" s="1"/>
  <c r="ER3" i="12" s="1"/>
  <c r="EI3" i="12"/>
  <c r="EN3" i="12" s="1"/>
  <c r="ES3" i="12" s="1"/>
  <c r="EJ3" i="12"/>
  <c r="EO3" i="12" s="1"/>
  <c r="ET3" i="12" s="1"/>
  <c r="EK3" i="12"/>
  <c r="EP3" i="12" s="1"/>
  <c r="EU3" i="12" s="1"/>
  <c r="EH2" i="12"/>
  <c r="FG2" i="12" s="1"/>
  <c r="BF3" i="12"/>
  <c r="BG3" i="12"/>
  <c r="BE3" i="12"/>
  <c r="AC16" i="12"/>
  <c r="AD16" i="12" s="1"/>
  <c r="AG16" i="12" s="1"/>
  <c r="AC20" i="12"/>
  <c r="AD20" i="12" s="1"/>
  <c r="AF20" i="12" s="1"/>
  <c r="AC5" i="12"/>
  <c r="AD5" i="12" s="1"/>
  <c r="AF5" i="12" s="1"/>
  <c r="AC28" i="12"/>
  <c r="AD28" i="12" s="1"/>
  <c r="AF28" i="12" s="1"/>
  <c r="AC7" i="12"/>
  <c r="AD7" i="12" s="1"/>
  <c r="AF7" i="12" s="1"/>
  <c r="AC15" i="12"/>
  <c r="AD15" i="12" s="1"/>
  <c r="AF15" i="12" s="1"/>
  <c r="AC8" i="12"/>
  <c r="AD8" i="12" s="1"/>
  <c r="AH8" i="12" s="1"/>
  <c r="AC11" i="12"/>
  <c r="AD11" i="12" s="1"/>
  <c r="AG11" i="12" s="1"/>
  <c r="AC32" i="12"/>
  <c r="AD32" i="12" s="1"/>
  <c r="AH32" i="12" s="1"/>
  <c r="AC27" i="12"/>
  <c r="AD27" i="12" s="1"/>
  <c r="AF27" i="12" s="1"/>
  <c r="AC13" i="12"/>
  <c r="AD13" i="12" s="1"/>
  <c r="AH13" i="12" s="1"/>
  <c r="AC9" i="12"/>
  <c r="AD9" i="12" s="1"/>
  <c r="AH9" i="12" s="1"/>
  <c r="AC30" i="12"/>
  <c r="AD30" i="12" s="1"/>
  <c r="AF30" i="12" s="1"/>
  <c r="AC26" i="12"/>
  <c r="AD26" i="12" s="1"/>
  <c r="AH26" i="12" s="1"/>
  <c r="AC33" i="12"/>
  <c r="AD33" i="12" s="1"/>
  <c r="AF33" i="12" s="1"/>
  <c r="C34" i="11"/>
  <c r="D34" i="12"/>
  <c r="D34" i="11"/>
  <c r="E34" i="12"/>
  <c r="E34" i="11"/>
  <c r="F34" i="12"/>
  <c r="F34" i="11"/>
  <c r="G34" i="12"/>
  <c r="AC6" i="12"/>
  <c r="AD6" i="12" s="1"/>
  <c r="AH6" i="12" s="1"/>
  <c r="AC10" i="12"/>
  <c r="AD10" i="12" s="1"/>
  <c r="AG10" i="12" s="1"/>
  <c r="AC12" i="12"/>
  <c r="AD12" i="12" s="1"/>
  <c r="AG12" i="12" s="1"/>
  <c r="AC19" i="12"/>
  <c r="AD19" i="12" s="1"/>
  <c r="AF19" i="12" s="1"/>
  <c r="AC14" i="12"/>
  <c r="AD14" i="12" s="1"/>
  <c r="AI14" i="12" s="1"/>
  <c r="AC17" i="12"/>
  <c r="AD17" i="12" s="1"/>
  <c r="AI17" i="12" s="1"/>
  <c r="AC21" i="12"/>
  <c r="AD21" i="12" s="1"/>
  <c r="AC29" i="12"/>
  <c r="AD29" i="12" s="1"/>
  <c r="AF29" i="12" s="1"/>
  <c r="AC18" i="12"/>
  <c r="AD18" i="12" s="1"/>
  <c r="AC24" i="12"/>
  <c r="AD24" i="12" s="1"/>
  <c r="AH24" i="12" s="1"/>
  <c r="AC22" i="12"/>
  <c r="AD22" i="12" s="1"/>
  <c r="AI22" i="12" s="1"/>
  <c r="AC25" i="12"/>
  <c r="AD25" i="12" s="1"/>
  <c r="AF25" i="12" s="1"/>
  <c r="AC23" i="12"/>
  <c r="AD23" i="12" s="1"/>
  <c r="AH23" i="12" s="1"/>
  <c r="AC31" i="12"/>
  <c r="AD31" i="12" s="1"/>
  <c r="GA4" i="11"/>
  <c r="GH4" i="11" s="1"/>
  <c r="GI4" i="11" s="1"/>
  <c r="GJ4" i="11" s="1"/>
  <c r="AB7" i="11"/>
  <c r="AC7" i="11" s="1"/>
  <c r="AG7" i="11" s="1"/>
  <c r="AB6" i="11"/>
  <c r="AC6" i="11" s="1"/>
  <c r="AE6" i="11" s="1"/>
  <c r="AB20" i="11"/>
  <c r="AC20" i="11" s="1"/>
  <c r="AE20" i="11" s="1"/>
  <c r="AB27" i="11"/>
  <c r="AC27" i="11" s="1"/>
  <c r="AE27" i="11" s="1"/>
  <c r="AB25" i="11"/>
  <c r="AC25" i="11" s="1"/>
  <c r="AE25" i="11" s="1"/>
  <c r="U5" i="11"/>
  <c r="CK5" i="11" s="1"/>
  <c r="AB17" i="11"/>
  <c r="AC17" i="11" s="1"/>
  <c r="AG17" i="11" s="1"/>
  <c r="DG2" i="11"/>
  <c r="AB30" i="11"/>
  <c r="AC30" i="11" s="1"/>
  <c r="AE30" i="11" s="1"/>
  <c r="AO5" i="11"/>
  <c r="AQ5" i="11" s="1"/>
  <c r="AB22" i="11"/>
  <c r="AC22" i="11" s="1"/>
  <c r="AH22" i="11" s="1"/>
  <c r="AB33" i="11"/>
  <c r="AC33" i="11" s="1"/>
  <c r="AE33" i="11" s="1"/>
  <c r="AB16" i="11"/>
  <c r="AC16" i="11" s="1"/>
  <c r="AF16" i="11" s="1"/>
  <c r="AB21" i="11"/>
  <c r="AC21" i="11" s="1"/>
  <c r="AG21" i="11" s="1"/>
  <c r="AB8" i="11"/>
  <c r="AC8" i="11" s="1"/>
  <c r="AH8" i="11" s="1"/>
  <c r="AB11" i="11"/>
  <c r="AC11" i="11" s="1"/>
  <c r="AF11" i="11" s="1"/>
  <c r="AU3" i="11"/>
  <c r="BD3" i="11" s="1"/>
  <c r="AE3" i="11"/>
  <c r="AJ3" i="11" s="1"/>
  <c r="AF3" i="11"/>
  <c r="AK3" i="11" s="1"/>
  <c r="AV3" i="11"/>
  <c r="BE3" i="11" s="1"/>
  <c r="AW3" i="11"/>
  <c r="BF3" i="11" s="1"/>
  <c r="AG3" i="11"/>
  <c r="AL3" i="11" s="1"/>
  <c r="AH3" i="11"/>
  <c r="AM3" i="11" s="1"/>
  <c r="AX3" i="11"/>
  <c r="BG3" i="11" s="1"/>
  <c r="AB10" i="11"/>
  <c r="AC10" i="11" s="1"/>
  <c r="AH10" i="11" s="1"/>
  <c r="CH2" i="11"/>
  <c r="AB5" i="11"/>
  <c r="AC5" i="11" s="1"/>
  <c r="AH5" i="11" s="1"/>
  <c r="AX5" i="11" s="1"/>
  <c r="BQ5" i="11" s="1"/>
  <c r="AB19" i="11"/>
  <c r="AC19" i="11" s="1"/>
  <c r="AG19" i="11" s="1"/>
  <c r="AB9" i="11"/>
  <c r="AC9" i="11" s="1"/>
  <c r="AF9" i="11" s="1"/>
  <c r="AB12" i="11"/>
  <c r="AC12" i="11" s="1"/>
  <c r="AB14" i="11"/>
  <c r="AC14" i="11" s="1"/>
  <c r="AE14" i="11" s="1"/>
  <c r="AB13" i="11"/>
  <c r="AC13" i="11" s="1"/>
  <c r="AE13" i="11" s="1"/>
  <c r="AB15" i="11"/>
  <c r="AC15" i="11" s="1"/>
  <c r="AE15" i="11" s="1"/>
  <c r="AB18" i="11"/>
  <c r="AC18" i="11" s="1"/>
  <c r="AE18" i="11" s="1"/>
  <c r="AB24" i="11"/>
  <c r="AC24" i="11" s="1"/>
  <c r="AG24" i="11" s="1"/>
  <c r="AB29" i="11"/>
  <c r="AC29" i="11" s="1"/>
  <c r="AF29" i="11" s="1"/>
  <c r="AB23" i="11"/>
  <c r="AC23" i="11" s="1"/>
  <c r="AH23" i="11" s="1"/>
  <c r="AB26" i="11"/>
  <c r="AC26" i="11" s="1"/>
  <c r="AH26" i="11" s="1"/>
  <c r="AB32" i="11"/>
  <c r="AC32" i="11" s="1"/>
  <c r="AF32" i="11" s="1"/>
  <c r="AB28" i="11"/>
  <c r="AC28" i="11" s="1"/>
  <c r="AH28" i="11" s="1"/>
  <c r="AB31" i="11"/>
  <c r="AC31" i="11" s="1"/>
  <c r="AF31" i="11" s="1"/>
  <c r="BI3" i="5"/>
  <c r="CH2" i="5"/>
  <c r="BJ3" i="5"/>
  <c r="BL3" i="5"/>
  <c r="BK3" i="5"/>
  <c r="C129" i="9"/>
  <c r="B4" i="9" a="1"/>
  <c r="DG2" i="5"/>
  <c r="W5" i="5"/>
  <c r="AB18" i="5"/>
  <c r="AC18" i="5" s="1"/>
  <c r="AE18" i="5" s="1"/>
  <c r="AB7" i="5"/>
  <c r="AC7" i="5" s="1"/>
  <c r="AG7" i="5" s="1"/>
  <c r="AB31" i="5"/>
  <c r="AC31" i="5" s="1"/>
  <c r="AH31" i="5" s="1"/>
  <c r="AB9" i="5"/>
  <c r="AC9" i="5" s="1"/>
  <c r="AH9" i="5" s="1"/>
  <c r="AB21" i="5"/>
  <c r="AC21" i="5" s="1"/>
  <c r="AF21" i="5" s="1"/>
  <c r="AB15" i="5"/>
  <c r="AC15" i="5" s="1"/>
  <c r="AF15" i="5" s="1"/>
  <c r="AG3" i="5"/>
  <c r="AB6" i="5"/>
  <c r="AC6" i="5" s="1"/>
  <c r="AE6" i="5" s="1"/>
  <c r="AB17" i="5"/>
  <c r="AC17" i="5" s="1"/>
  <c r="AH17" i="5" s="1"/>
  <c r="AB8" i="5"/>
  <c r="AC8" i="5" s="1"/>
  <c r="AH8" i="5" s="1"/>
  <c r="AB19" i="5"/>
  <c r="AC19" i="5" s="1"/>
  <c r="AE19" i="5" s="1"/>
  <c r="AB29" i="5"/>
  <c r="AC29" i="5" s="1"/>
  <c r="AH29" i="5" s="1"/>
  <c r="AB20" i="5"/>
  <c r="AC20" i="5" s="1"/>
  <c r="AH20" i="5" s="1"/>
  <c r="AB30" i="5"/>
  <c r="AC30" i="5" s="1"/>
  <c r="AH30" i="5" s="1"/>
  <c r="AB11" i="5"/>
  <c r="AC11" i="5" s="1"/>
  <c r="AH11" i="5" s="1"/>
  <c r="AB32" i="5"/>
  <c r="AC32" i="5" s="1"/>
  <c r="AG32" i="5" s="1"/>
  <c r="AB12" i="5"/>
  <c r="AC12" i="5" s="1"/>
  <c r="AF12" i="5" s="1"/>
  <c r="AB33" i="5"/>
  <c r="AC33" i="5" s="1"/>
  <c r="AF33" i="5" s="1"/>
  <c r="AB23" i="5"/>
  <c r="AC23" i="5" s="1"/>
  <c r="AH23" i="5" s="1"/>
  <c r="AB24" i="5"/>
  <c r="AC24" i="5" s="1"/>
  <c r="AE24" i="5" s="1"/>
  <c r="AB5" i="5"/>
  <c r="AC5" i="5" s="1"/>
  <c r="AH5" i="5" s="1"/>
  <c r="AX5" i="5" s="1"/>
  <c r="BQ5" i="5" s="1"/>
  <c r="AB27" i="5"/>
  <c r="AC27" i="5" s="1"/>
  <c r="AE27" i="5" s="1"/>
  <c r="AB28" i="5"/>
  <c r="AC28" i="5" s="1"/>
  <c r="AF28" i="5" s="1"/>
  <c r="AB16" i="5"/>
  <c r="AC16" i="5" s="1"/>
  <c r="AF16" i="5" s="1"/>
  <c r="AH3" i="5"/>
  <c r="X5" i="5"/>
  <c r="AB26" i="5"/>
  <c r="AC26" i="5" s="1"/>
  <c r="AH26" i="5" s="1"/>
  <c r="AB14" i="5"/>
  <c r="AC14" i="5" s="1"/>
  <c r="AH14" i="5" s="1"/>
  <c r="AF3" i="5"/>
  <c r="AK3" i="5" s="1"/>
  <c r="AB25" i="5"/>
  <c r="AC25" i="5" s="1"/>
  <c r="AH25" i="5" s="1"/>
  <c r="AB13" i="5"/>
  <c r="AC13" i="5" s="1"/>
  <c r="AE13" i="5" s="1"/>
  <c r="AE3" i="5"/>
  <c r="AJ3" i="5" s="1"/>
  <c r="R5" i="5"/>
  <c r="CH5" i="5" s="1"/>
  <c r="AB22" i="5"/>
  <c r="AC22" i="5" s="1"/>
  <c r="AG22" i="5" s="1"/>
  <c r="AB10" i="5"/>
  <c r="AC10" i="5" s="1"/>
  <c r="AF10" i="5" s="1"/>
  <c r="T5" i="5"/>
  <c r="CJ5" i="5" s="1"/>
  <c r="DR2" i="4"/>
  <c r="C34" i="5"/>
  <c r="D34" i="5"/>
  <c r="E34" i="5"/>
  <c r="F34" i="5"/>
  <c r="D34" i="4"/>
  <c r="E34" i="4"/>
  <c r="F34" i="4"/>
  <c r="DB2" i="4"/>
  <c r="AB23" i="4"/>
  <c r="AD23" i="4" s="1"/>
  <c r="AF23" i="4" s="1"/>
  <c r="AB11" i="4"/>
  <c r="AD11" i="4" s="1"/>
  <c r="AF11" i="4" s="1"/>
  <c r="AB33" i="4"/>
  <c r="AD33" i="4" s="1"/>
  <c r="AF33" i="4" s="1"/>
  <c r="AB25" i="4"/>
  <c r="AD25" i="4" s="1"/>
  <c r="AH25" i="4" s="1"/>
  <c r="AB9" i="4"/>
  <c r="AD9" i="4" s="1"/>
  <c r="AI9" i="4" s="1"/>
  <c r="AB18" i="4"/>
  <c r="AD18" i="4" s="1"/>
  <c r="AH18" i="4" s="1"/>
  <c r="AB14" i="4"/>
  <c r="AD14" i="4" s="1"/>
  <c r="AG14" i="4" s="1"/>
  <c r="AB6" i="4"/>
  <c r="AD6" i="4" s="1"/>
  <c r="AG6" i="4" s="1"/>
  <c r="AB15" i="4"/>
  <c r="AD15" i="4" s="1"/>
  <c r="AG15" i="4" s="1"/>
  <c r="AB31" i="4"/>
  <c r="AD31" i="4" s="1"/>
  <c r="AG31" i="4" s="1"/>
  <c r="AB32" i="4"/>
  <c r="AD32" i="4" s="1"/>
  <c r="AG32" i="4" s="1"/>
  <c r="AB28" i="4"/>
  <c r="AD28" i="4" s="1"/>
  <c r="AI28" i="4" s="1"/>
  <c r="AB24" i="4"/>
  <c r="AD24" i="4" s="1"/>
  <c r="AH24" i="4" s="1"/>
  <c r="AB20" i="4"/>
  <c r="AD20" i="4" s="1"/>
  <c r="AG20" i="4" s="1"/>
  <c r="AB16" i="4"/>
  <c r="AD16" i="4" s="1"/>
  <c r="AG16" i="4" s="1"/>
  <c r="AB12" i="4"/>
  <c r="AD12" i="4" s="1"/>
  <c r="AF12" i="4" s="1"/>
  <c r="AB8" i="4"/>
  <c r="AD8" i="4" s="1"/>
  <c r="AI8" i="4" s="1"/>
  <c r="AB19" i="4"/>
  <c r="AD19" i="4" s="1"/>
  <c r="AI19" i="4" s="1"/>
  <c r="AB29" i="4"/>
  <c r="AD29" i="4" s="1"/>
  <c r="AG29" i="4" s="1"/>
  <c r="AB21" i="4"/>
  <c r="AD21" i="4" s="1"/>
  <c r="AG21" i="4" s="1"/>
  <c r="AB17" i="4"/>
  <c r="AD17" i="4" s="1"/>
  <c r="AI17" i="4" s="1"/>
  <c r="AB13" i="4"/>
  <c r="AD13" i="4" s="1"/>
  <c r="AF13" i="4" s="1"/>
  <c r="AB5" i="4"/>
  <c r="AD5" i="4" s="1"/>
  <c r="AI5" i="4" s="1"/>
  <c r="AB7" i="4"/>
  <c r="AD7" i="4" s="1"/>
  <c r="AH7" i="4" s="1"/>
  <c r="AB27" i="4"/>
  <c r="AD27" i="4" s="1"/>
  <c r="AH27" i="4" s="1"/>
  <c r="AB30" i="4"/>
  <c r="AD30" i="4" s="1"/>
  <c r="AH30" i="4" s="1"/>
  <c r="AB26" i="4"/>
  <c r="AD26" i="4" s="1"/>
  <c r="AG26" i="4" s="1"/>
  <c r="AB22" i="4"/>
  <c r="AD22" i="4" s="1"/>
  <c r="AF22" i="4" s="1"/>
  <c r="AB10" i="4"/>
  <c r="AD10" i="4" s="1"/>
  <c r="AH10" i="4" s="1"/>
  <c r="AQ4" i="1"/>
  <c r="AR4" i="1"/>
  <c r="AS4" i="1"/>
  <c r="AP4" i="1"/>
  <c r="AM10" i="1"/>
  <c r="AN10" i="1" s="1"/>
  <c r="AM15" i="1"/>
  <c r="AN15" i="1" s="1"/>
  <c r="AM27" i="1"/>
  <c r="AN27" i="1" s="1"/>
  <c r="AM22" i="1"/>
  <c r="AN22" i="1" s="1"/>
  <c r="AM23" i="1"/>
  <c r="AN23" i="1" s="1"/>
  <c r="AM11" i="1"/>
  <c r="AN11" i="1" s="1"/>
  <c r="AM20" i="1"/>
  <c r="AN20" i="1" s="1"/>
  <c r="AM21" i="1"/>
  <c r="AN21" i="1" s="1"/>
  <c r="AM32" i="1"/>
  <c r="AN32" i="1" s="1"/>
  <c r="AM8" i="1"/>
  <c r="AN8" i="1" s="1"/>
  <c r="AM31" i="1"/>
  <c r="AN31" i="1" s="1"/>
  <c r="AM19" i="1"/>
  <c r="AN19" i="1" s="1"/>
  <c r="AM7" i="1"/>
  <c r="AN7" i="1" s="1"/>
  <c r="AM9" i="1"/>
  <c r="AN9" i="1" s="1"/>
  <c r="AM30" i="1"/>
  <c r="AN30" i="1" s="1"/>
  <c r="AM18" i="1"/>
  <c r="AN18" i="1" s="1"/>
  <c r="AM6" i="1"/>
  <c r="AN6" i="1" s="1"/>
  <c r="AM29" i="1"/>
  <c r="AN29" i="1" s="1"/>
  <c r="AM17" i="1"/>
  <c r="AN17" i="1" s="1"/>
  <c r="AM5" i="1"/>
  <c r="AN5" i="1" s="1"/>
  <c r="AM28" i="1"/>
  <c r="AN28" i="1" s="1"/>
  <c r="AM16" i="1"/>
  <c r="AN16" i="1" s="1"/>
  <c r="AM26" i="1"/>
  <c r="AN26" i="1" s="1"/>
  <c r="AM14" i="1"/>
  <c r="AN14" i="1" s="1"/>
  <c r="AM25" i="1"/>
  <c r="AN25" i="1" s="1"/>
  <c r="AM13" i="1"/>
  <c r="AN13" i="1" s="1"/>
  <c r="AM24" i="1"/>
  <c r="AN24" i="1" s="1"/>
  <c r="AM12" i="1"/>
  <c r="AN12" i="1" s="1"/>
  <c r="AL33" i="1"/>
  <c r="AE2" i="1"/>
  <c r="AD2" i="1"/>
  <c r="AR2" i="1"/>
  <c r="AC5" i="1"/>
  <c r="BI5" i="1" s="1"/>
  <c r="AC2" i="1"/>
  <c r="AB2" i="1"/>
  <c r="AB4" i="1"/>
  <c r="AS2" i="1"/>
  <c r="AQ2" i="1"/>
  <c r="AP2" i="1"/>
  <c r="AD4" i="1"/>
  <c r="BJ4" i="1" s="1"/>
  <c r="AE4" i="1"/>
  <c r="BK4" i="1" s="1"/>
  <c r="AC4" i="1"/>
  <c r="BI4" i="1" s="1"/>
  <c r="K5" i="1"/>
  <c r="J5" i="1"/>
  <c r="I6" i="1"/>
  <c r="H6" i="1"/>
  <c r="EA3" i="12" l="1"/>
  <c r="CM3" i="12"/>
  <c r="CU3" i="12" s="1"/>
  <c r="CZ3" i="12" s="1"/>
  <c r="DE3" i="12" s="1"/>
  <c r="DJ3" i="12" s="1"/>
  <c r="DO3" i="12" s="1"/>
  <c r="BX3" i="12"/>
  <c r="DY3" i="12"/>
  <c r="DZ3" i="12"/>
  <c r="FD3" i="12"/>
  <c r="FI3" i="12" s="1"/>
  <c r="FN3" i="12" s="1"/>
  <c r="FX3" i="12" s="1"/>
  <c r="GM3" i="12" s="1"/>
  <c r="EY3" i="12"/>
  <c r="FE3" i="12"/>
  <c r="FJ3" i="12" s="1"/>
  <c r="FO3" i="12" s="1"/>
  <c r="GD3" i="12" s="1"/>
  <c r="GU3" i="12" s="1"/>
  <c r="EZ3" i="12"/>
  <c r="FC3" i="12"/>
  <c r="FH3" i="12" s="1"/>
  <c r="FM3" i="12" s="1"/>
  <c r="FR3" i="12" s="1"/>
  <c r="EX3" i="12"/>
  <c r="FB3" i="12"/>
  <c r="FG3" i="12" s="1"/>
  <c r="FL3" i="12" s="1"/>
  <c r="GA3" i="12" s="1"/>
  <c r="GR3" i="12" s="1"/>
  <c r="EW3" i="12"/>
  <c r="BD3" i="12"/>
  <c r="K6" i="1"/>
  <c r="L7" i="12" s="1"/>
  <c r="AD5" i="1"/>
  <c r="BJ5" i="1" s="1"/>
  <c r="K6" i="11"/>
  <c r="U6" i="11" s="1"/>
  <c r="CK6" i="11" s="1"/>
  <c r="L6" i="12"/>
  <c r="V6" i="12" s="1"/>
  <c r="BL6" i="12" s="1"/>
  <c r="K6" i="5"/>
  <c r="Z6" i="5" s="1"/>
  <c r="CP6" i="5" s="1"/>
  <c r="K6" i="4"/>
  <c r="H7" i="5"/>
  <c r="H7" i="11"/>
  <c r="I7" i="12"/>
  <c r="H7" i="4"/>
  <c r="K7" i="11"/>
  <c r="K7" i="5"/>
  <c r="K7" i="4"/>
  <c r="I6" i="11"/>
  <c r="S6" i="11" s="1"/>
  <c r="CI6" i="11" s="1"/>
  <c r="J6" i="12"/>
  <c r="T6" i="12" s="1"/>
  <c r="BJ6" i="12" s="1"/>
  <c r="I6" i="5"/>
  <c r="X6" i="5" s="1"/>
  <c r="CN6" i="5" s="1"/>
  <c r="I6" i="4"/>
  <c r="H6" i="11"/>
  <c r="R6" i="11" s="1"/>
  <c r="CH6" i="11" s="1"/>
  <c r="H6" i="5"/>
  <c r="W6" i="5" s="1"/>
  <c r="CM6" i="5" s="1"/>
  <c r="I6" i="12"/>
  <c r="S6" i="12" s="1"/>
  <c r="BI6" i="12" s="1"/>
  <c r="H6" i="4"/>
  <c r="I7" i="5"/>
  <c r="I7" i="11"/>
  <c r="J7" i="12"/>
  <c r="I7" i="4"/>
  <c r="J7" i="11"/>
  <c r="K7" i="12"/>
  <c r="J7" i="4"/>
  <c r="J7" i="5"/>
  <c r="J6" i="11"/>
  <c r="T6" i="11" s="1"/>
  <c r="CJ6" i="11" s="1"/>
  <c r="K6" i="12"/>
  <c r="U6" i="12" s="1"/>
  <c r="BK6" i="12" s="1"/>
  <c r="J6" i="5"/>
  <c r="Y6" i="5" s="1"/>
  <c r="CO6" i="5" s="1"/>
  <c r="J6" i="4"/>
  <c r="P6" i="1"/>
  <c r="Q6" i="12"/>
  <c r="AA6" i="12" s="1"/>
  <c r="EK6" i="12" s="1"/>
  <c r="P6" i="4"/>
  <c r="P6" i="5"/>
  <c r="U6" i="5" s="1"/>
  <c r="CK6" i="5" s="1"/>
  <c r="P6" i="11"/>
  <c r="Z6" i="11" s="1"/>
  <c r="DJ6" i="11" s="1"/>
  <c r="M6" i="1"/>
  <c r="M6" i="11"/>
  <c r="W6" i="11" s="1"/>
  <c r="DG6" i="11" s="1"/>
  <c r="M6" i="5"/>
  <c r="R6" i="5" s="1"/>
  <c r="N6" i="12"/>
  <c r="X6" i="12" s="1"/>
  <c r="EH6" i="12" s="1"/>
  <c r="M6" i="4"/>
  <c r="N6" i="1"/>
  <c r="N6" i="4"/>
  <c r="N6" i="5"/>
  <c r="S6" i="5" s="1"/>
  <c r="CI6" i="5" s="1"/>
  <c r="O6" i="12"/>
  <c r="Y6" i="12" s="1"/>
  <c r="EI6" i="12" s="1"/>
  <c r="N6" i="11"/>
  <c r="X6" i="11" s="1"/>
  <c r="DH6" i="11" s="1"/>
  <c r="O6" i="1"/>
  <c r="P6" i="12"/>
  <c r="Z6" i="12" s="1"/>
  <c r="EJ6" i="12" s="1"/>
  <c r="O6" i="11"/>
  <c r="Y6" i="11" s="1"/>
  <c r="DI6" i="11" s="1"/>
  <c r="O6" i="4"/>
  <c r="O6" i="5"/>
  <c r="T6" i="5" s="1"/>
  <c r="GH4" i="12"/>
  <c r="AR5" i="12" s="1"/>
  <c r="AQ5" i="12"/>
  <c r="DV4" i="12"/>
  <c r="FS3" i="12"/>
  <c r="ED5" i="12"/>
  <c r="EE5" i="12"/>
  <c r="EO5" i="12" s="1"/>
  <c r="EI5" i="12"/>
  <c r="FH5" i="12" s="1"/>
  <c r="EC5" i="12"/>
  <c r="EH5" i="12"/>
  <c r="FG5" i="12" s="1"/>
  <c r="EF5" i="12"/>
  <c r="EK5" i="12"/>
  <c r="FJ5" i="12" s="1"/>
  <c r="AI15" i="12"/>
  <c r="AI11" i="12"/>
  <c r="AH16" i="12"/>
  <c r="AG5" i="12"/>
  <c r="AH20" i="12"/>
  <c r="AI20" i="12"/>
  <c r="AG15" i="12"/>
  <c r="AG27" i="12"/>
  <c r="AG32" i="12"/>
  <c r="AI27" i="12"/>
  <c r="AH27" i="12"/>
  <c r="AI32" i="12"/>
  <c r="AG33" i="12"/>
  <c r="AI16" i="12"/>
  <c r="AI33" i="12"/>
  <c r="AI30" i="12"/>
  <c r="AH5" i="12"/>
  <c r="AF16" i="12"/>
  <c r="AI5" i="12"/>
  <c r="AH33" i="12"/>
  <c r="AF32" i="12"/>
  <c r="AG20" i="12"/>
  <c r="AF11" i="12"/>
  <c r="AH15" i="12"/>
  <c r="AH11" i="12"/>
  <c r="AI8" i="12"/>
  <c r="AG13" i="12"/>
  <c r="AF9" i="12"/>
  <c r="AF13" i="12"/>
  <c r="AI13" i="12"/>
  <c r="AI28" i="12"/>
  <c r="AF26" i="12"/>
  <c r="AG7" i="12"/>
  <c r="AI7" i="12"/>
  <c r="AG9" i="12"/>
  <c r="AG26" i="12"/>
  <c r="AG6" i="12"/>
  <c r="AG8" i="12"/>
  <c r="AH28" i="12"/>
  <c r="AF8" i="12"/>
  <c r="AG28" i="12"/>
  <c r="AH7" i="12"/>
  <c r="AI26" i="12"/>
  <c r="AI9" i="12"/>
  <c r="AH30" i="12"/>
  <c r="AG30" i="12"/>
  <c r="AG23" i="12"/>
  <c r="AF6" i="12"/>
  <c r="AI25" i="12"/>
  <c r="AF10" i="12"/>
  <c r="AI24" i="12"/>
  <c r="AF23" i="12"/>
  <c r="AB34" i="11"/>
  <c r="AC34" i="11" s="1"/>
  <c r="AG34" i="11" s="1"/>
  <c r="AF24" i="12"/>
  <c r="AG24" i="12"/>
  <c r="AH17" i="12"/>
  <c r="AC34" i="12"/>
  <c r="AD34" i="12" s="1"/>
  <c r="AG34" i="12" s="1"/>
  <c r="AI10" i="12"/>
  <c r="AI31" i="12"/>
  <c r="AH31" i="12"/>
  <c r="AG31" i="12"/>
  <c r="AF22" i="12"/>
  <c r="AI29" i="12"/>
  <c r="AF31" i="12"/>
  <c r="AF12" i="12"/>
  <c r="AI23" i="12"/>
  <c r="AH25" i="12"/>
  <c r="AG25" i="12"/>
  <c r="AH21" i="12"/>
  <c r="AI21" i="12"/>
  <c r="AG21" i="12"/>
  <c r="AH14" i="12"/>
  <c r="AG14" i="12"/>
  <c r="AI6" i="12"/>
  <c r="AH22" i="12"/>
  <c r="AG29" i="12"/>
  <c r="AF21" i="12"/>
  <c r="AF14" i="12"/>
  <c r="AH12" i="12"/>
  <c r="AG22" i="12"/>
  <c r="AI19" i="12"/>
  <c r="AG19" i="12"/>
  <c r="AH19" i="12"/>
  <c r="AH29" i="12"/>
  <c r="AG18" i="12"/>
  <c r="AI18" i="12"/>
  <c r="AH18" i="12"/>
  <c r="AF18" i="12"/>
  <c r="AH10" i="12"/>
  <c r="AI12" i="12"/>
  <c r="AG17" i="12"/>
  <c r="AF17" i="12"/>
  <c r="AF27" i="11"/>
  <c r="AG27" i="11"/>
  <c r="AG6" i="11"/>
  <c r="AF7" i="11"/>
  <c r="DV5" i="11"/>
  <c r="AF20" i="11"/>
  <c r="CM5" i="11"/>
  <c r="CR5" i="11" s="1"/>
  <c r="AH7" i="11"/>
  <c r="AG33" i="11"/>
  <c r="AE7" i="11"/>
  <c r="AG11" i="11"/>
  <c r="AE22" i="11"/>
  <c r="CO5" i="11"/>
  <c r="CT5" i="11" s="1"/>
  <c r="DX5" i="11"/>
  <c r="DW6" i="11"/>
  <c r="CN6" i="11"/>
  <c r="AF6" i="11"/>
  <c r="AH20" i="11"/>
  <c r="AG20" i="11"/>
  <c r="DW5" i="11"/>
  <c r="AH6" i="11"/>
  <c r="AH17" i="11"/>
  <c r="CN5" i="11"/>
  <c r="CS5" i="11" s="1"/>
  <c r="AF22" i="11"/>
  <c r="AG22" i="11"/>
  <c r="AH27" i="11"/>
  <c r="AE16" i="11"/>
  <c r="AF25" i="11"/>
  <c r="AH25" i="11"/>
  <c r="AE17" i="11"/>
  <c r="AH16" i="11"/>
  <c r="AG8" i="11"/>
  <c r="AF17" i="11"/>
  <c r="AG25" i="11"/>
  <c r="AG16" i="11"/>
  <c r="AE8" i="11"/>
  <c r="AH30" i="11"/>
  <c r="AE31" i="11"/>
  <c r="AF30" i="11"/>
  <c r="AG9" i="11"/>
  <c r="AF33" i="11"/>
  <c r="AG14" i="11"/>
  <c r="AH33" i="11"/>
  <c r="DY5" i="11"/>
  <c r="DJ5" i="11"/>
  <c r="AG30" i="11"/>
  <c r="AG28" i="11"/>
  <c r="AE28" i="11"/>
  <c r="AE29" i="11"/>
  <c r="AG5" i="11"/>
  <c r="AW5" i="11" s="1"/>
  <c r="BP5" i="11" s="1"/>
  <c r="DD5" i="11" s="1"/>
  <c r="DN5" i="11" s="1"/>
  <c r="EY5" i="11" s="1"/>
  <c r="AH21" i="11"/>
  <c r="AH11" i="11"/>
  <c r="CP5" i="11"/>
  <c r="CU5" i="11" s="1"/>
  <c r="AF28" i="11"/>
  <c r="AE23" i="11"/>
  <c r="AF8" i="11"/>
  <c r="AE32" i="11"/>
  <c r="AE21" i="11"/>
  <c r="AH14" i="11"/>
  <c r="AF21" i="11"/>
  <c r="AF14" i="11"/>
  <c r="AE11" i="11"/>
  <c r="AE5" i="11"/>
  <c r="AU5" i="11" s="1"/>
  <c r="BN5" i="11" s="1"/>
  <c r="DB5" i="11" s="1"/>
  <c r="DL5" i="11" s="1"/>
  <c r="EW5" i="11" s="1"/>
  <c r="AE26" i="11"/>
  <c r="BN3" i="11"/>
  <c r="CM3" i="11" s="1"/>
  <c r="BI3" i="11"/>
  <c r="BS3" i="11" s="1"/>
  <c r="AH24" i="11"/>
  <c r="AH15" i="11"/>
  <c r="AG15" i="11"/>
  <c r="BG5" i="11"/>
  <c r="BV5" i="11" s="1"/>
  <c r="DE5" i="11"/>
  <c r="BL5" i="11"/>
  <c r="DT5" i="11" s="1"/>
  <c r="AH9" i="11"/>
  <c r="AH13" i="11"/>
  <c r="AF10" i="11"/>
  <c r="BL3" i="11"/>
  <c r="BV3" i="11" s="1"/>
  <c r="BQ3" i="11"/>
  <c r="CP3" i="11" s="1"/>
  <c r="AG23" i="11"/>
  <c r="AF15" i="11"/>
  <c r="AH19" i="11"/>
  <c r="AG10" i="11"/>
  <c r="AE9" i="11"/>
  <c r="AG31" i="11"/>
  <c r="AG18" i="11"/>
  <c r="BO3" i="11"/>
  <c r="CN3" i="11" s="1"/>
  <c r="BJ3" i="11"/>
  <c r="BT3" i="11" s="1"/>
  <c r="AF18" i="11"/>
  <c r="AE10" i="11"/>
  <c r="AF24" i="11"/>
  <c r="AE24" i="11"/>
  <c r="AF23" i="11"/>
  <c r="AF5" i="11"/>
  <c r="AV5" i="11" s="1"/>
  <c r="BO5" i="11" s="1"/>
  <c r="AH31" i="11"/>
  <c r="AH12" i="11"/>
  <c r="AG12" i="11"/>
  <c r="AF12" i="11"/>
  <c r="AF19" i="11"/>
  <c r="AE19" i="11"/>
  <c r="AF26" i="11"/>
  <c r="AH18" i="11"/>
  <c r="AF13" i="11"/>
  <c r="AG13" i="11"/>
  <c r="BP3" i="11"/>
  <c r="CO3" i="11" s="1"/>
  <c r="BK3" i="11"/>
  <c r="BU3" i="11" s="1"/>
  <c r="AH32" i="11"/>
  <c r="AG32" i="11"/>
  <c r="AH29" i="11"/>
  <c r="AG29" i="11"/>
  <c r="AG26" i="11"/>
  <c r="AE12" i="11"/>
  <c r="FS24" i="4"/>
  <c r="FS7" i="4"/>
  <c r="FT28" i="4"/>
  <c r="FT5" i="4"/>
  <c r="AQ5" i="4"/>
  <c r="FR32" i="4"/>
  <c r="AO32" i="4"/>
  <c r="FQ13" i="4"/>
  <c r="AN13" i="4"/>
  <c r="FR31" i="4"/>
  <c r="FT17" i="4"/>
  <c r="FR15" i="4"/>
  <c r="AO15" i="4"/>
  <c r="FR21" i="4"/>
  <c r="AO21" i="4"/>
  <c r="FR29" i="4"/>
  <c r="FR14" i="4"/>
  <c r="FT19" i="4"/>
  <c r="FS18" i="4"/>
  <c r="FS10" i="4"/>
  <c r="FT8" i="4"/>
  <c r="FT9" i="4"/>
  <c r="AQ9" i="4"/>
  <c r="FR6" i="4"/>
  <c r="FQ22" i="4"/>
  <c r="FQ12" i="4"/>
  <c r="AN12" i="4"/>
  <c r="FS25" i="4"/>
  <c r="AP25" i="4"/>
  <c r="FR26" i="4"/>
  <c r="FR16" i="4"/>
  <c r="AO16" i="4"/>
  <c r="FQ33" i="4"/>
  <c r="FS30" i="4"/>
  <c r="FR20" i="4"/>
  <c r="FQ11" i="4"/>
  <c r="FS27" i="4"/>
  <c r="FQ23" i="4"/>
  <c r="AN23" i="4"/>
  <c r="CH6" i="5"/>
  <c r="CJ6" i="5"/>
  <c r="BG5" i="5"/>
  <c r="BV5" i="5" s="1"/>
  <c r="CA5" i="5" s="1"/>
  <c r="BL5" i="5"/>
  <c r="AM3" i="5"/>
  <c r="BU3" i="5"/>
  <c r="CT3" i="5" s="1"/>
  <c r="CY3" i="5" s="1"/>
  <c r="AL3" i="5"/>
  <c r="AD29" i="9"/>
  <c r="AD31" i="9" s="1"/>
  <c r="R29" i="9"/>
  <c r="R31" i="9" s="1"/>
  <c r="F29" i="9"/>
  <c r="F31" i="9" s="1"/>
  <c r="AC29" i="9"/>
  <c r="AC31" i="9" s="1"/>
  <c r="Q29" i="9"/>
  <c r="Q31" i="9" s="1"/>
  <c r="E29" i="9"/>
  <c r="E31" i="9" s="1"/>
  <c r="T29" i="9"/>
  <c r="T31" i="9" s="1"/>
  <c r="AB29" i="9"/>
  <c r="AB31" i="9" s="1"/>
  <c r="P29" i="9"/>
  <c r="P31" i="9" s="1"/>
  <c r="AA29" i="9"/>
  <c r="AA31" i="9" s="1"/>
  <c r="O29" i="9"/>
  <c r="O31" i="9" s="1"/>
  <c r="AF29" i="9"/>
  <c r="AF31" i="9" s="1"/>
  <c r="Z29" i="9"/>
  <c r="Z31" i="9" s="1"/>
  <c r="N29" i="9"/>
  <c r="N31" i="9" s="1"/>
  <c r="B4" i="9"/>
  <c r="Y29" i="9"/>
  <c r="Y31" i="9" s="1"/>
  <c r="M29" i="9"/>
  <c r="M31" i="9" s="1"/>
  <c r="X29" i="9"/>
  <c r="X31" i="9" s="1"/>
  <c r="L29" i="9"/>
  <c r="L31" i="9" s="1"/>
  <c r="W29" i="9"/>
  <c r="W31" i="9" s="1"/>
  <c r="K29" i="9"/>
  <c r="K31" i="9" s="1"/>
  <c r="H29" i="9"/>
  <c r="H31" i="9" s="1"/>
  <c r="AH29" i="9"/>
  <c r="AH31" i="9" s="1"/>
  <c r="V29" i="9"/>
  <c r="V31" i="9" s="1"/>
  <c r="J29" i="9"/>
  <c r="J31" i="9" s="1"/>
  <c r="AG29" i="9"/>
  <c r="AG31" i="9" s="1"/>
  <c r="U29" i="9"/>
  <c r="U31" i="9" s="1"/>
  <c r="I29" i="9"/>
  <c r="I31" i="9" s="1"/>
  <c r="AE29" i="9"/>
  <c r="AE31" i="9" s="1"/>
  <c r="S29" i="9"/>
  <c r="S31" i="9" s="1"/>
  <c r="G29" i="9"/>
  <c r="G31" i="9" s="1"/>
  <c r="AE7" i="5"/>
  <c r="AF20" i="5"/>
  <c r="DJ6" i="5"/>
  <c r="DI6" i="5"/>
  <c r="CO5" i="5"/>
  <c r="CT5" i="5" s="1"/>
  <c r="DX5" i="5"/>
  <c r="DJ5" i="5"/>
  <c r="DI5" i="5"/>
  <c r="DG5" i="5"/>
  <c r="DG6" i="5"/>
  <c r="CN5" i="5"/>
  <c r="CS5" i="5" s="1"/>
  <c r="DW5" i="5"/>
  <c r="DH5" i="5"/>
  <c r="CP5" i="5"/>
  <c r="CU5" i="5" s="1"/>
  <c r="DY5" i="5"/>
  <c r="CM5" i="5"/>
  <c r="CR5" i="5" s="1"/>
  <c r="DV5" i="5"/>
  <c r="AE20" i="5"/>
  <c r="AE32" i="5"/>
  <c r="AE17" i="5"/>
  <c r="AG12" i="5"/>
  <c r="AG27" i="5"/>
  <c r="AG15" i="5"/>
  <c r="AF17" i="5"/>
  <c r="AF7" i="5"/>
  <c r="BV3" i="5"/>
  <c r="CA3" i="5" s="1"/>
  <c r="CF3" i="5" s="1"/>
  <c r="AH32" i="5"/>
  <c r="BS3" i="5"/>
  <c r="CR3" i="5" s="1"/>
  <c r="CW3" i="5" s="1"/>
  <c r="AH7" i="5"/>
  <c r="BT3" i="5"/>
  <c r="BY3" i="5" s="1"/>
  <c r="CD3" i="5" s="1"/>
  <c r="AH18" i="5"/>
  <c r="AF31" i="5"/>
  <c r="AG18" i="5"/>
  <c r="AF18" i="5"/>
  <c r="AE31" i="5"/>
  <c r="AF29" i="5"/>
  <c r="AE29" i="5"/>
  <c r="AE12" i="5"/>
  <c r="AF32" i="5"/>
  <c r="AG31" i="5"/>
  <c r="AE9" i="5"/>
  <c r="AG20" i="5"/>
  <c r="AG17" i="5"/>
  <c r="AG29" i="5"/>
  <c r="AF24" i="5"/>
  <c r="AH27" i="5"/>
  <c r="AE33" i="5"/>
  <c r="AF9" i="5"/>
  <c r="AE15" i="5"/>
  <c r="AH33" i="5"/>
  <c r="AH12" i="5"/>
  <c r="AG9" i="5"/>
  <c r="AE5" i="5"/>
  <c r="AU5" i="5" s="1"/>
  <c r="AH10" i="5"/>
  <c r="AF27" i="5"/>
  <c r="AG33" i="5"/>
  <c r="AH15" i="5"/>
  <c r="AF5" i="5"/>
  <c r="AV5" i="5" s="1"/>
  <c r="BO5" i="5" s="1"/>
  <c r="AH21" i="5"/>
  <c r="AF26" i="5"/>
  <c r="AE8" i="5"/>
  <c r="AE26" i="5"/>
  <c r="AF11" i="5"/>
  <c r="AH24" i="5"/>
  <c r="AF23" i="5"/>
  <c r="AE11" i="5"/>
  <c r="AE21" i="5"/>
  <c r="AG24" i="5"/>
  <c r="AG21" i="5"/>
  <c r="AG5" i="5"/>
  <c r="AW5" i="5" s="1"/>
  <c r="BP5" i="5" s="1"/>
  <c r="AG11" i="5"/>
  <c r="AF30" i="5"/>
  <c r="AE23" i="5"/>
  <c r="AE14" i="5"/>
  <c r="AG19" i="5"/>
  <c r="AG30" i="5"/>
  <c r="AF19" i="5"/>
  <c r="AG6" i="5"/>
  <c r="AE30" i="5"/>
  <c r="AH19" i="5"/>
  <c r="AF8" i="5"/>
  <c r="AE25" i="5"/>
  <c r="AG8" i="5"/>
  <c r="AH6" i="5"/>
  <c r="AF6" i="5"/>
  <c r="AG23" i="5"/>
  <c r="AF14" i="5"/>
  <c r="AF13" i="5"/>
  <c r="AE22" i="5"/>
  <c r="AH16" i="5"/>
  <c r="AG25" i="5"/>
  <c r="AG10" i="5"/>
  <c r="AE16" i="5"/>
  <c r="AH22" i="5"/>
  <c r="AE28" i="5"/>
  <c r="AH28" i="5"/>
  <c r="AF25" i="5"/>
  <c r="AG13" i="5"/>
  <c r="AG16" i="5"/>
  <c r="AG28" i="5"/>
  <c r="AF22" i="5"/>
  <c r="AG26" i="5"/>
  <c r="AG14" i="5"/>
  <c r="AE10" i="5"/>
  <c r="AH13" i="5"/>
  <c r="AB34" i="5"/>
  <c r="AB34" i="4"/>
  <c r="AD34" i="4" s="1"/>
  <c r="AH34" i="4" s="1"/>
  <c r="S5" i="4"/>
  <c r="Y5" i="4"/>
  <c r="U5" i="4"/>
  <c r="R5" i="4"/>
  <c r="X5" i="4"/>
  <c r="W5" i="4"/>
  <c r="T5" i="4"/>
  <c r="Z5" i="4"/>
  <c r="AI16" i="4"/>
  <c r="AH23" i="4"/>
  <c r="AI26" i="4"/>
  <c r="AG13" i="4"/>
  <c r="AH22" i="4"/>
  <c r="AH16" i="4"/>
  <c r="AG33" i="4"/>
  <c r="AH28" i="4"/>
  <c r="AH33" i="4"/>
  <c r="AH31" i="4"/>
  <c r="AI13" i="4"/>
  <c r="AI27" i="4"/>
  <c r="AI10" i="4"/>
  <c r="AF16" i="4"/>
  <c r="AI31" i="4"/>
  <c r="AI14" i="4"/>
  <c r="AG18" i="4"/>
  <c r="AF25" i="4"/>
  <c r="AI33" i="4"/>
  <c r="AG24" i="4"/>
  <c r="AG28" i="4"/>
  <c r="AO29" i="4" s="1"/>
  <c r="AG5" i="4"/>
  <c r="AO6" i="4" s="1"/>
  <c r="AF26" i="4"/>
  <c r="AH26" i="4"/>
  <c r="AP27" i="4" s="1"/>
  <c r="AI22" i="4"/>
  <c r="AG25" i="4"/>
  <c r="AO26" i="4" s="1"/>
  <c r="AF31" i="4"/>
  <c r="AH19" i="4"/>
  <c r="AI23" i="4"/>
  <c r="AG7" i="4"/>
  <c r="AH5" i="4"/>
  <c r="AI21" i="4"/>
  <c r="AF7" i="4"/>
  <c r="AG11" i="4"/>
  <c r="AF6" i="4"/>
  <c r="AF20" i="4"/>
  <c r="AH20" i="4"/>
  <c r="AF32" i="4"/>
  <c r="AN33" i="4" s="1"/>
  <c r="AH32" i="4"/>
  <c r="AF5" i="4"/>
  <c r="AF27" i="4"/>
  <c r="AH9" i="4"/>
  <c r="AP10" i="4" s="1"/>
  <c r="AF24" i="4"/>
  <c r="AG19" i="4"/>
  <c r="AO20" i="4" s="1"/>
  <c r="AI7" i="4"/>
  <c r="AQ8" i="4" s="1"/>
  <c r="AG10" i="4"/>
  <c r="AI30" i="4"/>
  <c r="AF17" i="4"/>
  <c r="AH17" i="4"/>
  <c r="AF9" i="4"/>
  <c r="AI32" i="4"/>
  <c r="AH13" i="4"/>
  <c r="AI25" i="4"/>
  <c r="AF15" i="4"/>
  <c r="AG23" i="4"/>
  <c r="AF10" i="4"/>
  <c r="AN11" i="4" s="1"/>
  <c r="AH21" i="4"/>
  <c r="AG27" i="4"/>
  <c r="AI11" i="4"/>
  <c r="AH29" i="4"/>
  <c r="AF29" i="4"/>
  <c r="AF14" i="4"/>
  <c r="AH14" i="4"/>
  <c r="AG9" i="4"/>
  <c r="AI29" i="4"/>
  <c r="AF19" i="4"/>
  <c r="AI15" i="4"/>
  <c r="AG22" i="4"/>
  <c r="AI20" i="4"/>
  <c r="AF18" i="4"/>
  <c r="AH6" i="4"/>
  <c r="AI6" i="4"/>
  <c r="AF8" i="4"/>
  <c r="AH8" i="4"/>
  <c r="AI18" i="4"/>
  <c r="AG17" i="4"/>
  <c r="AG8" i="4"/>
  <c r="AI24" i="4"/>
  <c r="AH11" i="4"/>
  <c r="AG30" i="4"/>
  <c r="AF30" i="4"/>
  <c r="AF28" i="4"/>
  <c r="AG12" i="4"/>
  <c r="AH12" i="4"/>
  <c r="AI12" i="4"/>
  <c r="AF21" i="4"/>
  <c r="AH15" i="4"/>
  <c r="BB2" i="1"/>
  <c r="BC2" i="1"/>
  <c r="AZ4" i="1"/>
  <c r="BM4" i="1" s="1"/>
  <c r="BR4" i="1" s="1"/>
  <c r="AZ2" i="1"/>
  <c r="BC4" i="1"/>
  <c r="BA2" i="1"/>
  <c r="BB4" i="1"/>
  <c r="BA4" i="1"/>
  <c r="BY3" i="4"/>
  <c r="BX3" i="4"/>
  <c r="BZ3" i="4"/>
  <c r="AG6" i="1"/>
  <c r="DO6" i="1" s="1"/>
  <c r="AH6" i="1"/>
  <c r="DP6" i="1" s="1"/>
  <c r="AJ5" i="1"/>
  <c r="DR5" i="1" s="1"/>
  <c r="AJ6" i="1"/>
  <c r="DR6" i="1" s="1"/>
  <c r="BW3" i="4"/>
  <c r="AG5" i="1"/>
  <c r="DO5" i="1" s="1"/>
  <c r="AH5" i="1"/>
  <c r="DP5" i="1" s="1"/>
  <c r="AI5" i="1"/>
  <c r="DQ5" i="1" s="1"/>
  <c r="AI6" i="1"/>
  <c r="DQ6" i="1" s="1"/>
  <c r="BJ2" i="1"/>
  <c r="EW2" i="1" s="1"/>
  <c r="FB2" i="1" s="1"/>
  <c r="AI2" i="1"/>
  <c r="BO2" i="1" s="1"/>
  <c r="BT2" i="1" s="1"/>
  <c r="BH4" i="1"/>
  <c r="BK2" i="1"/>
  <c r="EX2" i="1" s="1"/>
  <c r="FC2" i="1" s="1"/>
  <c r="AJ2" i="1"/>
  <c r="BP2" i="1" s="1"/>
  <c r="BU2" i="1" s="1"/>
  <c r="BH2" i="1"/>
  <c r="EU2" i="1" s="1"/>
  <c r="EZ2" i="1" s="1"/>
  <c r="AG2" i="1"/>
  <c r="BM2" i="1" s="1"/>
  <c r="BR2" i="1" s="1"/>
  <c r="BI2" i="1"/>
  <c r="EV2" i="1" s="1"/>
  <c r="FA2" i="1" s="1"/>
  <c r="AH2" i="1"/>
  <c r="BN2" i="1" s="1"/>
  <c r="BS2" i="1" s="1"/>
  <c r="AP26" i="1"/>
  <c r="AQ26" i="1"/>
  <c r="AR26" i="1"/>
  <c r="AS26" i="1"/>
  <c r="AP5" i="1"/>
  <c r="AQ5" i="1"/>
  <c r="AS5" i="1"/>
  <c r="AR5" i="1"/>
  <c r="AP21" i="1"/>
  <c r="AQ21" i="1"/>
  <c r="AR21" i="1"/>
  <c r="AS21" i="1"/>
  <c r="AP17" i="1"/>
  <c r="AR17" i="1"/>
  <c r="AS17" i="1"/>
  <c r="AQ17" i="1"/>
  <c r="AP11" i="1"/>
  <c r="AQ11" i="1"/>
  <c r="AS11" i="1"/>
  <c r="AR11" i="1"/>
  <c r="AP6" i="1"/>
  <c r="AQ6" i="1"/>
  <c r="AR6" i="1"/>
  <c r="AS6" i="1"/>
  <c r="AP23" i="1"/>
  <c r="AS23" i="1"/>
  <c r="AR23" i="1"/>
  <c r="AQ23" i="1"/>
  <c r="AP20" i="1"/>
  <c r="AQ20" i="1"/>
  <c r="AS20" i="1"/>
  <c r="AR20" i="1"/>
  <c r="AP29" i="1"/>
  <c r="AS29" i="1"/>
  <c r="AR29" i="1"/>
  <c r="AQ29" i="1"/>
  <c r="AQ12" i="1"/>
  <c r="AR12" i="1"/>
  <c r="AP12" i="1"/>
  <c r="AS12" i="1"/>
  <c r="AQ18" i="1"/>
  <c r="AR18" i="1"/>
  <c r="AS18" i="1"/>
  <c r="AP18" i="1"/>
  <c r="AP22" i="1"/>
  <c r="AR22" i="1"/>
  <c r="AQ22" i="1"/>
  <c r="AS22" i="1"/>
  <c r="AQ30" i="1"/>
  <c r="AR30" i="1"/>
  <c r="AP30" i="1"/>
  <c r="AS30" i="1"/>
  <c r="AQ27" i="1"/>
  <c r="AR27" i="1"/>
  <c r="AS27" i="1"/>
  <c r="AP27" i="1"/>
  <c r="AP13" i="1"/>
  <c r="AR13" i="1"/>
  <c r="AQ13" i="1"/>
  <c r="AS13" i="1"/>
  <c r="AQ9" i="1"/>
  <c r="AR9" i="1"/>
  <c r="AS9" i="1"/>
  <c r="AP9" i="1"/>
  <c r="AQ15" i="1"/>
  <c r="AR15" i="1"/>
  <c r="AS15" i="1"/>
  <c r="AP15" i="1"/>
  <c r="AQ24" i="1"/>
  <c r="AR24" i="1"/>
  <c r="AS24" i="1"/>
  <c r="AP24" i="1"/>
  <c r="AP25" i="1"/>
  <c r="AR25" i="1"/>
  <c r="AQ25" i="1"/>
  <c r="AS25" i="1"/>
  <c r="AP7" i="1"/>
  <c r="AR7" i="1"/>
  <c r="AQ7" i="1"/>
  <c r="AS7" i="1"/>
  <c r="AP10" i="1"/>
  <c r="AR10" i="1"/>
  <c r="AQ10" i="1"/>
  <c r="AS10" i="1"/>
  <c r="AP14" i="1"/>
  <c r="AS14" i="1"/>
  <c r="AQ14" i="1"/>
  <c r="AR14" i="1"/>
  <c r="AP19" i="1"/>
  <c r="AR19" i="1"/>
  <c r="AQ19" i="1"/>
  <c r="AS19" i="1"/>
  <c r="AP31" i="1"/>
  <c r="AR31" i="1"/>
  <c r="AQ31" i="1"/>
  <c r="AS31" i="1"/>
  <c r="AP16" i="1"/>
  <c r="AR16" i="1"/>
  <c r="AQ16" i="1"/>
  <c r="AS16" i="1"/>
  <c r="AP8" i="1"/>
  <c r="AR8" i="1"/>
  <c r="AS8" i="1"/>
  <c r="AQ8" i="1"/>
  <c r="AP28" i="1"/>
  <c r="AR28" i="1"/>
  <c r="AQ28" i="1"/>
  <c r="AS28" i="1"/>
  <c r="AP32" i="1"/>
  <c r="AQ32" i="1"/>
  <c r="AS32" i="1"/>
  <c r="AR32" i="1"/>
  <c r="AM33" i="1"/>
  <c r="AN33" i="1" s="1"/>
  <c r="AU4" i="1"/>
  <c r="DX3" i="12" l="1"/>
  <c r="FW3" i="12"/>
  <c r="GL3" i="12" s="1"/>
  <c r="GZ3" i="12" s="1"/>
  <c r="GB3" i="12"/>
  <c r="GS3" i="12" s="1"/>
  <c r="GC3" i="12"/>
  <c r="GT3" i="12" s="1"/>
  <c r="FQ3" i="12"/>
  <c r="HA3" i="12"/>
  <c r="FV3" i="12"/>
  <c r="GK3" i="12" s="1"/>
  <c r="FT3" i="12"/>
  <c r="FY3" i="12"/>
  <c r="GN3" i="12" s="1"/>
  <c r="FG6" i="12"/>
  <c r="FI6" i="12"/>
  <c r="FH6" i="12"/>
  <c r="FJ6" i="12"/>
  <c r="S7" i="11"/>
  <c r="CI7" i="11" s="1"/>
  <c r="DH6" i="5"/>
  <c r="U7" i="11"/>
  <c r="CK7" i="11" s="1"/>
  <c r="DV6" i="5"/>
  <c r="CR6" i="5"/>
  <c r="CU6" i="5"/>
  <c r="EC6" i="12"/>
  <c r="EM6" i="12" s="1"/>
  <c r="DX6" i="5"/>
  <c r="CS6" i="5"/>
  <c r="EE6" i="12"/>
  <c r="EO6" i="12" s="1"/>
  <c r="CP6" i="11"/>
  <c r="CU6" i="11" s="1"/>
  <c r="DW6" i="5"/>
  <c r="EF6" i="12"/>
  <c r="EP6" i="12" s="1"/>
  <c r="Z7" i="5"/>
  <c r="CP7" i="5" s="1"/>
  <c r="CO6" i="11"/>
  <c r="CT6" i="11" s="1"/>
  <c r="DV6" i="11"/>
  <c r="CM6" i="11"/>
  <c r="CR6" i="11" s="1"/>
  <c r="ED6" i="12"/>
  <c r="EN6" i="12" s="1"/>
  <c r="R7" i="11"/>
  <c r="CH7" i="11" s="1"/>
  <c r="DX6" i="11"/>
  <c r="CT6" i="5"/>
  <c r="DY6" i="5"/>
  <c r="DY6" i="11"/>
  <c r="DY7" i="5"/>
  <c r="T7" i="12"/>
  <c r="P7" i="1"/>
  <c r="Q7" i="12"/>
  <c r="AA7" i="12" s="1"/>
  <c r="EK7" i="12" s="1"/>
  <c r="P7" i="4"/>
  <c r="U7" i="4" s="1"/>
  <c r="DE7" i="4" s="1"/>
  <c r="P7" i="11"/>
  <c r="Z7" i="11" s="1"/>
  <c r="P7" i="5"/>
  <c r="U7" i="5" s="1"/>
  <c r="K7" i="1"/>
  <c r="AE6" i="1"/>
  <c r="BK6" i="1" s="1"/>
  <c r="X7" i="5"/>
  <c r="V7" i="12"/>
  <c r="N7" i="1"/>
  <c r="O7" i="12"/>
  <c r="Y7" i="12" s="1"/>
  <c r="EI7" i="12" s="1"/>
  <c r="N7" i="4"/>
  <c r="S7" i="4" s="1"/>
  <c r="DC7" i="4" s="1"/>
  <c r="N7" i="5"/>
  <c r="S7" i="5" s="1"/>
  <c r="N7" i="11"/>
  <c r="X7" i="11" s="1"/>
  <c r="AC6" i="1"/>
  <c r="BI6" i="1" s="1"/>
  <c r="I7" i="1"/>
  <c r="S7" i="12"/>
  <c r="Y7" i="5"/>
  <c r="W7" i="5"/>
  <c r="CS6" i="11"/>
  <c r="M7" i="1"/>
  <c r="N7" i="12"/>
  <c r="X7" i="12" s="1"/>
  <c r="EH7" i="12" s="1"/>
  <c r="M7" i="5"/>
  <c r="R7" i="5" s="1"/>
  <c r="M7" i="4"/>
  <c r="R7" i="4" s="1"/>
  <c r="CG7" i="4" s="1"/>
  <c r="M7" i="11"/>
  <c r="W7" i="11" s="1"/>
  <c r="H7" i="1"/>
  <c r="AB6" i="1"/>
  <c r="BH6" i="1" s="1"/>
  <c r="U7" i="12"/>
  <c r="T7" i="11"/>
  <c r="CJ7" i="11" s="1"/>
  <c r="O7" i="1"/>
  <c r="P7" i="12"/>
  <c r="Z7" i="12" s="1"/>
  <c r="EJ7" i="12" s="1"/>
  <c r="O7" i="4"/>
  <c r="T7" i="4" s="1"/>
  <c r="CI7" i="4" s="1"/>
  <c r="O7" i="5"/>
  <c r="T7" i="5" s="1"/>
  <c r="O7" i="11"/>
  <c r="Y7" i="11" s="1"/>
  <c r="J7" i="1"/>
  <c r="AD6" i="1"/>
  <c r="BJ6" i="1" s="1"/>
  <c r="EP5" i="12"/>
  <c r="EM5" i="12"/>
  <c r="EN5" i="12"/>
  <c r="AF34" i="11"/>
  <c r="AE34" i="11"/>
  <c r="AH34" i="11"/>
  <c r="AH34" i="12"/>
  <c r="AF34" i="12"/>
  <c r="AI34" i="12"/>
  <c r="BD5" i="11"/>
  <c r="BS5" i="11" s="1"/>
  <c r="BX5" i="11" s="1"/>
  <c r="CW5" i="11" s="1"/>
  <c r="ER5" i="11" s="1"/>
  <c r="FG5" i="11" s="1"/>
  <c r="BI5" i="11"/>
  <c r="DQ5" i="11" s="1"/>
  <c r="EA5" i="11" s="1"/>
  <c r="EF5" i="11" s="1"/>
  <c r="EK5" i="11" s="1"/>
  <c r="ED5" i="11"/>
  <c r="EI5" i="11" s="1"/>
  <c r="EN5" i="11" s="1"/>
  <c r="FE5" i="11" s="1"/>
  <c r="DO5" i="11"/>
  <c r="EZ5" i="11" s="1"/>
  <c r="AZ5" i="11"/>
  <c r="BA5" i="11" s="1"/>
  <c r="FM5" i="11" s="1"/>
  <c r="BF5" i="11"/>
  <c r="BU5" i="11" s="1"/>
  <c r="BZ5" i="11" s="1"/>
  <c r="CY5" i="11" s="1"/>
  <c r="ET5" i="11" s="1"/>
  <c r="FI5" i="11" s="1"/>
  <c r="BK5" i="11"/>
  <c r="DS5" i="11" s="1"/>
  <c r="EC5" i="11" s="1"/>
  <c r="EH5" i="11" s="1"/>
  <c r="EM5" i="11" s="1"/>
  <c r="FD5" i="11" s="1"/>
  <c r="CA5" i="11"/>
  <c r="CZ5" i="11" s="1"/>
  <c r="EU5" i="11" s="1"/>
  <c r="CS3" i="11"/>
  <c r="CX3" i="11" s="1"/>
  <c r="BY3" i="11"/>
  <c r="CD3" i="11" s="1"/>
  <c r="CT3" i="11"/>
  <c r="CY3" i="11" s="1"/>
  <c r="BZ3" i="11"/>
  <c r="CE3" i="11" s="1"/>
  <c r="DC5" i="11"/>
  <c r="DM5" i="11" s="1"/>
  <c r="EX5" i="11" s="1"/>
  <c r="BJ5" i="11"/>
  <c r="DR5" i="11" s="1"/>
  <c r="EB5" i="11" s="1"/>
  <c r="BE5" i="11"/>
  <c r="BT5" i="11" s="1"/>
  <c r="CA3" i="11"/>
  <c r="CF3" i="11" s="1"/>
  <c r="CU3" i="11"/>
  <c r="CZ3" i="11" s="1"/>
  <c r="CR3" i="11"/>
  <c r="CW3" i="11" s="1"/>
  <c r="BX3" i="11"/>
  <c r="CC3" i="11" s="1"/>
  <c r="AP34" i="4"/>
  <c r="AZ34" i="4" s="1"/>
  <c r="FR13" i="4"/>
  <c r="AO13" i="4"/>
  <c r="FS11" i="4"/>
  <c r="AP11" i="4"/>
  <c r="FR23" i="4"/>
  <c r="AO23" i="4"/>
  <c r="FS5" i="4"/>
  <c r="AP5" i="4"/>
  <c r="FR33" i="4"/>
  <c r="AO33" i="4"/>
  <c r="FR8" i="4"/>
  <c r="AO8" i="4"/>
  <c r="FT29" i="4"/>
  <c r="AQ29" i="4"/>
  <c r="FT25" i="4"/>
  <c r="AQ25" i="4"/>
  <c r="FQ27" i="4"/>
  <c r="AN27" i="4"/>
  <c r="FT23" i="4"/>
  <c r="AQ23" i="4"/>
  <c r="FR18" i="4"/>
  <c r="AO18" i="4"/>
  <c r="FS22" i="4"/>
  <c r="AP22" i="4"/>
  <c r="AO14" i="4"/>
  <c r="FQ5" i="4"/>
  <c r="AN5" i="4"/>
  <c r="FS15" i="4"/>
  <c r="AP15" i="4"/>
  <c r="FT18" i="4"/>
  <c r="AQ18" i="4"/>
  <c r="FS14" i="4"/>
  <c r="AP14" i="4"/>
  <c r="FT32" i="4"/>
  <c r="AQ32" i="4"/>
  <c r="FS32" i="4"/>
  <c r="AP32" i="4"/>
  <c r="FQ31" i="4"/>
  <c r="AN31" i="4"/>
  <c r="FT31" i="4"/>
  <c r="AQ31" i="4"/>
  <c r="FT26" i="4"/>
  <c r="AQ26" i="4"/>
  <c r="FR9" i="4"/>
  <c r="AO9" i="4"/>
  <c r="FS8" i="4"/>
  <c r="AP8" i="4"/>
  <c r="FQ16" i="4"/>
  <c r="AN16" i="4"/>
  <c r="FT12" i="4"/>
  <c r="AQ12" i="4"/>
  <c r="FQ8" i="4"/>
  <c r="AN8" i="4"/>
  <c r="FQ29" i="4"/>
  <c r="AN29" i="4"/>
  <c r="FS17" i="4"/>
  <c r="AP17" i="4"/>
  <c r="FS20" i="4"/>
  <c r="AP20" i="4"/>
  <c r="FT22" i="4"/>
  <c r="AQ22" i="4"/>
  <c r="FT10" i="4"/>
  <c r="AQ10" i="4"/>
  <c r="FT16" i="4"/>
  <c r="AQ16" i="4"/>
  <c r="FT14" i="4"/>
  <c r="AQ14" i="4"/>
  <c r="FR25" i="4"/>
  <c r="AO25" i="4"/>
  <c r="FS12" i="4"/>
  <c r="AP12" i="4"/>
  <c r="FT6" i="4"/>
  <c r="AQ6" i="4"/>
  <c r="FS29" i="4"/>
  <c r="AP29" i="4"/>
  <c r="FQ17" i="4"/>
  <c r="AN17" i="4"/>
  <c r="FQ20" i="4"/>
  <c r="AN20" i="4"/>
  <c r="FS26" i="4"/>
  <c r="AP26" i="4"/>
  <c r="FT27" i="4"/>
  <c r="AQ27" i="4"/>
  <c r="FR17" i="4"/>
  <c r="AO17" i="4"/>
  <c r="FQ9" i="4"/>
  <c r="AN9" i="4"/>
  <c r="FR12" i="4"/>
  <c r="AO12" i="4"/>
  <c r="FS6" i="4"/>
  <c r="AP6" i="4"/>
  <c r="FT11" i="4"/>
  <c r="AQ11" i="4"/>
  <c r="FT30" i="4"/>
  <c r="AQ30" i="4"/>
  <c r="FQ6" i="4"/>
  <c r="AN6" i="4"/>
  <c r="FQ26" i="4"/>
  <c r="AN26" i="4"/>
  <c r="FT13" i="4"/>
  <c r="AQ13" i="4"/>
  <c r="AQ28" i="4"/>
  <c r="FS13" i="4"/>
  <c r="AP13" i="4"/>
  <c r="FQ14" i="4"/>
  <c r="AN14" i="4"/>
  <c r="FQ28" i="4"/>
  <c r="AN28" i="4"/>
  <c r="FQ18" i="4"/>
  <c r="AN18" i="4"/>
  <c r="FR27" i="4"/>
  <c r="AO27" i="4"/>
  <c r="FR10" i="4"/>
  <c r="AO10" i="4"/>
  <c r="FR11" i="4"/>
  <c r="AO11" i="4"/>
  <c r="FR5" i="4"/>
  <c r="AO5" i="4"/>
  <c r="FS31" i="4"/>
  <c r="AP31" i="4"/>
  <c r="FQ30" i="4"/>
  <c r="AN30" i="4"/>
  <c r="FT20" i="4"/>
  <c r="AQ20" i="4"/>
  <c r="FS21" i="4"/>
  <c r="AP21" i="4"/>
  <c r="FT7" i="4"/>
  <c r="AQ7" i="4"/>
  <c r="FQ7" i="4"/>
  <c r="AN7" i="4"/>
  <c r="FR28" i="4"/>
  <c r="AO28" i="4"/>
  <c r="FS33" i="4"/>
  <c r="AP33" i="4"/>
  <c r="AP18" i="4"/>
  <c r="AQ17" i="4"/>
  <c r="AP7" i="4"/>
  <c r="FS19" i="4"/>
  <c r="AP19" i="4"/>
  <c r="FQ21" i="4"/>
  <c r="AN21" i="4"/>
  <c r="FQ32" i="4"/>
  <c r="AN32" i="4"/>
  <c r="FS23" i="4"/>
  <c r="AP23" i="4"/>
  <c r="FR30" i="4"/>
  <c r="AO30" i="4"/>
  <c r="FR22" i="4"/>
  <c r="AO22" i="4"/>
  <c r="FQ10" i="4"/>
  <c r="AN10" i="4"/>
  <c r="FR19" i="4"/>
  <c r="AO19" i="4"/>
  <c r="FT21" i="4"/>
  <c r="AQ21" i="4"/>
  <c r="FR24" i="4"/>
  <c r="AO24" i="4"/>
  <c r="FS28" i="4"/>
  <c r="AP28" i="4"/>
  <c r="AP30" i="4"/>
  <c r="AN22" i="4"/>
  <c r="AQ19" i="4"/>
  <c r="AO31" i="4"/>
  <c r="AP24" i="4"/>
  <c r="FT15" i="4"/>
  <c r="AQ15" i="4"/>
  <c r="FQ24" i="4"/>
  <c r="AN24" i="4"/>
  <c r="FT33" i="4"/>
  <c r="AQ33" i="4"/>
  <c r="FT24" i="4"/>
  <c r="AQ24" i="4"/>
  <c r="FQ19" i="4"/>
  <c r="AN19" i="4"/>
  <c r="FQ15" i="4"/>
  <c r="AN15" i="4"/>
  <c r="FS9" i="4"/>
  <c r="AP9" i="4"/>
  <c r="FR7" i="4"/>
  <c r="AO7" i="4"/>
  <c r="FQ25" i="4"/>
  <c r="AN25" i="4"/>
  <c r="FS16" i="4"/>
  <c r="AP16" i="4"/>
  <c r="DD3" i="5"/>
  <c r="FI3" i="5"/>
  <c r="DB3" i="5"/>
  <c r="FG3" i="5"/>
  <c r="CZ5" i="5"/>
  <c r="BF5" i="5"/>
  <c r="BU5" i="5" s="1"/>
  <c r="BZ5" i="5" s="1"/>
  <c r="CY5" i="5" s="1"/>
  <c r="BK5" i="5"/>
  <c r="BI5" i="5"/>
  <c r="BD5" i="5"/>
  <c r="BN5" i="5"/>
  <c r="BE5" i="5"/>
  <c r="BT5" i="5" s="1"/>
  <c r="BY5" i="5" s="1"/>
  <c r="CX5" i="5" s="1"/>
  <c r="BJ5" i="5"/>
  <c r="AA34" i="9"/>
  <c r="AA37" i="9"/>
  <c r="AA35" i="9"/>
  <c r="AA36" i="9"/>
  <c r="K36" i="9"/>
  <c r="K37" i="9"/>
  <c r="K35" i="9"/>
  <c r="K34" i="9"/>
  <c r="P37" i="9"/>
  <c r="P34" i="9"/>
  <c r="P35" i="9"/>
  <c r="P36" i="9"/>
  <c r="H35" i="9"/>
  <c r="H36" i="9"/>
  <c r="H37" i="9"/>
  <c r="H34" i="9"/>
  <c r="W36" i="9"/>
  <c r="W35" i="9"/>
  <c r="W34" i="9"/>
  <c r="W37" i="9"/>
  <c r="AB37" i="9"/>
  <c r="AB36" i="9"/>
  <c r="AB34" i="9"/>
  <c r="AB35" i="9"/>
  <c r="G36" i="9"/>
  <c r="G37" i="9"/>
  <c r="G35" i="9"/>
  <c r="G34" i="9"/>
  <c r="S36" i="9"/>
  <c r="S37" i="9"/>
  <c r="S35" i="9"/>
  <c r="S34" i="9"/>
  <c r="X37" i="9"/>
  <c r="X36" i="9"/>
  <c r="X34" i="9"/>
  <c r="X35" i="9"/>
  <c r="E35" i="9"/>
  <c r="E53" i="9" s="1"/>
  <c r="E61" i="9" s="1"/>
  <c r="E34" i="9"/>
  <c r="E52" i="9" s="1"/>
  <c r="E36" i="9"/>
  <c r="E54" i="9" s="1"/>
  <c r="E62" i="9" s="1"/>
  <c r="E37" i="9"/>
  <c r="E55" i="9" s="1"/>
  <c r="E63" i="9" s="1"/>
  <c r="E80" i="9" s="1"/>
  <c r="AE36" i="9"/>
  <c r="AE35" i="9"/>
  <c r="AE37" i="9"/>
  <c r="AE34" i="9"/>
  <c r="M36" i="9"/>
  <c r="M37" i="9"/>
  <c r="M35" i="9"/>
  <c r="M34" i="9"/>
  <c r="Q35" i="9"/>
  <c r="Q34" i="9"/>
  <c r="Q37" i="9"/>
  <c r="Q36" i="9"/>
  <c r="I36" i="9"/>
  <c r="I37" i="9"/>
  <c r="I35" i="9"/>
  <c r="I34" i="9"/>
  <c r="Y36" i="9"/>
  <c r="Y37" i="9"/>
  <c r="Y34" i="9"/>
  <c r="Y35" i="9"/>
  <c r="AC35" i="9"/>
  <c r="AC36" i="9"/>
  <c r="AC34" i="9"/>
  <c r="AC37" i="9"/>
  <c r="U35" i="9"/>
  <c r="U36" i="9"/>
  <c r="U34" i="9"/>
  <c r="U37" i="9"/>
  <c r="F37" i="9"/>
  <c r="F35" i="9"/>
  <c r="F36" i="9"/>
  <c r="F34" i="9"/>
  <c r="T35" i="9"/>
  <c r="T36" i="9"/>
  <c r="T37" i="9"/>
  <c r="T34" i="9"/>
  <c r="AG34" i="9"/>
  <c r="AG37" i="9"/>
  <c r="AG35" i="9"/>
  <c r="AG36" i="9"/>
  <c r="N35" i="9"/>
  <c r="N37" i="9"/>
  <c r="N34" i="9"/>
  <c r="N36" i="9"/>
  <c r="R37" i="9"/>
  <c r="R35" i="9"/>
  <c r="R36" i="9"/>
  <c r="R34" i="9"/>
  <c r="J36" i="9"/>
  <c r="J37" i="9"/>
  <c r="J35" i="9"/>
  <c r="J34" i="9"/>
  <c r="Z35" i="9"/>
  <c r="Z36" i="9"/>
  <c r="Z34" i="9"/>
  <c r="Z37" i="9"/>
  <c r="AD37" i="9"/>
  <c r="AD35" i="9"/>
  <c r="AD34" i="9"/>
  <c r="AD36" i="9"/>
  <c r="L37" i="9"/>
  <c r="L35" i="9"/>
  <c r="L34" i="9"/>
  <c r="L36" i="9"/>
  <c r="V37" i="9"/>
  <c r="V36" i="9"/>
  <c r="V34" i="9"/>
  <c r="V35" i="9"/>
  <c r="AF35" i="9"/>
  <c r="AF36" i="9"/>
  <c r="AF34" i="9"/>
  <c r="AF37" i="9"/>
  <c r="AH37" i="9"/>
  <c r="AH36" i="9"/>
  <c r="AH34" i="9"/>
  <c r="AH35" i="9"/>
  <c r="O37" i="9"/>
  <c r="O35" i="9"/>
  <c r="O34" i="9"/>
  <c r="O36" i="9"/>
  <c r="DE5" i="5"/>
  <c r="DO5" i="5" s="1"/>
  <c r="EZ5" i="5" s="1"/>
  <c r="DT5" i="5"/>
  <c r="ED5" i="5" s="1"/>
  <c r="CS3" i="5"/>
  <c r="CX3" i="5" s="1"/>
  <c r="CU3" i="5"/>
  <c r="CZ3" i="5" s="1"/>
  <c r="BX3" i="5"/>
  <c r="CC3" i="5" s="1"/>
  <c r="BZ3" i="5"/>
  <c r="CE3" i="5" s="1"/>
  <c r="FS34" i="4"/>
  <c r="AZ5" i="5"/>
  <c r="CF5" i="5"/>
  <c r="BX5" i="4"/>
  <c r="DS5" i="4"/>
  <c r="BZ5" i="4"/>
  <c r="DU5" i="4"/>
  <c r="BY5" i="4"/>
  <c r="DT5" i="4"/>
  <c r="BW5" i="4"/>
  <c r="DR5" i="4"/>
  <c r="AC34" i="5"/>
  <c r="AI34" i="4"/>
  <c r="AQ34" i="4" s="1"/>
  <c r="AF34" i="4"/>
  <c r="AN34" i="4" s="1"/>
  <c r="AG34" i="4"/>
  <c r="AO34" i="4" s="1"/>
  <c r="CI5" i="4"/>
  <c r="DD5" i="4"/>
  <c r="CH5" i="4"/>
  <c r="DC5" i="4"/>
  <c r="DD7" i="4"/>
  <c r="CG5" i="4"/>
  <c r="DB5" i="4"/>
  <c r="CJ7" i="4"/>
  <c r="CJ5" i="4"/>
  <c r="DE5" i="4"/>
  <c r="CO3" i="4"/>
  <c r="CM3" i="4"/>
  <c r="S6" i="4"/>
  <c r="CL3" i="4"/>
  <c r="CN3" i="4"/>
  <c r="R6" i="4"/>
  <c r="T6" i="4"/>
  <c r="U6" i="4"/>
  <c r="Z6" i="4"/>
  <c r="AG3" i="4"/>
  <c r="AO3" i="4"/>
  <c r="W6" i="4"/>
  <c r="CI3" i="4"/>
  <c r="W7" i="4"/>
  <c r="CJ3" i="4"/>
  <c r="AH3" i="4"/>
  <c r="AP3" i="4"/>
  <c r="AF3" i="4"/>
  <c r="AN3" i="4"/>
  <c r="CH3" i="4"/>
  <c r="Y6" i="4"/>
  <c r="Y7" i="4"/>
  <c r="X7" i="4"/>
  <c r="CG3" i="4"/>
  <c r="X6" i="4"/>
  <c r="Z7" i="4"/>
  <c r="AQ3" i="4"/>
  <c r="AI3" i="4"/>
  <c r="BA5" i="4"/>
  <c r="DP5" i="4" s="1"/>
  <c r="AV5" i="4"/>
  <c r="BK5" i="4" s="1"/>
  <c r="BP5" i="4" s="1"/>
  <c r="AK23" i="4"/>
  <c r="AK33" i="4"/>
  <c r="AK14" i="4"/>
  <c r="AK13" i="4"/>
  <c r="AK31" i="4"/>
  <c r="AK16" i="4"/>
  <c r="AK29" i="4"/>
  <c r="AK5" i="4"/>
  <c r="AK12" i="4"/>
  <c r="AK28" i="4"/>
  <c r="AK18" i="4"/>
  <c r="AK11" i="4"/>
  <c r="AK30" i="4"/>
  <c r="AK22" i="4"/>
  <c r="AK10" i="4"/>
  <c r="AK24" i="4"/>
  <c r="AK25" i="4"/>
  <c r="AK19" i="4"/>
  <c r="AK15" i="4"/>
  <c r="AK7" i="4"/>
  <c r="AK27" i="4"/>
  <c r="AK21" i="4"/>
  <c r="AK9" i="4"/>
  <c r="AK32" i="4"/>
  <c r="AK8" i="4"/>
  <c r="AK17" i="4"/>
  <c r="AK20" i="4"/>
  <c r="AK6" i="4"/>
  <c r="AK26" i="4"/>
  <c r="BW4" i="1"/>
  <c r="CG4" i="1" s="1"/>
  <c r="CB4" i="1"/>
  <c r="DY4" i="1" s="1"/>
  <c r="ER4" i="1"/>
  <c r="BO4" i="1"/>
  <c r="BT4" i="1" s="1"/>
  <c r="ES4" i="1"/>
  <c r="BP4" i="1"/>
  <c r="BU4" i="1" s="1"/>
  <c r="EQ4" i="1"/>
  <c r="BN4" i="1"/>
  <c r="BS4" i="1" s="1"/>
  <c r="BE4" i="1"/>
  <c r="BF4" i="1" s="1"/>
  <c r="FF4" i="1" s="1"/>
  <c r="EP4" i="1"/>
  <c r="CB2" i="1"/>
  <c r="CN2" i="1" s="1"/>
  <c r="CC2" i="1"/>
  <c r="CO2" i="1" s="1"/>
  <c r="BY2" i="1"/>
  <c r="CI2" i="1" s="1"/>
  <c r="CE2" i="1"/>
  <c r="CQ2" i="1" s="1"/>
  <c r="BW2" i="1"/>
  <c r="CG2" i="1" s="1"/>
  <c r="BX2" i="1"/>
  <c r="CH2" i="1" s="1"/>
  <c r="CV2" i="1"/>
  <c r="DU2" i="1" s="1"/>
  <c r="DZ2" i="1" s="1"/>
  <c r="EE2" i="1" s="1"/>
  <c r="CU2" i="1"/>
  <c r="DT2" i="1" s="1"/>
  <c r="DY2" i="1" s="1"/>
  <c r="ED2" i="1" s="1"/>
  <c r="CD2" i="1"/>
  <c r="CP2" i="1" s="1"/>
  <c r="CW2" i="1"/>
  <c r="DV2" i="1" s="1"/>
  <c r="EA2" i="1" s="1"/>
  <c r="EF2" i="1" s="1"/>
  <c r="BZ2" i="1"/>
  <c r="CJ2" i="1" s="1"/>
  <c r="CX2" i="1"/>
  <c r="DW2" i="1" s="1"/>
  <c r="EB2" i="1" s="1"/>
  <c r="EG2" i="1" s="1"/>
  <c r="AU7" i="1"/>
  <c r="AV4" i="1"/>
  <c r="AU23" i="1"/>
  <c r="AU22" i="1"/>
  <c r="AU8" i="1"/>
  <c r="AU32" i="1"/>
  <c r="AU30" i="1"/>
  <c r="AU15" i="1"/>
  <c r="AU14" i="1"/>
  <c r="AU24" i="1"/>
  <c r="AU21" i="1"/>
  <c r="AU28" i="1"/>
  <c r="AU13" i="1"/>
  <c r="AU31" i="1"/>
  <c r="AU6" i="1"/>
  <c r="AU12" i="1"/>
  <c r="AU9" i="1"/>
  <c r="AU29" i="1"/>
  <c r="AU26" i="1"/>
  <c r="AU10" i="1"/>
  <c r="AU18" i="1"/>
  <c r="AU27" i="1"/>
  <c r="AU20" i="1"/>
  <c r="AU11" i="1"/>
  <c r="AU19" i="1"/>
  <c r="AU16" i="1"/>
  <c r="AU25" i="1"/>
  <c r="AU17" i="1"/>
  <c r="AU5" i="1"/>
  <c r="AQ33" i="1"/>
  <c r="AR33" i="1"/>
  <c r="AP33" i="1"/>
  <c r="AS33" i="1"/>
  <c r="HB3" i="12" l="1"/>
  <c r="GY3" i="12"/>
  <c r="FJ7" i="12"/>
  <c r="FG7" i="12"/>
  <c r="FH7" i="12"/>
  <c r="FI7" i="12"/>
  <c r="CH7" i="4"/>
  <c r="DB7" i="4"/>
  <c r="J8" i="11"/>
  <c r="T8" i="11" s="1"/>
  <c r="CJ8" i="11" s="1"/>
  <c r="J8" i="5"/>
  <c r="Y8" i="5" s="1"/>
  <c r="K8" i="12"/>
  <c r="U8" i="12" s="1"/>
  <c r="J8" i="4"/>
  <c r="Y8" i="4" s="1"/>
  <c r="DT8" i="4" s="1"/>
  <c r="AI7" i="1"/>
  <c r="DQ7" i="1" s="1"/>
  <c r="CJ7" i="5"/>
  <c r="DI7" i="5"/>
  <c r="M8" i="1"/>
  <c r="N8" i="12"/>
  <c r="X8" i="12" s="1"/>
  <c r="EH8" i="12" s="1"/>
  <c r="M8" i="11"/>
  <c r="W8" i="11" s="1"/>
  <c r="M8" i="4"/>
  <c r="R8" i="4" s="1"/>
  <c r="M8" i="5"/>
  <c r="R8" i="5" s="1"/>
  <c r="H8" i="1"/>
  <c r="AB7" i="1"/>
  <c r="BH7" i="1" s="1"/>
  <c r="BL7" i="12"/>
  <c r="EF7" i="12"/>
  <c r="EP7" i="12" s="1"/>
  <c r="CN7" i="5"/>
  <c r="DW7" i="5"/>
  <c r="CM7" i="5"/>
  <c r="DV7" i="5"/>
  <c r="CO7" i="5"/>
  <c r="DX7" i="5"/>
  <c r="K8" i="5"/>
  <c r="Z8" i="5" s="1"/>
  <c r="L8" i="12"/>
  <c r="V8" i="12" s="1"/>
  <c r="K8" i="11"/>
  <c r="U8" i="11" s="1"/>
  <c r="CK8" i="11" s="1"/>
  <c r="K8" i="4"/>
  <c r="Z8" i="4" s="1"/>
  <c r="DU8" i="4" s="1"/>
  <c r="AJ7" i="1"/>
  <c r="DR7" i="1" s="1"/>
  <c r="O8" i="1"/>
  <c r="P8" i="12"/>
  <c r="Z8" i="12" s="1"/>
  <c r="EJ8" i="12" s="1"/>
  <c r="O8" i="11"/>
  <c r="Y8" i="11" s="1"/>
  <c r="O8" i="4"/>
  <c r="T8" i="4" s="1"/>
  <c r="O8" i="5"/>
  <c r="T8" i="5" s="1"/>
  <c r="J8" i="1"/>
  <c r="AD7" i="1"/>
  <c r="BJ7" i="1" s="1"/>
  <c r="BI7" i="12"/>
  <c r="EC7" i="12"/>
  <c r="EM7" i="12" s="1"/>
  <c r="DJ7" i="5"/>
  <c r="CK7" i="5"/>
  <c r="CU7" i="5" s="1"/>
  <c r="BK7" i="12"/>
  <c r="EE7" i="12"/>
  <c r="EO7" i="12" s="1"/>
  <c r="I8" i="11"/>
  <c r="S8" i="11" s="1"/>
  <c r="CI8" i="11" s="1"/>
  <c r="J8" i="12"/>
  <c r="T8" i="12" s="1"/>
  <c r="I8" i="4"/>
  <c r="X8" i="4" s="1"/>
  <c r="DS8" i="4" s="1"/>
  <c r="I8" i="5"/>
  <c r="X8" i="5" s="1"/>
  <c r="AH7" i="1"/>
  <c r="DP7" i="1" s="1"/>
  <c r="DJ7" i="11"/>
  <c r="CP7" i="11"/>
  <c r="CU7" i="11" s="1"/>
  <c r="DY7" i="11"/>
  <c r="H8" i="11"/>
  <c r="R8" i="11" s="1"/>
  <c r="CH8" i="11" s="1"/>
  <c r="H8" i="5"/>
  <c r="W8" i="5" s="1"/>
  <c r="I8" i="12"/>
  <c r="S8" i="12" s="1"/>
  <c r="H8" i="4"/>
  <c r="W8" i="4" s="1"/>
  <c r="BW8" i="4" s="1"/>
  <c r="AG7" i="1"/>
  <c r="DO7" i="1" s="1"/>
  <c r="DH7" i="11"/>
  <c r="CN7" i="11"/>
  <c r="CS7" i="11" s="1"/>
  <c r="DW7" i="11"/>
  <c r="DG7" i="11"/>
  <c r="CM7" i="11"/>
  <c r="CR7" i="11" s="1"/>
  <c r="DV7" i="11"/>
  <c r="CI7" i="5"/>
  <c r="DH7" i="5"/>
  <c r="P8" i="1"/>
  <c r="Q8" i="12"/>
  <c r="AA8" i="12" s="1"/>
  <c r="EK8" i="12" s="1"/>
  <c r="P8" i="5"/>
  <c r="U8" i="5" s="1"/>
  <c r="P8" i="11"/>
  <c r="Z8" i="11" s="1"/>
  <c r="P8" i="4"/>
  <c r="U8" i="4" s="1"/>
  <c r="AE7" i="1"/>
  <c r="BK7" i="1" s="1"/>
  <c r="K8" i="1"/>
  <c r="BJ7" i="12"/>
  <c r="ED7" i="12"/>
  <c r="EN7" i="12" s="1"/>
  <c r="DG7" i="5"/>
  <c r="CH7" i="5"/>
  <c r="DI7" i="11"/>
  <c r="DX7" i="11"/>
  <c r="CO7" i="11"/>
  <c r="CT7" i="11" s="1"/>
  <c r="N8" i="1"/>
  <c r="O8" i="12"/>
  <c r="Y8" i="12" s="1"/>
  <c r="EI8" i="12" s="1"/>
  <c r="N8" i="5"/>
  <c r="S8" i="5" s="1"/>
  <c r="N8" i="4"/>
  <c r="S8" i="4" s="1"/>
  <c r="N8" i="11"/>
  <c r="X8" i="11" s="1"/>
  <c r="I8" i="1"/>
  <c r="AC7" i="1"/>
  <c r="BI7" i="1" s="1"/>
  <c r="FJ5" i="11"/>
  <c r="CC5" i="11"/>
  <c r="CE5" i="11"/>
  <c r="CF5" i="11"/>
  <c r="BY5" i="11"/>
  <c r="CX5" i="11" s="1"/>
  <c r="ES5" i="11" s="1"/>
  <c r="FH5" i="11" s="1"/>
  <c r="EG5" i="11"/>
  <c r="EL5" i="11" s="1"/>
  <c r="FB5" i="11"/>
  <c r="DD3" i="11"/>
  <c r="FI3" i="11"/>
  <c r="FW3" i="11" s="1"/>
  <c r="GE3" i="11" s="1"/>
  <c r="FG3" i="11"/>
  <c r="FU3" i="11" s="1"/>
  <c r="GC3" i="11" s="1"/>
  <c r="DB3" i="11"/>
  <c r="FH3" i="11"/>
  <c r="FV3" i="11" s="1"/>
  <c r="GD3" i="11" s="1"/>
  <c r="DC3" i="11"/>
  <c r="DE3" i="11"/>
  <c r="FJ3" i="11"/>
  <c r="FX3" i="11" s="1"/>
  <c r="GF3" i="11" s="1"/>
  <c r="BB5" i="11"/>
  <c r="DC3" i="5"/>
  <c r="FH3" i="5"/>
  <c r="DE3" i="5"/>
  <c r="FJ3" i="5"/>
  <c r="DV3" i="5"/>
  <c r="DQ3" i="5"/>
  <c r="DG3" i="5"/>
  <c r="EF3" i="5" s="1"/>
  <c r="EA3" i="5"/>
  <c r="DL3" i="5"/>
  <c r="EK3" i="5" s="1"/>
  <c r="DX3" i="5"/>
  <c r="DN3" i="5"/>
  <c r="EM3" i="5" s="1"/>
  <c r="DI3" i="5"/>
  <c r="EH3" i="5" s="1"/>
  <c r="EC3" i="5"/>
  <c r="DS3" i="5"/>
  <c r="CD5" i="5"/>
  <c r="BA5" i="5"/>
  <c r="FM5" i="5" s="1"/>
  <c r="AP6" i="5" s="1"/>
  <c r="CE5" i="5"/>
  <c r="E85" i="9"/>
  <c r="E90" i="9" s="1"/>
  <c r="E60" i="9"/>
  <c r="E65" i="9"/>
  <c r="E79" i="9"/>
  <c r="E67" i="9"/>
  <c r="E116" i="9" s="1"/>
  <c r="E78" i="9"/>
  <c r="E66" i="9"/>
  <c r="E115" i="9" s="1"/>
  <c r="E68" i="9"/>
  <c r="E117" i="9" s="1"/>
  <c r="E57" i="9"/>
  <c r="E58" i="9" s="1"/>
  <c r="E165" i="9" s="1"/>
  <c r="EI5" i="5"/>
  <c r="EN5" i="5" s="1"/>
  <c r="FE5" i="5" s="1"/>
  <c r="DC5" i="5"/>
  <c r="DM5" i="5" s="1"/>
  <c r="EX5" i="5" s="1"/>
  <c r="DR5" i="5"/>
  <c r="EB5" i="5" s="1"/>
  <c r="DD5" i="5"/>
  <c r="DN5" i="5" s="1"/>
  <c r="EY5" i="5" s="1"/>
  <c r="DS5" i="5"/>
  <c r="EC5" i="5" s="1"/>
  <c r="DB5" i="5"/>
  <c r="DL5" i="5" s="1"/>
  <c r="EW5" i="5" s="1"/>
  <c r="DQ5" i="5"/>
  <c r="EA5" i="5" s="1"/>
  <c r="FQ34" i="4"/>
  <c r="FR34" i="4"/>
  <c r="BS5" i="5"/>
  <c r="BX5" i="5" s="1"/>
  <c r="DZ5" i="4"/>
  <c r="BW6" i="4"/>
  <c r="DR6" i="4"/>
  <c r="BY6" i="4"/>
  <c r="DT6" i="4"/>
  <c r="BY7" i="4"/>
  <c r="DT7" i="4"/>
  <c r="BX8" i="4"/>
  <c r="BX6" i="4"/>
  <c r="DS6" i="4"/>
  <c r="BX7" i="4"/>
  <c r="DS7" i="4"/>
  <c r="BZ6" i="4"/>
  <c r="DU6" i="4"/>
  <c r="BZ7" i="4"/>
  <c r="DU7" i="4"/>
  <c r="BW7" i="4"/>
  <c r="DR7" i="4"/>
  <c r="AL15" i="4"/>
  <c r="FD15" i="4" s="1"/>
  <c r="AL5" i="4"/>
  <c r="FD5" i="4" s="1"/>
  <c r="AL16" i="4"/>
  <c r="FD16" i="4" s="1"/>
  <c r="AL26" i="4"/>
  <c r="FD26" i="4" s="1"/>
  <c r="AL25" i="4"/>
  <c r="FD25" i="4" s="1"/>
  <c r="AL30" i="4"/>
  <c r="FD30" i="4" s="1"/>
  <c r="AL31" i="4"/>
  <c r="FD31" i="4" s="1"/>
  <c r="AL14" i="4"/>
  <c r="FD14" i="4" s="1"/>
  <c r="AL6" i="4"/>
  <c r="FD6" i="4" s="1"/>
  <c r="AL24" i="4"/>
  <c r="FD24" i="4" s="1"/>
  <c r="AL20" i="4"/>
  <c r="FD20" i="4" s="1"/>
  <c r="AL10" i="4"/>
  <c r="FD10" i="4" s="1"/>
  <c r="AL17" i="4"/>
  <c r="FD17" i="4" s="1"/>
  <c r="AL33" i="4"/>
  <c r="FD33" i="4" s="1"/>
  <c r="AL8" i="4"/>
  <c r="FD8" i="4" s="1"/>
  <c r="AL11" i="4"/>
  <c r="FD11" i="4" s="1"/>
  <c r="AL29" i="4"/>
  <c r="FD29" i="4" s="1"/>
  <c r="AL13" i="4"/>
  <c r="FD13" i="4" s="1"/>
  <c r="AL32" i="4"/>
  <c r="FD32" i="4" s="1"/>
  <c r="AL12" i="4"/>
  <c r="FD12" i="4" s="1"/>
  <c r="AL9" i="4"/>
  <c r="FD9" i="4" s="1"/>
  <c r="AL23" i="4"/>
  <c r="FD23" i="4" s="1"/>
  <c r="AL21" i="4"/>
  <c r="FD21" i="4" s="1"/>
  <c r="AL18" i="4"/>
  <c r="FD18" i="4" s="1"/>
  <c r="AL19" i="4"/>
  <c r="FD19" i="4" s="1"/>
  <c r="AL27" i="4"/>
  <c r="FD27" i="4" s="1"/>
  <c r="AL22" i="4"/>
  <c r="FD22" i="4" s="1"/>
  <c r="AL7" i="4"/>
  <c r="FD7" i="4" s="1"/>
  <c r="AL28" i="4"/>
  <c r="FD28" i="4" s="1"/>
  <c r="FT34" i="4"/>
  <c r="AG34" i="5"/>
  <c r="AF34" i="5"/>
  <c r="AE34" i="5"/>
  <c r="AH34" i="5"/>
  <c r="AK34" i="4"/>
  <c r="CJ6" i="4"/>
  <c r="DE6" i="4"/>
  <c r="CI6" i="4"/>
  <c r="DD6" i="4"/>
  <c r="CG6" i="4"/>
  <c r="DB6" i="4"/>
  <c r="CH6" i="4"/>
  <c r="DC6" i="4"/>
  <c r="AU3" i="4"/>
  <c r="BJ3" i="4" s="1"/>
  <c r="AZ3" i="4"/>
  <c r="BE3" i="4"/>
  <c r="AV3" i="4"/>
  <c r="BK3" i="4" s="1"/>
  <c r="BA3" i="4"/>
  <c r="BF3" i="4"/>
  <c r="AS3" i="4"/>
  <c r="BH3" i="4" s="1"/>
  <c r="BC3" i="4"/>
  <c r="AX3" i="4"/>
  <c r="AY3" i="4"/>
  <c r="AT3" i="4"/>
  <c r="BI3" i="4" s="1"/>
  <c r="BD3" i="4"/>
  <c r="CO5" i="4"/>
  <c r="BF5" i="4"/>
  <c r="CZ5" i="4" s="1"/>
  <c r="DJ5" i="4" s="1"/>
  <c r="EV5" i="4" s="1"/>
  <c r="AZ5" i="4"/>
  <c r="DO5" i="4" s="1"/>
  <c r="AU5" i="4"/>
  <c r="BJ5" i="4" s="1"/>
  <c r="BO5" i="4" s="1"/>
  <c r="AY5" i="4"/>
  <c r="DN5" i="4" s="1"/>
  <c r="AT5" i="4"/>
  <c r="BI5" i="4" s="1"/>
  <c r="BN5" i="4" s="1"/>
  <c r="AX5" i="4"/>
  <c r="DM5" i="4" s="1"/>
  <c r="AS5" i="4"/>
  <c r="BH5" i="4" s="1"/>
  <c r="BM5" i="4" s="1"/>
  <c r="EP2" i="1"/>
  <c r="EI2" i="1"/>
  <c r="EQ2" i="1"/>
  <c r="EJ2" i="1"/>
  <c r="ES2" i="1"/>
  <c r="EL2" i="1"/>
  <c r="ER2" i="1"/>
  <c r="EK2" i="1"/>
  <c r="CU4" i="1"/>
  <c r="CN4" i="1"/>
  <c r="DT4" i="1"/>
  <c r="ED4" i="1" s="1"/>
  <c r="EI4" i="1" s="1"/>
  <c r="BZ4" i="1"/>
  <c r="DW4" i="1" s="1"/>
  <c r="CE4" i="1"/>
  <c r="CQ4" i="1" s="1"/>
  <c r="DC4" i="1" s="1"/>
  <c r="BX4" i="1"/>
  <c r="CC4" i="1"/>
  <c r="BY4" i="1"/>
  <c r="DV4" i="1" s="1"/>
  <c r="CD4" i="1"/>
  <c r="DB2" i="1"/>
  <c r="DA2" i="1"/>
  <c r="CZ2" i="1"/>
  <c r="DC2" i="1"/>
  <c r="AV23" i="1"/>
  <c r="AV10" i="1"/>
  <c r="AV15" i="1"/>
  <c r="AV30" i="1"/>
  <c r="AV7" i="1"/>
  <c r="AV29" i="1"/>
  <c r="AV32" i="1"/>
  <c r="AV25" i="1"/>
  <c r="AV26" i="1"/>
  <c r="AV5" i="1"/>
  <c r="AV9" i="1"/>
  <c r="AV8" i="1"/>
  <c r="AV17" i="1"/>
  <c r="AV12" i="1"/>
  <c r="AV22" i="1"/>
  <c r="AV19" i="1"/>
  <c r="AV13" i="1"/>
  <c r="AV11" i="1"/>
  <c r="AV28" i="1"/>
  <c r="AV16" i="1"/>
  <c r="AV31" i="1"/>
  <c r="AV20" i="1"/>
  <c r="AV21" i="1"/>
  <c r="AV24" i="1"/>
  <c r="AV6" i="1"/>
  <c r="AV27" i="1"/>
  <c r="AV18" i="1"/>
  <c r="AV14" i="1"/>
  <c r="AU33" i="1"/>
  <c r="FG8" i="12" l="1"/>
  <c r="FH8" i="12"/>
  <c r="FI8" i="12"/>
  <c r="FJ8" i="12"/>
  <c r="BZ8" i="4"/>
  <c r="BY8" i="4"/>
  <c r="DR8" i="4"/>
  <c r="CP8" i="5"/>
  <c r="DY8" i="5"/>
  <c r="CH8" i="5"/>
  <c r="DG8" i="5"/>
  <c r="I9" i="11"/>
  <c r="S9" i="11" s="1"/>
  <c r="CI9" i="11" s="1"/>
  <c r="J9" i="12"/>
  <c r="T9" i="12" s="1"/>
  <c r="I9" i="5"/>
  <c r="X9" i="5" s="1"/>
  <c r="I9" i="4"/>
  <c r="X9" i="4" s="1"/>
  <c r="AH8" i="1"/>
  <c r="DP8" i="1" s="1"/>
  <c r="DB8" i="4"/>
  <c r="CG8" i="4"/>
  <c r="BL8" i="12"/>
  <c r="EF8" i="12"/>
  <c r="EP8" i="12" s="1"/>
  <c r="DH8" i="11"/>
  <c r="CN8" i="11"/>
  <c r="CS8" i="11" s="1"/>
  <c r="DW8" i="11"/>
  <c r="L9" i="12"/>
  <c r="V9" i="12" s="1"/>
  <c r="K9" i="5"/>
  <c r="Z9" i="5" s="1"/>
  <c r="K9" i="11"/>
  <c r="U9" i="11" s="1"/>
  <c r="CK9" i="11" s="1"/>
  <c r="K9" i="4"/>
  <c r="Z9" i="4" s="1"/>
  <c r="AJ8" i="1"/>
  <c r="DR8" i="1" s="1"/>
  <c r="K9" i="12"/>
  <c r="U9" i="12" s="1"/>
  <c r="J9" i="5"/>
  <c r="Y9" i="5" s="1"/>
  <c r="J9" i="11"/>
  <c r="T9" i="11" s="1"/>
  <c r="CJ9" i="11" s="1"/>
  <c r="J9" i="4"/>
  <c r="Y9" i="4" s="1"/>
  <c r="AI8" i="1"/>
  <c r="DQ8" i="1" s="1"/>
  <c r="DG8" i="11"/>
  <c r="DV8" i="11"/>
  <c r="CM8" i="11"/>
  <c r="CR8" i="11" s="1"/>
  <c r="H9" i="11"/>
  <c r="R9" i="11" s="1"/>
  <c r="CH9" i="11" s="1"/>
  <c r="I9" i="12"/>
  <c r="S9" i="12" s="1"/>
  <c r="H9" i="5"/>
  <c r="W9" i="5" s="1"/>
  <c r="H9" i="4"/>
  <c r="W9" i="4" s="1"/>
  <c r="AG8" i="1"/>
  <c r="DO8" i="1" s="1"/>
  <c r="DC8" i="4"/>
  <c r="CH8" i="4"/>
  <c r="CN8" i="5"/>
  <c r="DW8" i="5"/>
  <c r="DI8" i="5"/>
  <c r="CJ8" i="5"/>
  <c r="DH8" i="5"/>
  <c r="CI8" i="5"/>
  <c r="CJ8" i="4"/>
  <c r="DE8" i="4"/>
  <c r="CI8" i="4"/>
  <c r="DD8" i="4"/>
  <c r="M9" i="1"/>
  <c r="M9" i="5"/>
  <c r="R9" i="5" s="1"/>
  <c r="N9" i="12"/>
  <c r="X9" i="12" s="1"/>
  <c r="EH9" i="12" s="1"/>
  <c r="M9" i="4"/>
  <c r="R9" i="4" s="1"/>
  <c r="M9" i="11"/>
  <c r="W9" i="11" s="1"/>
  <c r="AB8" i="1"/>
  <c r="BH8" i="1" s="1"/>
  <c r="H9" i="1"/>
  <c r="N9" i="1"/>
  <c r="N9" i="4"/>
  <c r="S9" i="4" s="1"/>
  <c r="O9" i="12"/>
  <c r="Y9" i="12" s="1"/>
  <c r="EI9" i="12" s="1"/>
  <c r="N9" i="5"/>
  <c r="S9" i="5" s="1"/>
  <c r="N9" i="11"/>
  <c r="X9" i="11" s="1"/>
  <c r="I9" i="1"/>
  <c r="AC8" i="1"/>
  <c r="BI8" i="1" s="1"/>
  <c r="DJ8" i="5"/>
  <c r="CK8" i="5"/>
  <c r="CU8" i="5" s="1"/>
  <c r="CT7" i="5"/>
  <c r="O9" i="1"/>
  <c r="P9" i="12"/>
  <c r="Z9" i="12" s="1"/>
  <c r="EJ9" i="12" s="1"/>
  <c r="O9" i="11"/>
  <c r="Y9" i="11" s="1"/>
  <c r="O9" i="5"/>
  <c r="T9" i="5" s="1"/>
  <c r="O9" i="4"/>
  <c r="T9" i="4" s="1"/>
  <c r="AD8" i="1"/>
  <c r="BJ8" i="1" s="1"/>
  <c r="J9" i="1"/>
  <c r="P9" i="1"/>
  <c r="P9" i="5"/>
  <c r="U9" i="5" s="1"/>
  <c r="P9" i="11"/>
  <c r="Z9" i="11" s="1"/>
  <c r="Q9" i="12"/>
  <c r="AA9" i="12" s="1"/>
  <c r="EK9" i="12" s="1"/>
  <c r="P9" i="4"/>
  <c r="U9" i="4" s="1"/>
  <c r="AE8" i="1"/>
  <c r="BK8" i="1" s="1"/>
  <c r="K9" i="1"/>
  <c r="BI8" i="12"/>
  <c r="EC8" i="12"/>
  <c r="EM8" i="12" s="1"/>
  <c r="DJ8" i="11"/>
  <c r="DY8" i="11"/>
  <c r="CP8" i="11"/>
  <c r="CU8" i="11" s="1"/>
  <c r="BJ8" i="12"/>
  <c r="ED8" i="12"/>
  <c r="EN8" i="12" s="1"/>
  <c r="CM8" i="5"/>
  <c r="DV8" i="5"/>
  <c r="BK8" i="12"/>
  <c r="EE8" i="12"/>
  <c r="EO8" i="12" s="1"/>
  <c r="DI8" i="11"/>
  <c r="DX8" i="11"/>
  <c r="CO8" i="11"/>
  <c r="CT8" i="11" s="1"/>
  <c r="CR7" i="5"/>
  <c r="CS7" i="5"/>
  <c r="CO8" i="5"/>
  <c r="DX8" i="5"/>
  <c r="EE5" i="4"/>
  <c r="EJ5" i="4"/>
  <c r="FC5" i="11"/>
  <c r="EP5" i="11"/>
  <c r="FP5" i="11" s="1"/>
  <c r="DL3" i="11"/>
  <c r="EK3" i="11" s="1"/>
  <c r="DV3" i="11"/>
  <c r="EF3" i="11"/>
  <c r="EA3" i="11"/>
  <c r="DQ3" i="11"/>
  <c r="DX3" i="11"/>
  <c r="EH3" i="11"/>
  <c r="DS3" i="11"/>
  <c r="EC3" i="11"/>
  <c r="DN3" i="11"/>
  <c r="EM3" i="11" s="1"/>
  <c r="FL5" i="11"/>
  <c r="FN5" i="11" s="1"/>
  <c r="DT3" i="11"/>
  <c r="ED3" i="11"/>
  <c r="DO3" i="11"/>
  <c r="EN3" i="11" s="1"/>
  <c r="DY3" i="11"/>
  <c r="EI3" i="11"/>
  <c r="CD5" i="11"/>
  <c r="DM3" i="11"/>
  <c r="EL3" i="11" s="1"/>
  <c r="DW3" i="11"/>
  <c r="EG3" i="11"/>
  <c r="DR3" i="11"/>
  <c r="EB3" i="11"/>
  <c r="ET3" i="5"/>
  <c r="FD3" i="5"/>
  <c r="EY3" i="5"/>
  <c r="FB3" i="5"/>
  <c r="ER3" i="5"/>
  <c r="EW3" i="5"/>
  <c r="DY3" i="5"/>
  <c r="DO3" i="5"/>
  <c r="EN3" i="5" s="1"/>
  <c r="ED3" i="5"/>
  <c r="DJ3" i="5"/>
  <c r="EI3" i="5" s="1"/>
  <c r="DT3" i="5"/>
  <c r="DW3" i="5"/>
  <c r="DR3" i="5"/>
  <c r="DM3" i="5"/>
  <c r="EL3" i="5" s="1"/>
  <c r="DH3" i="5"/>
  <c r="EG3" i="5" s="1"/>
  <c r="EB3" i="5"/>
  <c r="CC5" i="5"/>
  <c r="CW5" i="5"/>
  <c r="BB5" i="5"/>
  <c r="E84" i="9"/>
  <c r="E114" i="9"/>
  <c r="E77" i="9"/>
  <c r="E83" i="9"/>
  <c r="EF5" i="5"/>
  <c r="EK5" i="5" s="1"/>
  <c r="EH5" i="5"/>
  <c r="EM5" i="5" s="1"/>
  <c r="FD5" i="5" s="1"/>
  <c r="EG5" i="5"/>
  <c r="EL5" i="5" s="1"/>
  <c r="FC5" i="5" s="1"/>
  <c r="EU5" i="5"/>
  <c r="ES5" i="5"/>
  <c r="FH5" i="5" s="1"/>
  <c r="DX5" i="4"/>
  <c r="DW5" i="4"/>
  <c r="DY5" i="4"/>
  <c r="AL34" i="4"/>
  <c r="FD34" i="4" s="1"/>
  <c r="EE3" i="4"/>
  <c r="EJ3" i="4"/>
  <c r="EC3" i="4"/>
  <c r="EH3" i="4"/>
  <c r="ED3" i="4"/>
  <c r="EI3" i="4"/>
  <c r="EG3" i="4"/>
  <c r="EB3" i="4"/>
  <c r="BU5" i="4"/>
  <c r="CE5" i="4"/>
  <c r="CT5" i="4" s="1"/>
  <c r="BM3" i="4"/>
  <c r="BR3" i="4"/>
  <c r="EN3" i="4" s="1"/>
  <c r="BO3" i="4"/>
  <c r="BT3" i="4"/>
  <c r="BU3" i="4"/>
  <c r="BP3" i="4"/>
  <c r="BS3" i="4"/>
  <c r="EO3" i="4" s="1"/>
  <c r="BN3" i="4"/>
  <c r="CN5" i="4"/>
  <c r="BE5" i="4"/>
  <c r="CY5" i="4" s="1"/>
  <c r="DI5" i="4" s="1"/>
  <c r="EU5" i="4" s="1"/>
  <c r="CM5" i="4"/>
  <c r="BD5" i="4"/>
  <c r="CX5" i="4" s="1"/>
  <c r="DH5" i="4" s="1"/>
  <c r="ET5" i="4" s="1"/>
  <c r="BC5" i="4"/>
  <c r="CW5" i="4" s="1"/>
  <c r="DG5" i="4" s="1"/>
  <c r="ES5" i="4" s="1"/>
  <c r="EB4" i="1"/>
  <c r="EG4" i="1" s="1"/>
  <c r="EL4" i="1" s="1"/>
  <c r="CZ4" i="1"/>
  <c r="DE4" i="1" s="1"/>
  <c r="CJ4" i="1"/>
  <c r="CX4" i="1" s="1"/>
  <c r="DH4" i="1" s="1"/>
  <c r="DM4" i="1" s="1"/>
  <c r="CI4" i="1"/>
  <c r="CW4" i="1" s="1"/>
  <c r="EA4" i="1"/>
  <c r="EF4" i="1" s="1"/>
  <c r="EK4" i="1" s="1"/>
  <c r="CP4" i="1"/>
  <c r="DB4" i="1" s="1"/>
  <c r="DZ4" i="1"/>
  <c r="CO4" i="1"/>
  <c r="DA4" i="1" s="1"/>
  <c r="CH4" i="1"/>
  <c r="DU4" i="1"/>
  <c r="DO2" i="1"/>
  <c r="DE2" i="1"/>
  <c r="DJ2" i="1" s="1"/>
  <c r="DP2" i="1"/>
  <c r="DF2" i="1"/>
  <c r="DK2" i="1" s="1"/>
  <c r="DR2" i="1"/>
  <c r="DH2" i="1"/>
  <c r="DM2" i="1" s="1"/>
  <c r="DQ2" i="1"/>
  <c r="DG2" i="1"/>
  <c r="DL2" i="1" s="1"/>
  <c r="AV33" i="1"/>
  <c r="FH9" i="12" l="1"/>
  <c r="FG9" i="12"/>
  <c r="FI9" i="12"/>
  <c r="FJ9" i="12"/>
  <c r="CS8" i="5"/>
  <c r="P10" i="1"/>
  <c r="P10" i="11"/>
  <c r="Z10" i="11" s="1"/>
  <c r="P10" i="4"/>
  <c r="U10" i="4" s="1"/>
  <c r="P10" i="5"/>
  <c r="U10" i="5" s="1"/>
  <c r="Q10" i="12"/>
  <c r="AA10" i="12" s="1"/>
  <c r="EK10" i="12" s="1"/>
  <c r="AE9" i="1"/>
  <c r="BK9" i="1" s="1"/>
  <c r="K10" i="1"/>
  <c r="J10" i="12"/>
  <c r="T10" i="12" s="1"/>
  <c r="I10" i="5"/>
  <c r="X10" i="5" s="1"/>
  <c r="I10" i="4"/>
  <c r="X10" i="4" s="1"/>
  <c r="I10" i="11"/>
  <c r="S10" i="11" s="1"/>
  <c r="CI10" i="11" s="1"/>
  <c r="AH9" i="1"/>
  <c r="DP9" i="1" s="1"/>
  <c r="M10" i="1"/>
  <c r="N10" i="12"/>
  <c r="X10" i="12" s="1"/>
  <c r="EH10" i="12" s="1"/>
  <c r="M10" i="5"/>
  <c r="R10" i="5" s="1"/>
  <c r="M10" i="11"/>
  <c r="W10" i="11" s="1"/>
  <c r="M10" i="4"/>
  <c r="R10" i="4" s="1"/>
  <c r="AB9" i="1"/>
  <c r="BH9" i="1" s="1"/>
  <c r="H10" i="1"/>
  <c r="K10" i="12"/>
  <c r="U10" i="12" s="1"/>
  <c r="J10" i="11"/>
  <c r="T10" i="11" s="1"/>
  <c r="CJ10" i="11" s="1"/>
  <c r="J10" i="4"/>
  <c r="Y10" i="4" s="1"/>
  <c r="J10" i="5"/>
  <c r="Y10" i="5" s="1"/>
  <c r="AI9" i="1"/>
  <c r="DQ9" i="1" s="1"/>
  <c r="DH9" i="11"/>
  <c r="DW9" i="11"/>
  <c r="CN9" i="11"/>
  <c r="CS9" i="11" s="1"/>
  <c r="CO9" i="5"/>
  <c r="DX9" i="5"/>
  <c r="CI9" i="5"/>
  <c r="DH9" i="5"/>
  <c r="BK9" i="12"/>
  <c r="EE9" i="12"/>
  <c r="EO9" i="12" s="1"/>
  <c r="DD9" i="4"/>
  <c r="CI9" i="4"/>
  <c r="BW9" i="4"/>
  <c r="DR9" i="4"/>
  <c r="CJ9" i="5"/>
  <c r="DI9" i="5"/>
  <c r="CH9" i="4"/>
  <c r="DC9" i="4"/>
  <c r="CM9" i="5"/>
  <c r="DV9" i="5"/>
  <c r="BZ9" i="4"/>
  <c r="DU9" i="4"/>
  <c r="BX9" i="4"/>
  <c r="DS9" i="4"/>
  <c r="DI9" i="11"/>
  <c r="DX9" i="11"/>
  <c r="CO9" i="11"/>
  <c r="CT9" i="11" s="1"/>
  <c r="N10" i="1"/>
  <c r="O10" i="12"/>
  <c r="Y10" i="12" s="1"/>
  <c r="EI10" i="12" s="1"/>
  <c r="N10" i="4"/>
  <c r="S10" i="4" s="1"/>
  <c r="N10" i="5"/>
  <c r="S10" i="5" s="1"/>
  <c r="N10" i="11"/>
  <c r="X10" i="11" s="1"/>
  <c r="AC9" i="1"/>
  <c r="BI9" i="1" s="1"/>
  <c r="I10" i="1"/>
  <c r="BI9" i="12"/>
  <c r="EC9" i="12"/>
  <c r="EM9" i="12" s="1"/>
  <c r="CN9" i="5"/>
  <c r="DW9" i="5"/>
  <c r="L10" i="12"/>
  <c r="V10" i="12" s="1"/>
  <c r="K10" i="5"/>
  <c r="Z10" i="5" s="1"/>
  <c r="K10" i="4"/>
  <c r="Z10" i="4" s="1"/>
  <c r="K10" i="11"/>
  <c r="U10" i="11" s="1"/>
  <c r="CK10" i="11" s="1"/>
  <c r="AJ9" i="1"/>
  <c r="DR9" i="1" s="1"/>
  <c r="H10" i="11"/>
  <c r="R10" i="11" s="1"/>
  <c r="CH10" i="11" s="1"/>
  <c r="I10" i="12"/>
  <c r="S10" i="12" s="1"/>
  <c r="H10" i="5"/>
  <c r="W10" i="5" s="1"/>
  <c r="H10" i="4"/>
  <c r="W10" i="4" s="1"/>
  <c r="AG9" i="1"/>
  <c r="DO9" i="1" s="1"/>
  <c r="CP9" i="5"/>
  <c r="DY9" i="5"/>
  <c r="BJ9" i="12"/>
  <c r="ED9" i="12"/>
  <c r="EN9" i="12" s="1"/>
  <c r="O10" i="1"/>
  <c r="O10" i="4"/>
  <c r="T10" i="4" s="1"/>
  <c r="O10" i="11"/>
  <c r="Y10" i="11" s="1"/>
  <c r="O10" i="5"/>
  <c r="T10" i="5" s="1"/>
  <c r="P10" i="12"/>
  <c r="Z10" i="12" s="1"/>
  <c r="EJ10" i="12" s="1"/>
  <c r="J10" i="1"/>
  <c r="AD9" i="1"/>
  <c r="BJ9" i="1" s="1"/>
  <c r="BL9" i="12"/>
  <c r="EF9" i="12"/>
  <c r="EP9" i="12" s="1"/>
  <c r="DE9" i="4"/>
  <c r="CJ9" i="4"/>
  <c r="DG9" i="11"/>
  <c r="CM9" i="11"/>
  <c r="CR9" i="11" s="1"/>
  <c r="DV9" i="11"/>
  <c r="CT8" i="5"/>
  <c r="CG9" i="4"/>
  <c r="DB9" i="4"/>
  <c r="CR8" i="5"/>
  <c r="DJ9" i="11"/>
  <c r="DY9" i="11"/>
  <c r="CP9" i="11"/>
  <c r="CU9" i="11" s="1"/>
  <c r="CK9" i="5"/>
  <c r="CU9" i="5" s="1"/>
  <c r="DJ9" i="5"/>
  <c r="CH9" i="5"/>
  <c r="CR9" i="5" s="1"/>
  <c r="DG9" i="5"/>
  <c r="BY9" i="4"/>
  <c r="DT9" i="4"/>
  <c r="ED5" i="4"/>
  <c r="EI5" i="4" s="1"/>
  <c r="EB5" i="4"/>
  <c r="EG5" i="4"/>
  <c r="EC5" i="4"/>
  <c r="EH5" i="4" s="1"/>
  <c r="FV5" i="11"/>
  <c r="GA5" i="11"/>
  <c r="FQ5" i="11"/>
  <c r="FU5" i="11"/>
  <c r="FW5" i="11"/>
  <c r="FX5" i="11"/>
  <c r="FD3" i="11"/>
  <c r="EY3" i="11"/>
  <c r="ET3" i="11"/>
  <c r="FC3" i="11"/>
  <c r="EX3" i="11"/>
  <c r="ES3" i="11"/>
  <c r="EZ3" i="11"/>
  <c r="EU3" i="11"/>
  <c r="FE3" i="11"/>
  <c r="FS5" i="11"/>
  <c r="FB3" i="11"/>
  <c r="ER3" i="11"/>
  <c r="EW3" i="11"/>
  <c r="FB5" i="5"/>
  <c r="EP5" i="5"/>
  <c r="FN5" i="5" s="1"/>
  <c r="D6" i="10" s="1"/>
  <c r="FJ5" i="5"/>
  <c r="AM6" i="5" s="1"/>
  <c r="FE3" i="5"/>
  <c r="EZ3" i="5"/>
  <c r="EU3" i="5"/>
  <c r="ES3" i="5"/>
  <c r="EX3" i="5"/>
  <c r="FC3" i="5"/>
  <c r="AK6" i="5"/>
  <c r="ET5" i="5"/>
  <c r="E89" i="9"/>
  <c r="E82" i="9"/>
  <c r="E88" i="9"/>
  <c r="EQ5" i="4"/>
  <c r="FA5" i="4" s="1"/>
  <c r="BR5" i="4"/>
  <c r="CL5" i="4"/>
  <c r="BT5" i="4"/>
  <c r="CC5" i="4"/>
  <c r="CR5" i="4" s="1"/>
  <c r="CD5" i="4"/>
  <c r="CS5" i="4" s="1"/>
  <c r="CB5" i="4"/>
  <c r="BS5" i="4"/>
  <c r="FA3" i="4"/>
  <c r="EU3" i="4"/>
  <c r="EZ3" i="4"/>
  <c r="CD3" i="4"/>
  <c r="EP3" i="4"/>
  <c r="CE3" i="4"/>
  <c r="EQ3" i="4"/>
  <c r="EV3" i="4"/>
  <c r="EY3" i="4"/>
  <c r="CB3" i="4"/>
  <c r="CC3" i="4"/>
  <c r="EX3" i="4"/>
  <c r="FH3" i="4" s="1"/>
  <c r="EU4" i="1"/>
  <c r="EZ4" i="1" s="1"/>
  <c r="DJ4" i="1"/>
  <c r="EX4" i="1"/>
  <c r="FC4" i="1" s="1"/>
  <c r="EE4" i="1"/>
  <c r="CS4" i="1"/>
  <c r="CV4" i="1"/>
  <c r="DF4" i="1" s="1"/>
  <c r="CL4" i="1"/>
  <c r="DG4" i="1"/>
  <c r="FG10" i="12" l="1"/>
  <c r="FI10" i="12"/>
  <c r="FJ10" i="12"/>
  <c r="FH10" i="12"/>
  <c r="EL5" i="4"/>
  <c r="FE5" i="4" s="1"/>
  <c r="GF5" i="11"/>
  <c r="AM6" i="11" s="1"/>
  <c r="GE5" i="11"/>
  <c r="AL6" i="11" s="1"/>
  <c r="CT9" i="5"/>
  <c r="K11" i="12"/>
  <c r="U11" i="12" s="1"/>
  <c r="J11" i="5"/>
  <c r="Y11" i="5" s="1"/>
  <c r="J11" i="11"/>
  <c r="T11" i="11" s="1"/>
  <c r="CJ11" i="11" s="1"/>
  <c r="J11" i="4"/>
  <c r="Y11" i="4" s="1"/>
  <c r="AI10" i="1"/>
  <c r="DQ10" i="1" s="1"/>
  <c r="CO10" i="5"/>
  <c r="DX10" i="5"/>
  <c r="BW10" i="4"/>
  <c r="DR10" i="4"/>
  <c r="DT10" i="4"/>
  <c r="BY10" i="4"/>
  <c r="BX10" i="4"/>
  <c r="DS10" i="4"/>
  <c r="CJ10" i="5"/>
  <c r="DI10" i="5"/>
  <c r="CM10" i="5"/>
  <c r="DV10" i="5"/>
  <c r="I11" i="5"/>
  <c r="X11" i="5" s="1"/>
  <c r="J11" i="12"/>
  <c r="T11" i="12" s="1"/>
  <c r="I11" i="11"/>
  <c r="S11" i="11" s="1"/>
  <c r="CI11" i="11" s="1"/>
  <c r="I11" i="4"/>
  <c r="X11" i="4" s="1"/>
  <c r="AH10" i="1"/>
  <c r="DP10" i="1" s="1"/>
  <c r="CN10" i="5"/>
  <c r="DW10" i="5"/>
  <c r="GC5" i="11"/>
  <c r="AJ6" i="11" s="1"/>
  <c r="DI10" i="11"/>
  <c r="DX10" i="11"/>
  <c r="CO10" i="11"/>
  <c r="CT10" i="11" s="1"/>
  <c r="BI10" i="12"/>
  <c r="EC10" i="12"/>
  <c r="EM10" i="12" s="1"/>
  <c r="BK10" i="12"/>
  <c r="EE10" i="12"/>
  <c r="EO10" i="12" s="1"/>
  <c r="BJ10" i="12"/>
  <c r="ED10" i="12"/>
  <c r="EN10" i="12" s="1"/>
  <c r="DD10" i="4"/>
  <c r="CI10" i="4"/>
  <c r="DH10" i="11"/>
  <c r="DW10" i="11"/>
  <c r="CN10" i="11"/>
  <c r="CS10" i="11" s="1"/>
  <c r="H11" i="5"/>
  <c r="W11" i="5" s="1"/>
  <c r="I11" i="12"/>
  <c r="S11" i="12" s="1"/>
  <c r="H11" i="11"/>
  <c r="R11" i="11" s="1"/>
  <c r="CH11" i="11" s="1"/>
  <c r="H11" i="4"/>
  <c r="W11" i="4" s="1"/>
  <c r="AG10" i="1"/>
  <c r="DO10" i="1" s="1"/>
  <c r="L11" i="12"/>
  <c r="V11" i="12" s="1"/>
  <c r="K11" i="11"/>
  <c r="U11" i="11" s="1"/>
  <c r="CK11" i="11" s="1"/>
  <c r="K11" i="5"/>
  <c r="Z11" i="5" s="1"/>
  <c r="K11" i="4"/>
  <c r="Z11" i="4" s="1"/>
  <c r="AJ10" i="1"/>
  <c r="DR10" i="1" s="1"/>
  <c r="O11" i="1"/>
  <c r="O11" i="11"/>
  <c r="Y11" i="11" s="1"/>
  <c r="P11" i="12"/>
  <c r="Z11" i="12" s="1"/>
  <c r="EJ11" i="12" s="1"/>
  <c r="O11" i="4"/>
  <c r="T11" i="4" s="1"/>
  <c r="O11" i="5"/>
  <c r="T11" i="5" s="1"/>
  <c r="AD10" i="1"/>
  <c r="BJ10" i="1" s="1"/>
  <c r="J11" i="1"/>
  <c r="DH10" i="5"/>
  <c r="CI10" i="5"/>
  <c r="CS9" i="5"/>
  <c r="CH10" i="4"/>
  <c r="DC10" i="4"/>
  <c r="DB10" i="4"/>
  <c r="CG10" i="4"/>
  <c r="DU10" i="4"/>
  <c r="BZ10" i="4"/>
  <c r="DG10" i="11"/>
  <c r="DV10" i="11"/>
  <c r="CM10" i="11"/>
  <c r="CR10" i="11" s="1"/>
  <c r="CK10" i="5"/>
  <c r="DJ10" i="5"/>
  <c r="CP10" i="5"/>
  <c r="DY10" i="5"/>
  <c r="N11" i="1"/>
  <c r="N11" i="11"/>
  <c r="X11" i="11" s="1"/>
  <c r="N11" i="5"/>
  <c r="S11" i="5" s="1"/>
  <c r="O11" i="12"/>
  <c r="Y11" i="12" s="1"/>
  <c r="EI11" i="12" s="1"/>
  <c r="N11" i="4"/>
  <c r="S11" i="4" s="1"/>
  <c r="AC10" i="1"/>
  <c r="BI10" i="1" s="1"/>
  <c r="I11" i="1"/>
  <c r="DG10" i="5"/>
  <c r="CH10" i="5"/>
  <c r="DE10" i="4"/>
  <c r="CJ10" i="4"/>
  <c r="BL10" i="12"/>
  <c r="EF10" i="12"/>
  <c r="EP10" i="12" s="1"/>
  <c r="DJ10" i="11"/>
  <c r="CP10" i="11"/>
  <c r="CU10" i="11" s="1"/>
  <c r="DY10" i="11"/>
  <c r="M11" i="1"/>
  <c r="N11" i="12"/>
  <c r="X11" i="12" s="1"/>
  <c r="EH11" i="12" s="1"/>
  <c r="M11" i="11"/>
  <c r="W11" i="11" s="1"/>
  <c r="M11" i="5"/>
  <c r="R11" i="5" s="1"/>
  <c r="M11" i="4"/>
  <c r="R11" i="4" s="1"/>
  <c r="AB10" i="1"/>
  <c r="BH10" i="1" s="1"/>
  <c r="H11" i="1"/>
  <c r="P11" i="1"/>
  <c r="P11" i="5"/>
  <c r="U11" i="5" s="1"/>
  <c r="P11" i="11"/>
  <c r="Z11" i="11" s="1"/>
  <c r="P11" i="4"/>
  <c r="U11" i="4" s="1"/>
  <c r="Q11" i="12"/>
  <c r="AA11" i="12" s="1"/>
  <c r="EK11" i="12" s="1"/>
  <c r="K11" i="1"/>
  <c r="AE10" i="1"/>
  <c r="BK10" i="1" s="1"/>
  <c r="GD5" i="11"/>
  <c r="AK6" i="11" s="1"/>
  <c r="GH5" i="11"/>
  <c r="FZ5" i="11"/>
  <c r="FJ3" i="4"/>
  <c r="FS3" i="4"/>
  <c r="FK3" i="4"/>
  <c r="FT3" i="4"/>
  <c r="FI3" i="4"/>
  <c r="FR3" i="4"/>
  <c r="FI5" i="5"/>
  <c r="AL6" i="5" s="1"/>
  <c r="E87" i="9"/>
  <c r="ER5" i="5"/>
  <c r="FY5" i="4"/>
  <c r="GD5" i="4" s="1"/>
  <c r="CQ5" i="4"/>
  <c r="EN5" i="4" s="1"/>
  <c r="EX5" i="4" s="1"/>
  <c r="FX3" i="4"/>
  <c r="GC3" i="4" s="1"/>
  <c r="FW3" i="4"/>
  <c r="GB3" i="4" s="1"/>
  <c r="FV3" i="4"/>
  <c r="GA3" i="4" s="1"/>
  <c r="FQ3" i="4"/>
  <c r="FY3" i="4"/>
  <c r="GD3" i="4" s="1"/>
  <c r="CR3" i="4"/>
  <c r="CS3" i="4"/>
  <c r="CT3" i="4"/>
  <c r="CQ3" i="4"/>
  <c r="EO5" i="4"/>
  <c r="EY5" i="4" s="1"/>
  <c r="EP5" i="4"/>
  <c r="EZ5" i="4" s="1"/>
  <c r="EW4" i="1"/>
  <c r="FB4" i="1" s="1"/>
  <c r="DL4" i="1"/>
  <c r="EV4" i="1"/>
  <c r="FA4" i="1" s="1"/>
  <c r="DK4" i="1"/>
  <c r="EN4" i="1"/>
  <c r="EJ4" i="1"/>
  <c r="FG11" i="12" l="1"/>
  <c r="FI11" i="12"/>
  <c r="FJ11" i="12"/>
  <c r="FH11" i="12"/>
  <c r="CR10" i="5"/>
  <c r="AO6" i="11"/>
  <c r="CU10" i="5"/>
  <c r="CS10" i="5"/>
  <c r="I12" i="12"/>
  <c r="S12" i="12" s="1"/>
  <c r="H12" i="5"/>
  <c r="W12" i="5" s="1"/>
  <c r="H12" i="11"/>
  <c r="R12" i="11" s="1"/>
  <c r="CH12" i="11" s="1"/>
  <c r="H12" i="4"/>
  <c r="W12" i="4" s="1"/>
  <c r="AG11" i="1"/>
  <c r="DO11" i="1" s="1"/>
  <c r="BZ11" i="4"/>
  <c r="DU11" i="4"/>
  <c r="CP11" i="5"/>
  <c r="DY11" i="5"/>
  <c r="CH11" i="5"/>
  <c r="CR11" i="5" s="1"/>
  <c r="DG11" i="5"/>
  <c r="K12" i="12"/>
  <c r="U12" i="12" s="1"/>
  <c r="J12" i="5"/>
  <c r="Y12" i="5" s="1"/>
  <c r="J12" i="11"/>
  <c r="T12" i="11" s="1"/>
  <c r="CJ12" i="11" s="1"/>
  <c r="J12" i="4"/>
  <c r="Y12" i="4" s="1"/>
  <c r="AI11" i="1"/>
  <c r="DQ11" i="1" s="1"/>
  <c r="BL11" i="12"/>
  <c r="EF11" i="12"/>
  <c r="EP11" i="12" s="1"/>
  <c r="BX11" i="4"/>
  <c r="DS11" i="4"/>
  <c r="J12" i="12"/>
  <c r="T12" i="12" s="1"/>
  <c r="I12" i="5"/>
  <c r="X12" i="5" s="1"/>
  <c r="I12" i="11"/>
  <c r="S12" i="11" s="1"/>
  <c r="CI12" i="11" s="1"/>
  <c r="I12" i="4"/>
  <c r="X12" i="4" s="1"/>
  <c r="AH11" i="1"/>
  <c r="DP11" i="1" s="1"/>
  <c r="DI11" i="5"/>
  <c r="CJ11" i="5"/>
  <c r="BW11" i="4"/>
  <c r="DR11" i="4"/>
  <c r="BJ11" i="12"/>
  <c r="ED11" i="12"/>
  <c r="EN11" i="12" s="1"/>
  <c r="DC11" i="4"/>
  <c r="CH11" i="4"/>
  <c r="CI11" i="4"/>
  <c r="DD11" i="4"/>
  <c r="CN11" i="5"/>
  <c r="DW11" i="5"/>
  <c r="BI11" i="12"/>
  <c r="EC11" i="12"/>
  <c r="EM11" i="12" s="1"/>
  <c r="DG11" i="11"/>
  <c r="DV11" i="11"/>
  <c r="CM11" i="11"/>
  <c r="CR11" i="11" s="1"/>
  <c r="DE11" i="4"/>
  <c r="CJ11" i="4"/>
  <c r="DH11" i="5"/>
  <c r="CI11" i="5"/>
  <c r="CS11" i="5" s="1"/>
  <c r="DI11" i="11"/>
  <c r="CO11" i="11"/>
  <c r="CT11" i="11" s="1"/>
  <c r="DX11" i="11"/>
  <c r="CM11" i="5"/>
  <c r="DV11" i="5"/>
  <c r="BY11" i="4"/>
  <c r="DT11" i="4"/>
  <c r="DB11" i="4"/>
  <c r="CG11" i="4"/>
  <c r="DJ11" i="11"/>
  <c r="CP11" i="11"/>
  <c r="CU11" i="11" s="1"/>
  <c r="DY11" i="11"/>
  <c r="DW11" i="11"/>
  <c r="CN11" i="11"/>
  <c r="CS11" i="11" s="1"/>
  <c r="DH11" i="11"/>
  <c r="O12" i="1"/>
  <c r="O12" i="11"/>
  <c r="Y12" i="11" s="1"/>
  <c r="P12" i="12"/>
  <c r="Z12" i="12" s="1"/>
  <c r="EJ12" i="12" s="1"/>
  <c r="O12" i="4"/>
  <c r="T12" i="4" s="1"/>
  <c r="O12" i="5"/>
  <c r="T12" i="5" s="1"/>
  <c r="AD11" i="1"/>
  <c r="BJ11" i="1" s="1"/>
  <c r="J12" i="1"/>
  <c r="L12" i="12"/>
  <c r="V12" i="12" s="1"/>
  <c r="K12" i="5"/>
  <c r="Z12" i="5" s="1"/>
  <c r="K12" i="11"/>
  <c r="U12" i="11" s="1"/>
  <c r="CK12" i="11" s="1"/>
  <c r="K12" i="4"/>
  <c r="Z12" i="4" s="1"/>
  <c r="AJ11" i="1"/>
  <c r="DR11" i="1" s="1"/>
  <c r="CK11" i="5"/>
  <c r="DJ11" i="5"/>
  <c r="N12" i="1"/>
  <c r="N12" i="4"/>
  <c r="S12" i="4" s="1"/>
  <c r="N12" i="5"/>
  <c r="S12" i="5" s="1"/>
  <c r="N12" i="11"/>
  <c r="X12" i="11" s="1"/>
  <c r="O12" i="12"/>
  <c r="Y12" i="12" s="1"/>
  <c r="EI12" i="12" s="1"/>
  <c r="I12" i="1"/>
  <c r="AC11" i="1"/>
  <c r="BI11" i="1" s="1"/>
  <c r="CT10" i="5"/>
  <c r="CO11" i="5"/>
  <c r="DX11" i="5"/>
  <c r="M12" i="1"/>
  <c r="M12" i="5"/>
  <c r="R12" i="5" s="1"/>
  <c r="M12" i="11"/>
  <c r="W12" i="11" s="1"/>
  <c r="M12" i="4"/>
  <c r="R12" i="4" s="1"/>
  <c r="N12" i="12"/>
  <c r="X12" i="12" s="1"/>
  <c r="EH12" i="12" s="1"/>
  <c r="H12" i="1"/>
  <c r="AB11" i="1"/>
  <c r="BH11" i="1" s="1"/>
  <c r="P12" i="1"/>
  <c r="P12" i="11"/>
  <c r="Z12" i="11" s="1"/>
  <c r="P12" i="5"/>
  <c r="U12" i="5" s="1"/>
  <c r="Q12" i="12"/>
  <c r="AA12" i="12" s="1"/>
  <c r="EK12" i="12" s="1"/>
  <c r="P12" i="4"/>
  <c r="U12" i="4" s="1"/>
  <c r="K12" i="1"/>
  <c r="AE11" i="1"/>
  <c r="BK11" i="1" s="1"/>
  <c r="BK11" i="12"/>
  <c r="EE11" i="12"/>
  <c r="EO11" i="12" s="1"/>
  <c r="GI5" i="11"/>
  <c r="AP6" i="11"/>
  <c r="FG5" i="5"/>
  <c r="AJ6" i="5" s="1"/>
  <c r="AO6" i="5" s="1"/>
  <c r="AQ6" i="5" s="1"/>
  <c r="FV5" i="4"/>
  <c r="GA5" i="4" s="1"/>
  <c r="FW5" i="4"/>
  <c r="GB5" i="4" s="1"/>
  <c r="FX5" i="4"/>
  <c r="GC5" i="4" s="1"/>
  <c r="FC5" i="4"/>
  <c r="CZ3" i="4"/>
  <c r="DE3" i="4"/>
  <c r="DD3" i="4"/>
  <c r="CY3" i="4"/>
  <c r="DC3" i="4"/>
  <c r="CX3" i="4"/>
  <c r="DB3" i="4"/>
  <c r="CW3" i="4"/>
  <c r="ET3" i="4"/>
  <c r="ES3" i="4"/>
  <c r="FE4" i="1"/>
  <c r="FG4" i="1" s="1"/>
  <c r="AX5" i="1" s="1"/>
  <c r="BC5" i="1" s="1"/>
  <c r="BP5" i="1" s="1"/>
  <c r="FJ12" i="12" l="1"/>
  <c r="FH12" i="12"/>
  <c r="FG12" i="12"/>
  <c r="FI12" i="12"/>
  <c r="AQ6" i="11"/>
  <c r="CP12" i="5"/>
  <c r="DY12" i="5"/>
  <c r="CN12" i="5"/>
  <c r="DW12" i="5"/>
  <c r="J13" i="12"/>
  <c r="T13" i="12" s="1"/>
  <c r="I13" i="5"/>
  <c r="X13" i="5" s="1"/>
  <c r="I13" i="11"/>
  <c r="S13" i="11" s="1"/>
  <c r="CI13" i="11" s="1"/>
  <c r="I13" i="4"/>
  <c r="X13" i="4" s="1"/>
  <c r="AH12" i="1"/>
  <c r="DP12" i="1" s="1"/>
  <c r="BL12" i="12"/>
  <c r="EF12" i="12"/>
  <c r="EP12" i="12" s="1"/>
  <c r="BJ12" i="12"/>
  <c r="ED12" i="12"/>
  <c r="EN12" i="12" s="1"/>
  <c r="K13" i="12"/>
  <c r="U13" i="12" s="1"/>
  <c r="J13" i="5"/>
  <c r="Y13" i="5" s="1"/>
  <c r="J13" i="11"/>
  <c r="T13" i="11" s="1"/>
  <c r="CJ13" i="11" s="1"/>
  <c r="J13" i="4"/>
  <c r="Y13" i="4" s="1"/>
  <c r="AI12" i="1"/>
  <c r="DQ12" i="1" s="1"/>
  <c r="I13" i="12"/>
  <c r="S13" i="12" s="1"/>
  <c r="H13" i="5"/>
  <c r="W13" i="5" s="1"/>
  <c r="H13" i="4"/>
  <c r="W13" i="4" s="1"/>
  <c r="H13" i="11"/>
  <c r="R13" i="11" s="1"/>
  <c r="CH13" i="11" s="1"/>
  <c r="AG12" i="1"/>
  <c r="DO12" i="1" s="1"/>
  <c r="DH12" i="11"/>
  <c r="CN12" i="11"/>
  <c r="CS12" i="11" s="1"/>
  <c r="DW12" i="11"/>
  <c r="DH12" i="5"/>
  <c r="CI12" i="5"/>
  <c r="CS12" i="5" s="1"/>
  <c r="CJ12" i="5"/>
  <c r="DI12" i="5"/>
  <c r="P13" i="1"/>
  <c r="P13" i="11"/>
  <c r="Z13" i="11" s="1"/>
  <c r="P13" i="4"/>
  <c r="U13" i="4" s="1"/>
  <c r="Q13" i="12"/>
  <c r="AA13" i="12" s="1"/>
  <c r="EK13" i="12" s="1"/>
  <c r="P13" i="5"/>
  <c r="U13" i="5" s="1"/>
  <c r="AE12" i="1"/>
  <c r="BK12" i="1" s="1"/>
  <c r="K13" i="1"/>
  <c r="CH12" i="4"/>
  <c r="DC12" i="4"/>
  <c r="DG12" i="11"/>
  <c r="DV12" i="11"/>
  <c r="CM12" i="11"/>
  <c r="CR12" i="11" s="1"/>
  <c r="N13" i="1"/>
  <c r="N13" i="11"/>
  <c r="X13" i="11" s="1"/>
  <c r="N13" i="4"/>
  <c r="S13" i="4" s="1"/>
  <c r="N13" i="5"/>
  <c r="S13" i="5" s="1"/>
  <c r="O13" i="12"/>
  <c r="Y13" i="12" s="1"/>
  <c r="EI13" i="12" s="1"/>
  <c r="AC12" i="1"/>
  <c r="BI12" i="1" s="1"/>
  <c r="I13" i="1"/>
  <c r="DB12" i="4"/>
  <c r="CG12" i="4"/>
  <c r="K13" i="5"/>
  <c r="Z13" i="5" s="1"/>
  <c r="K13" i="11"/>
  <c r="U13" i="11" s="1"/>
  <c r="CK13" i="11" s="1"/>
  <c r="L13" i="12"/>
  <c r="V13" i="12" s="1"/>
  <c r="K13" i="4"/>
  <c r="Z13" i="4" s="1"/>
  <c r="AJ12" i="1"/>
  <c r="DR12" i="1" s="1"/>
  <c r="CH12" i="5"/>
  <c r="DG12" i="5"/>
  <c r="DI12" i="11"/>
  <c r="DX12" i="11"/>
  <c r="CO12" i="11"/>
  <c r="CT12" i="11" s="1"/>
  <c r="CT11" i="5"/>
  <c r="BY12" i="4"/>
  <c r="DT12" i="4"/>
  <c r="DR12" i="4"/>
  <c r="BW12" i="4"/>
  <c r="DD12" i="4"/>
  <c r="CI12" i="4"/>
  <c r="FI4" i="1"/>
  <c r="FJ4" i="1" s="1"/>
  <c r="DE12" i="4"/>
  <c r="CJ12" i="4"/>
  <c r="M13" i="1"/>
  <c r="M13" i="11"/>
  <c r="W13" i="11" s="1"/>
  <c r="M13" i="5"/>
  <c r="R13" i="5" s="1"/>
  <c r="N13" i="12"/>
  <c r="X13" i="12" s="1"/>
  <c r="EH13" i="12" s="1"/>
  <c r="M13" i="4"/>
  <c r="R13" i="4" s="1"/>
  <c r="AB12" i="1"/>
  <c r="BH12" i="1" s="1"/>
  <c r="H13" i="1"/>
  <c r="CU11" i="5"/>
  <c r="O13" i="1"/>
  <c r="O13" i="11"/>
  <c r="Y13" i="11" s="1"/>
  <c r="O13" i="4"/>
  <c r="T13" i="4" s="1"/>
  <c r="O13" i="5"/>
  <c r="T13" i="5" s="1"/>
  <c r="P13" i="12"/>
  <c r="Z13" i="12" s="1"/>
  <c r="EJ13" i="12" s="1"/>
  <c r="AD12" i="1"/>
  <c r="BJ12" i="1" s="1"/>
  <c r="J13" i="1"/>
  <c r="DJ12" i="11"/>
  <c r="DY12" i="11"/>
  <c r="CP12" i="11"/>
  <c r="CU12" i="11" s="1"/>
  <c r="CO12" i="5"/>
  <c r="DX12" i="5"/>
  <c r="CM12" i="5"/>
  <c r="DV12" i="5"/>
  <c r="CK12" i="5"/>
  <c r="CU12" i="5" s="1"/>
  <c r="DJ12" i="5"/>
  <c r="DU12" i="4"/>
  <c r="BZ12" i="4"/>
  <c r="BX12" i="4"/>
  <c r="DS12" i="4"/>
  <c r="BK12" i="12"/>
  <c r="EE12" i="12"/>
  <c r="EO12" i="12" s="1"/>
  <c r="BI12" i="12"/>
  <c r="EC12" i="12"/>
  <c r="EM12" i="12" s="1"/>
  <c r="BB5" i="1"/>
  <c r="BO5" i="1" s="1"/>
  <c r="BY5" i="1" s="1"/>
  <c r="CI5" i="1" s="1"/>
  <c r="CW5" i="1" s="1"/>
  <c r="FF5" i="4"/>
  <c r="FH5" i="4" s="1"/>
  <c r="GJ5" i="11"/>
  <c r="GK5" i="11" s="1"/>
  <c r="AS6" i="11"/>
  <c r="FL5" i="5"/>
  <c r="AT6" i="4"/>
  <c r="AY6" i="4"/>
  <c r="DI3" i="4"/>
  <c r="DO3" i="4" s="1"/>
  <c r="DT3" i="4" s="1"/>
  <c r="DY3" i="4" s="1"/>
  <c r="DJ3" i="4"/>
  <c r="DP3" i="4" s="1"/>
  <c r="DU3" i="4" s="1"/>
  <c r="DZ3" i="4" s="1"/>
  <c r="DG3" i="4"/>
  <c r="DM3" i="4" s="1"/>
  <c r="DR3" i="4" s="1"/>
  <c r="DW3" i="4" s="1"/>
  <c r="DH3" i="4"/>
  <c r="DN3" i="4" s="1"/>
  <c r="DS3" i="4" s="1"/>
  <c r="DX3" i="4" s="1"/>
  <c r="AZ5" i="1"/>
  <c r="BA5" i="1"/>
  <c r="CE5" i="1"/>
  <c r="EB5" i="1" s="1"/>
  <c r="BU5" i="1"/>
  <c r="BZ5" i="1"/>
  <c r="CJ5" i="1" s="1"/>
  <c r="CX5" i="1" s="1"/>
  <c r="ES5" i="1"/>
  <c r="FJ13" i="12" l="1"/>
  <c r="FH13" i="12"/>
  <c r="FG13" i="12"/>
  <c r="FI13" i="12"/>
  <c r="CJ13" i="5"/>
  <c r="DI13" i="5"/>
  <c r="CK13" i="5"/>
  <c r="DJ13" i="5"/>
  <c r="CI13" i="5"/>
  <c r="DH13" i="5"/>
  <c r="DI13" i="11"/>
  <c r="DX13" i="11"/>
  <c r="CO13" i="11"/>
  <c r="CT13" i="11" s="1"/>
  <c r="CR12" i="5"/>
  <c r="DC13" i="4"/>
  <c r="CH13" i="4"/>
  <c r="CJ13" i="4"/>
  <c r="DE13" i="4"/>
  <c r="O14" i="1"/>
  <c r="O14" i="11"/>
  <c r="Y14" i="11" s="1"/>
  <c r="P14" i="12"/>
  <c r="Z14" i="12" s="1"/>
  <c r="EJ14" i="12" s="1"/>
  <c r="O14" i="5"/>
  <c r="T14" i="5" s="1"/>
  <c r="O14" i="4"/>
  <c r="T14" i="4" s="1"/>
  <c r="J14" i="1"/>
  <c r="AD13" i="1"/>
  <c r="BJ13" i="1" s="1"/>
  <c r="DH13" i="11"/>
  <c r="DW13" i="11"/>
  <c r="CN13" i="11"/>
  <c r="CS13" i="11" s="1"/>
  <c r="DJ13" i="11"/>
  <c r="CP13" i="11"/>
  <c r="CU13" i="11" s="1"/>
  <c r="DY13" i="11"/>
  <c r="BW13" i="4"/>
  <c r="DR13" i="4"/>
  <c r="BZ13" i="4"/>
  <c r="DU13" i="4"/>
  <c r="N14" i="1"/>
  <c r="N14" i="11"/>
  <c r="X14" i="11" s="1"/>
  <c r="O14" i="12"/>
  <c r="Y14" i="12" s="1"/>
  <c r="EI14" i="12" s="1"/>
  <c r="N14" i="5"/>
  <c r="S14" i="5" s="1"/>
  <c r="N14" i="4"/>
  <c r="S14" i="4" s="1"/>
  <c r="AC13" i="1"/>
  <c r="BI13" i="1" s="1"/>
  <c r="I14" i="1"/>
  <c r="P14" i="1"/>
  <c r="P14" i="5"/>
  <c r="U14" i="5" s="1"/>
  <c r="P14" i="11"/>
  <c r="Z14" i="11" s="1"/>
  <c r="Q14" i="12"/>
  <c r="AA14" i="12" s="1"/>
  <c r="EK14" i="12" s="1"/>
  <c r="P14" i="4"/>
  <c r="U14" i="4" s="1"/>
  <c r="AE13" i="1"/>
  <c r="BK13" i="1" s="1"/>
  <c r="K14" i="1"/>
  <c r="CM13" i="5"/>
  <c r="DV13" i="5"/>
  <c r="BX13" i="4"/>
  <c r="DS13" i="4"/>
  <c r="BI13" i="12"/>
  <c r="EC13" i="12"/>
  <c r="EM13" i="12" s="1"/>
  <c r="DD13" i="4"/>
  <c r="CI13" i="4"/>
  <c r="CN13" i="5"/>
  <c r="DW13" i="5"/>
  <c r="ER5" i="1"/>
  <c r="CG13" i="4"/>
  <c r="DB13" i="4"/>
  <c r="CP13" i="5"/>
  <c r="DY13" i="5"/>
  <c r="CT12" i="5"/>
  <c r="BY13" i="4"/>
  <c r="DT13" i="4"/>
  <c r="BJ13" i="12"/>
  <c r="ED13" i="12"/>
  <c r="EN13" i="12" s="1"/>
  <c r="BT5" i="1"/>
  <c r="BL13" i="12"/>
  <c r="EF13" i="12"/>
  <c r="EP13" i="12" s="1"/>
  <c r="FN5" i="4"/>
  <c r="FO5" i="4" s="1"/>
  <c r="J6" i="10" s="1"/>
  <c r="FJ5" i="4"/>
  <c r="CD5" i="1"/>
  <c r="CP5" i="1" s="1"/>
  <c r="DB5" i="1" s="1"/>
  <c r="DG5" i="1" s="1"/>
  <c r="DL5" i="1" s="1"/>
  <c r="J14" i="11"/>
  <c r="T14" i="11" s="1"/>
  <c r="CJ14" i="11" s="1"/>
  <c r="J14" i="5"/>
  <c r="Y14" i="5" s="1"/>
  <c r="K14" i="12"/>
  <c r="U14" i="12" s="1"/>
  <c r="J14" i="4"/>
  <c r="Y14" i="4" s="1"/>
  <c r="AI13" i="1"/>
  <c r="DQ13" i="1" s="1"/>
  <c r="DG13" i="5"/>
  <c r="CH13" i="5"/>
  <c r="CO13" i="5"/>
  <c r="DX13" i="5"/>
  <c r="FK5" i="4"/>
  <c r="DG13" i="11"/>
  <c r="CM13" i="11"/>
  <c r="CR13" i="11" s="1"/>
  <c r="DV13" i="11"/>
  <c r="J14" i="12"/>
  <c r="T14" i="12" s="1"/>
  <c r="I14" i="11"/>
  <c r="S14" i="11" s="1"/>
  <c r="CI14" i="11" s="1"/>
  <c r="I14" i="5"/>
  <c r="X14" i="5" s="1"/>
  <c r="I14" i="4"/>
  <c r="X14" i="4" s="1"/>
  <c r="AH13" i="1"/>
  <c r="DP13" i="1" s="1"/>
  <c r="K14" i="11"/>
  <c r="U14" i="11" s="1"/>
  <c r="CK14" i="11" s="1"/>
  <c r="K14" i="5"/>
  <c r="Z14" i="5" s="1"/>
  <c r="L14" i="12"/>
  <c r="V14" i="12" s="1"/>
  <c r="K14" i="4"/>
  <c r="Z14" i="4" s="1"/>
  <c r="AJ13" i="1"/>
  <c r="DR13" i="1" s="1"/>
  <c r="BK13" i="12"/>
  <c r="EE13" i="12"/>
  <c r="EO13" i="12" s="1"/>
  <c r="I14" i="12"/>
  <c r="S14" i="12" s="1"/>
  <c r="H14" i="11"/>
  <c r="R14" i="11" s="1"/>
  <c r="CH14" i="11" s="1"/>
  <c r="H14" i="5"/>
  <c r="W14" i="5" s="1"/>
  <c r="H14" i="4"/>
  <c r="W14" i="4" s="1"/>
  <c r="AG13" i="1"/>
  <c r="DO13" i="1" s="1"/>
  <c r="M14" i="1"/>
  <c r="M14" i="11"/>
  <c r="W14" i="11" s="1"/>
  <c r="N14" i="12"/>
  <c r="X14" i="12" s="1"/>
  <c r="EH14" i="12" s="1"/>
  <c r="M14" i="5"/>
  <c r="R14" i="5" s="1"/>
  <c r="M14" i="4"/>
  <c r="R14" i="4" s="1"/>
  <c r="H14" i="1"/>
  <c r="AB13" i="1"/>
  <c r="BH13" i="1" s="1"/>
  <c r="FI5" i="4"/>
  <c r="CQ5" i="1"/>
  <c r="DC5" i="1" s="1"/>
  <c r="DH5" i="1" s="1"/>
  <c r="AW6" i="11"/>
  <c r="AV6" i="11"/>
  <c r="AX6" i="11"/>
  <c r="AU6" i="11"/>
  <c r="FO5" i="5"/>
  <c r="AX6" i="4"/>
  <c r="AS6" i="4"/>
  <c r="AV6" i="4"/>
  <c r="BA6" i="4"/>
  <c r="AZ6" i="4"/>
  <c r="AU6" i="4"/>
  <c r="DN6" i="4"/>
  <c r="DX6" i="4" s="1"/>
  <c r="CX6" i="4"/>
  <c r="DH6" i="4" s="1"/>
  <c r="ET6" i="4" s="1"/>
  <c r="BI6" i="4"/>
  <c r="BN6" i="4" s="1"/>
  <c r="BS6" i="4" s="1"/>
  <c r="BN5" i="1"/>
  <c r="EQ5" i="1"/>
  <c r="BM5" i="1"/>
  <c r="EP5" i="1"/>
  <c r="BE5" i="1"/>
  <c r="BF5" i="1" s="1"/>
  <c r="FF5" i="1" s="1"/>
  <c r="DW5" i="1"/>
  <c r="EG5" i="1" s="1"/>
  <c r="EL5" i="1" s="1"/>
  <c r="DV5" i="1"/>
  <c r="FH14" i="12" l="1"/>
  <c r="FG14" i="12"/>
  <c r="FJ14" i="12"/>
  <c r="FI14" i="12"/>
  <c r="I6" i="10"/>
  <c r="DC14" i="4"/>
  <c r="CH14" i="4"/>
  <c r="CI14" i="5"/>
  <c r="DH14" i="5"/>
  <c r="CG14" i="4"/>
  <c r="DB14" i="4"/>
  <c r="BZ14" i="4"/>
  <c r="DU14" i="4"/>
  <c r="K15" i="11"/>
  <c r="U15" i="11" s="1"/>
  <c r="CK15" i="11" s="1"/>
  <c r="L15" i="12"/>
  <c r="V15" i="12" s="1"/>
  <c r="K15" i="5"/>
  <c r="Z15" i="5" s="1"/>
  <c r="K15" i="4"/>
  <c r="Z15" i="4" s="1"/>
  <c r="AJ14" i="1"/>
  <c r="DR14" i="1" s="1"/>
  <c r="DH14" i="11"/>
  <c r="DW14" i="11"/>
  <c r="CN14" i="11"/>
  <c r="CS14" i="11" s="1"/>
  <c r="BL14" i="12"/>
  <c r="EF14" i="12"/>
  <c r="EP14" i="12" s="1"/>
  <c r="N15" i="1"/>
  <c r="N15" i="4"/>
  <c r="S15" i="4" s="1"/>
  <c r="N15" i="11"/>
  <c r="X15" i="11" s="1"/>
  <c r="N15" i="5"/>
  <c r="S15" i="5" s="1"/>
  <c r="O15" i="12"/>
  <c r="Y15" i="12" s="1"/>
  <c r="EI15" i="12" s="1"/>
  <c r="I15" i="1"/>
  <c r="AC14" i="1"/>
  <c r="BI14" i="1" s="1"/>
  <c r="J15" i="11"/>
  <c r="T15" i="11" s="1"/>
  <c r="CJ15" i="11" s="1"/>
  <c r="K15" i="12"/>
  <c r="U15" i="12" s="1"/>
  <c r="J15" i="5"/>
  <c r="Y15" i="5" s="1"/>
  <c r="J15" i="4"/>
  <c r="Y15" i="4" s="1"/>
  <c r="AI14" i="1"/>
  <c r="DQ14" i="1" s="1"/>
  <c r="EC6" i="4"/>
  <c r="EH6" i="4" s="1"/>
  <c r="DG14" i="11"/>
  <c r="DV14" i="11"/>
  <c r="CM14" i="11"/>
  <c r="CR14" i="11" s="1"/>
  <c r="CP14" i="5"/>
  <c r="DY14" i="5"/>
  <c r="CJ14" i="4"/>
  <c r="DE14" i="4"/>
  <c r="CI14" i="4"/>
  <c r="DD14" i="4"/>
  <c r="CH14" i="5"/>
  <c r="CR14" i="5" s="1"/>
  <c r="DG14" i="5"/>
  <c r="M15" i="1"/>
  <c r="M15" i="5"/>
  <c r="R15" i="5" s="1"/>
  <c r="M15" i="11"/>
  <c r="W15" i="11" s="1"/>
  <c r="N15" i="12"/>
  <c r="X15" i="12" s="1"/>
  <c r="EH15" i="12" s="1"/>
  <c r="M15" i="4"/>
  <c r="R15" i="4" s="1"/>
  <c r="H15" i="1"/>
  <c r="AB14" i="1"/>
  <c r="BH14" i="1" s="1"/>
  <c r="CR13" i="5"/>
  <c r="DI14" i="5"/>
  <c r="CJ14" i="5"/>
  <c r="CP14" i="11"/>
  <c r="CU14" i="11" s="1"/>
  <c r="DY14" i="11"/>
  <c r="DJ14" i="11"/>
  <c r="CS13" i="5"/>
  <c r="EA5" i="1"/>
  <c r="EF5" i="1" s="1"/>
  <c r="BW14" i="4"/>
  <c r="DR14" i="4"/>
  <c r="BX14" i="4"/>
  <c r="DS14" i="4"/>
  <c r="CK14" i="5"/>
  <c r="DJ14" i="5"/>
  <c r="DX14" i="11"/>
  <c r="DI14" i="11"/>
  <c r="CO14" i="11"/>
  <c r="CT14" i="11" s="1"/>
  <c r="I15" i="12"/>
  <c r="S15" i="12" s="1"/>
  <c r="H15" i="5"/>
  <c r="W15" i="5" s="1"/>
  <c r="H15" i="11"/>
  <c r="R15" i="11" s="1"/>
  <c r="CH15" i="11" s="1"/>
  <c r="H15" i="4"/>
  <c r="W15" i="4" s="1"/>
  <c r="AG14" i="1"/>
  <c r="DO14" i="1" s="1"/>
  <c r="CM14" i="5"/>
  <c r="DV14" i="5"/>
  <c r="CN14" i="5"/>
  <c r="DW14" i="5"/>
  <c r="BY14" i="4"/>
  <c r="DT14" i="4"/>
  <c r="P15" i="1"/>
  <c r="P15" i="11"/>
  <c r="Z15" i="11" s="1"/>
  <c r="P15" i="5"/>
  <c r="U15" i="5" s="1"/>
  <c r="Q15" i="12"/>
  <c r="AA15" i="12" s="1"/>
  <c r="EK15" i="12" s="1"/>
  <c r="P15" i="4"/>
  <c r="U15" i="4" s="1"/>
  <c r="K15" i="1"/>
  <c r="AE14" i="1"/>
  <c r="BK14" i="1" s="1"/>
  <c r="O15" i="1"/>
  <c r="O15" i="11"/>
  <c r="Y15" i="11" s="1"/>
  <c r="P15" i="12"/>
  <c r="Z15" i="12" s="1"/>
  <c r="EJ15" i="12" s="1"/>
  <c r="O15" i="4"/>
  <c r="T15" i="4" s="1"/>
  <c r="O15" i="5"/>
  <c r="T15" i="5" s="1"/>
  <c r="J15" i="1"/>
  <c r="AD14" i="1"/>
  <c r="BJ14" i="1" s="1"/>
  <c r="CU13" i="5"/>
  <c r="BK14" i="12"/>
  <c r="EE14" i="12"/>
  <c r="EO14" i="12" s="1"/>
  <c r="I15" i="5"/>
  <c r="X15" i="5" s="1"/>
  <c r="I15" i="11"/>
  <c r="S15" i="11" s="1"/>
  <c r="CI15" i="11" s="1"/>
  <c r="J15" i="12"/>
  <c r="T15" i="12" s="1"/>
  <c r="I15" i="4"/>
  <c r="X15" i="4" s="1"/>
  <c r="AH14" i="1"/>
  <c r="DP14" i="1" s="1"/>
  <c r="BI14" i="12"/>
  <c r="EC14" i="12"/>
  <c r="EM14" i="12" s="1"/>
  <c r="BJ14" i="12"/>
  <c r="ED14" i="12"/>
  <c r="EN14" i="12" s="1"/>
  <c r="CO14" i="5"/>
  <c r="DX14" i="5"/>
  <c r="CT13" i="5"/>
  <c r="AS6" i="5"/>
  <c r="AU6" i="5" s="1"/>
  <c r="E6" i="10"/>
  <c r="K6" i="10" s="1"/>
  <c r="N6" i="10" s="1"/>
  <c r="FP5" i="5"/>
  <c r="BN6" i="11"/>
  <c r="DB6" i="11" s="1"/>
  <c r="DL6" i="11" s="1"/>
  <c r="EW6" i="11" s="1"/>
  <c r="BI6" i="11"/>
  <c r="DQ6" i="11" s="1"/>
  <c r="EA6" i="11" s="1"/>
  <c r="EF6" i="11" s="1"/>
  <c r="EK6" i="11" s="1"/>
  <c r="AZ6" i="11"/>
  <c r="BD6" i="11"/>
  <c r="BS6" i="11" s="1"/>
  <c r="BQ6" i="11"/>
  <c r="DE6" i="11" s="1"/>
  <c r="DO6" i="11" s="1"/>
  <c r="EZ6" i="11" s="1"/>
  <c r="BL6" i="11"/>
  <c r="DT6" i="11" s="1"/>
  <c r="ED6" i="11" s="1"/>
  <c r="EI6" i="11" s="1"/>
  <c r="EN6" i="11" s="1"/>
  <c r="FE6" i="11" s="1"/>
  <c r="BG6" i="11"/>
  <c r="BV6" i="11" s="1"/>
  <c r="BO6" i="11"/>
  <c r="DC6" i="11" s="1"/>
  <c r="DM6" i="11" s="1"/>
  <c r="EX6" i="11" s="1"/>
  <c r="BE6" i="11"/>
  <c r="BT6" i="11" s="1"/>
  <c r="BJ6" i="11"/>
  <c r="DR6" i="11" s="1"/>
  <c r="EB6" i="11" s="1"/>
  <c r="EG6" i="11" s="1"/>
  <c r="EL6" i="11" s="1"/>
  <c r="FC6" i="11" s="1"/>
  <c r="BP6" i="11"/>
  <c r="DD6" i="11" s="1"/>
  <c r="DN6" i="11" s="1"/>
  <c r="EY6" i="11" s="1"/>
  <c r="BF6" i="11"/>
  <c r="BU6" i="11" s="1"/>
  <c r="BK6" i="11"/>
  <c r="DS6" i="11" s="1"/>
  <c r="EC6" i="11" s="1"/>
  <c r="EH6" i="11" s="1"/>
  <c r="EM6" i="11" s="1"/>
  <c r="FD6" i="11" s="1"/>
  <c r="CM6" i="4"/>
  <c r="CC6" i="4"/>
  <c r="BJ6" i="4"/>
  <c r="BO6" i="4" s="1"/>
  <c r="BT6" i="4" s="1"/>
  <c r="DO6" i="4"/>
  <c r="DY6" i="4" s="1"/>
  <c r="CY6" i="4"/>
  <c r="DI6" i="4" s="1"/>
  <c r="EU6" i="4" s="1"/>
  <c r="DP6" i="4"/>
  <c r="DZ6" i="4" s="1"/>
  <c r="CZ6" i="4"/>
  <c r="DJ6" i="4" s="1"/>
  <c r="EV6" i="4" s="1"/>
  <c r="BK6" i="4"/>
  <c r="BP6" i="4" s="1"/>
  <c r="BU6" i="4" s="1"/>
  <c r="BH6" i="4"/>
  <c r="BM6" i="4" s="1"/>
  <c r="BR6" i="4" s="1"/>
  <c r="DM6" i="4"/>
  <c r="DW6" i="4" s="1"/>
  <c r="CW6" i="4"/>
  <c r="DG6" i="4" s="1"/>
  <c r="ES6" i="4" s="1"/>
  <c r="EX5" i="1"/>
  <c r="FC5" i="1" s="1"/>
  <c r="DM5" i="1"/>
  <c r="BW5" i="1"/>
  <c r="BR5" i="1"/>
  <c r="CB5" i="1"/>
  <c r="BX5" i="1"/>
  <c r="CC5" i="1"/>
  <c r="BS5" i="1"/>
  <c r="FH15" i="12" l="1"/>
  <c r="FJ15" i="12"/>
  <c r="FI15" i="12"/>
  <c r="FG15" i="12"/>
  <c r="EK5" i="1"/>
  <c r="EW5" i="1"/>
  <c r="FB5" i="1" s="1"/>
  <c r="CN15" i="5"/>
  <c r="DW15" i="5"/>
  <c r="K16" i="5"/>
  <c r="Z16" i="5" s="1"/>
  <c r="K16" i="11"/>
  <c r="U16" i="11" s="1"/>
  <c r="CK16" i="11" s="1"/>
  <c r="L16" i="12"/>
  <c r="V16" i="12" s="1"/>
  <c r="K16" i="4"/>
  <c r="Z16" i="4" s="1"/>
  <c r="AJ15" i="1"/>
  <c r="DR15" i="1" s="1"/>
  <c r="DB15" i="4"/>
  <c r="CG15" i="4"/>
  <c r="I16" i="11"/>
  <c r="S16" i="11" s="1"/>
  <c r="CI16" i="11" s="1"/>
  <c r="J16" i="12"/>
  <c r="T16" i="12" s="1"/>
  <c r="I16" i="5"/>
  <c r="X16" i="5" s="1"/>
  <c r="I16" i="4"/>
  <c r="X16" i="4" s="1"/>
  <c r="AH15" i="1"/>
  <c r="DP15" i="1" s="1"/>
  <c r="DU15" i="4"/>
  <c r="BZ15" i="4"/>
  <c r="DE15" i="4"/>
  <c r="CJ15" i="4"/>
  <c r="BW15" i="4"/>
  <c r="DR15" i="4"/>
  <c r="CP15" i="5"/>
  <c r="DY15" i="5"/>
  <c r="DG15" i="11"/>
  <c r="DV15" i="11"/>
  <c r="CM15" i="11"/>
  <c r="CR15" i="11" s="1"/>
  <c r="CI15" i="5"/>
  <c r="CS15" i="5" s="1"/>
  <c r="DH15" i="5"/>
  <c r="BL15" i="12"/>
  <c r="EF15" i="12"/>
  <c r="EP15" i="12" s="1"/>
  <c r="CK15" i="5"/>
  <c r="DJ15" i="5"/>
  <c r="CM15" i="5"/>
  <c r="DV15" i="5"/>
  <c r="CH15" i="5"/>
  <c r="DG15" i="5"/>
  <c r="CN15" i="11"/>
  <c r="CS15" i="11" s="1"/>
  <c r="DW15" i="11"/>
  <c r="DH15" i="11"/>
  <c r="DJ15" i="11"/>
  <c r="DY15" i="11"/>
  <c r="CP15" i="11"/>
  <c r="CU15" i="11" s="1"/>
  <c r="BI15" i="12"/>
  <c r="EC15" i="12"/>
  <c r="EM15" i="12" s="1"/>
  <c r="M16" i="1"/>
  <c r="M16" i="11"/>
  <c r="W16" i="11" s="1"/>
  <c r="M16" i="5"/>
  <c r="R16" i="5" s="1"/>
  <c r="N16" i="12"/>
  <c r="X16" i="12" s="1"/>
  <c r="EH16" i="12" s="1"/>
  <c r="M16" i="4"/>
  <c r="R16" i="4" s="1"/>
  <c r="AB15" i="1"/>
  <c r="BH15" i="1" s="1"/>
  <c r="H16" i="1"/>
  <c r="CH15" i="4"/>
  <c r="DC15" i="4"/>
  <c r="AX6" i="5"/>
  <c r="BG6" i="5" s="1"/>
  <c r="BV6" i="5" s="1"/>
  <c r="J16" i="5"/>
  <c r="Y16" i="5" s="1"/>
  <c r="J16" i="11"/>
  <c r="T16" i="11" s="1"/>
  <c r="CJ16" i="11" s="1"/>
  <c r="K16" i="12"/>
  <c r="U16" i="12" s="1"/>
  <c r="J16" i="4"/>
  <c r="Y16" i="4" s="1"/>
  <c r="AI15" i="1"/>
  <c r="DQ15" i="1" s="1"/>
  <c r="P16" i="1"/>
  <c r="Q16" i="12"/>
  <c r="AA16" i="12" s="1"/>
  <c r="EK16" i="12" s="1"/>
  <c r="P16" i="4"/>
  <c r="U16" i="4" s="1"/>
  <c r="P16" i="5"/>
  <c r="U16" i="5" s="1"/>
  <c r="P16" i="11"/>
  <c r="Z16" i="11" s="1"/>
  <c r="AE15" i="1"/>
  <c r="BK15" i="1" s="1"/>
  <c r="K16" i="1"/>
  <c r="N16" i="1"/>
  <c r="N16" i="11"/>
  <c r="X16" i="11" s="1"/>
  <c r="N16" i="4"/>
  <c r="S16" i="4" s="1"/>
  <c r="O16" i="12"/>
  <c r="Y16" i="12" s="1"/>
  <c r="EI16" i="12" s="1"/>
  <c r="N16" i="5"/>
  <c r="S16" i="5" s="1"/>
  <c r="AC15" i="1"/>
  <c r="BI15" i="1" s="1"/>
  <c r="I16" i="1"/>
  <c r="EE6" i="4"/>
  <c r="EJ6" i="4" s="1"/>
  <c r="ED6" i="4"/>
  <c r="EI6" i="4" s="1"/>
  <c r="CJ15" i="5"/>
  <c r="DI15" i="5"/>
  <c r="AW6" i="5"/>
  <c r="BP6" i="5" s="1"/>
  <c r="DD6" i="5" s="1"/>
  <c r="DN6" i="5" s="1"/>
  <c r="EY6" i="5" s="1"/>
  <c r="AV6" i="5"/>
  <c r="BO6" i="5" s="1"/>
  <c r="DC6" i="5" s="1"/>
  <c r="DM6" i="5" s="1"/>
  <c r="EX6" i="5" s="1"/>
  <c r="CI15" i="4"/>
  <c r="DD15" i="4"/>
  <c r="CT14" i="5"/>
  <c r="BY15" i="4"/>
  <c r="DT15" i="4"/>
  <c r="CO15" i="5"/>
  <c r="DX15" i="5"/>
  <c r="DI15" i="11"/>
  <c r="CO15" i="11"/>
  <c r="CT15" i="11" s="1"/>
  <c r="DX15" i="11"/>
  <c r="CU14" i="5"/>
  <c r="BK15" i="12"/>
  <c r="EE15" i="12"/>
  <c r="EO15" i="12" s="1"/>
  <c r="CS14" i="5"/>
  <c r="BX15" i="4"/>
  <c r="DS15" i="4"/>
  <c r="BJ15" i="12"/>
  <c r="ED15" i="12"/>
  <c r="EN15" i="12" s="1"/>
  <c r="O16" i="1"/>
  <c r="O16" i="11"/>
  <c r="Y16" i="11" s="1"/>
  <c r="P16" i="12"/>
  <c r="Z16" i="12" s="1"/>
  <c r="EJ16" i="12" s="1"/>
  <c r="O16" i="4"/>
  <c r="T16" i="4" s="1"/>
  <c r="O16" i="5"/>
  <c r="T16" i="5" s="1"/>
  <c r="AD15" i="1"/>
  <c r="BJ15" i="1" s="1"/>
  <c r="J16" i="1"/>
  <c r="EB6" i="4"/>
  <c r="EG6" i="4" s="1"/>
  <c r="H16" i="5"/>
  <c r="W16" i="5" s="1"/>
  <c r="H16" i="11"/>
  <c r="R16" i="11" s="1"/>
  <c r="CH16" i="11" s="1"/>
  <c r="H16" i="4"/>
  <c r="W16" i="4" s="1"/>
  <c r="I16" i="12"/>
  <c r="S16" i="12" s="1"/>
  <c r="AG15" i="1"/>
  <c r="DO15" i="1" s="1"/>
  <c r="BY6" i="11"/>
  <c r="CX6" i="11" s="1"/>
  <c r="ES6" i="11" s="1"/>
  <c r="FH6" i="11" s="1"/>
  <c r="CA6" i="11"/>
  <c r="CZ6" i="11" s="1"/>
  <c r="EU6" i="11" s="1"/>
  <c r="FJ6" i="11" s="1"/>
  <c r="BZ6" i="11"/>
  <c r="CY6" i="11" s="1"/>
  <c r="ET6" i="11" s="1"/>
  <c r="FI6" i="11" s="1"/>
  <c r="BX6" i="11"/>
  <c r="CW6" i="11" s="1"/>
  <c r="ER6" i="11" s="1"/>
  <c r="FG6" i="11" s="1"/>
  <c r="BA6" i="11"/>
  <c r="FM6" i="11" s="1"/>
  <c r="EP6" i="11"/>
  <c r="FP6" i="11" s="1"/>
  <c r="FB6" i="11"/>
  <c r="CR6" i="4"/>
  <c r="EO6" i="4" s="1"/>
  <c r="EY6" i="4" s="1"/>
  <c r="FW6" i="4" s="1"/>
  <c r="GB6" i="4" s="1"/>
  <c r="BE6" i="5"/>
  <c r="BT6" i="5" s="1"/>
  <c r="BY6" i="5" s="1"/>
  <c r="CX6" i="5" s="1"/>
  <c r="BN6" i="5"/>
  <c r="DB6" i="5" s="1"/>
  <c r="DL6" i="5" s="1"/>
  <c r="EW6" i="5" s="1"/>
  <c r="BD6" i="5"/>
  <c r="BS6" i="5" s="1"/>
  <c r="BI6" i="5"/>
  <c r="DQ6" i="5" s="1"/>
  <c r="EA6" i="5" s="1"/>
  <c r="EF6" i="5" s="1"/>
  <c r="EK6" i="5" s="1"/>
  <c r="FB6" i="5" s="1"/>
  <c r="CN6" i="4"/>
  <c r="CD6" i="4"/>
  <c r="CS6" i="4" s="1"/>
  <c r="EP6" i="4" s="1"/>
  <c r="EZ6" i="4" s="1"/>
  <c r="CL6" i="4"/>
  <c r="CB6" i="4"/>
  <c r="CQ6" i="4" s="1"/>
  <c r="EN6" i="4" s="1"/>
  <c r="EX6" i="4" s="1"/>
  <c r="CO6" i="4"/>
  <c r="CE6" i="4"/>
  <c r="DZ5" i="1"/>
  <c r="CO5" i="1"/>
  <c r="DA5" i="1" s="1"/>
  <c r="DU5" i="1"/>
  <c r="EE5" i="1" s="1"/>
  <c r="EJ5" i="1" s="1"/>
  <c r="CH5" i="1"/>
  <c r="CV5" i="1" s="1"/>
  <c r="DY5" i="1"/>
  <c r="CN5" i="1"/>
  <c r="CG5" i="1"/>
  <c r="CL5" i="1" s="1"/>
  <c r="DT5" i="1"/>
  <c r="ED5" i="1" s="1"/>
  <c r="FJ16" i="12" l="1"/>
  <c r="FH16" i="12"/>
  <c r="FG16" i="12"/>
  <c r="FI16" i="12"/>
  <c r="BQ6" i="5"/>
  <c r="DE6" i="5" s="1"/>
  <c r="DO6" i="5" s="1"/>
  <c r="EZ6" i="5" s="1"/>
  <c r="BL6" i="5"/>
  <c r="DT6" i="5" s="1"/>
  <c r="ED6" i="5" s="1"/>
  <c r="EI6" i="5" s="1"/>
  <c r="EN6" i="5" s="1"/>
  <c r="FE6" i="5" s="1"/>
  <c r="AZ6" i="5"/>
  <c r="BA6" i="5" s="1"/>
  <c r="BB6" i="5" s="1"/>
  <c r="BF6" i="5"/>
  <c r="BU6" i="5" s="1"/>
  <c r="BZ6" i="5" s="1"/>
  <c r="CY6" i="5" s="1"/>
  <c r="CT15" i="5"/>
  <c r="EL6" i="4"/>
  <c r="FE6" i="4" s="1"/>
  <c r="CR15" i="5"/>
  <c r="BJ6" i="5"/>
  <c r="BK6" i="5"/>
  <c r="DS6" i="5" s="1"/>
  <c r="EC6" i="5" s="1"/>
  <c r="EH6" i="5" s="1"/>
  <c r="EM6" i="5" s="1"/>
  <c r="DF5" i="1"/>
  <c r="CI16" i="5"/>
  <c r="DH16" i="5"/>
  <c r="CN16" i="5"/>
  <c r="DW16" i="5"/>
  <c r="J17" i="11"/>
  <c r="T17" i="11" s="1"/>
  <c r="CJ17" i="11" s="1"/>
  <c r="J17" i="5"/>
  <c r="Y17" i="5" s="1"/>
  <c r="K17" i="12"/>
  <c r="U17" i="12" s="1"/>
  <c r="J17" i="4"/>
  <c r="Y17" i="4" s="1"/>
  <c r="AI16" i="1"/>
  <c r="DQ16" i="1" s="1"/>
  <c r="BY16" i="4"/>
  <c r="DT16" i="4"/>
  <c r="DG16" i="5"/>
  <c r="CH16" i="5"/>
  <c r="BJ16" i="12"/>
  <c r="ED16" i="12"/>
  <c r="EN16" i="12" s="1"/>
  <c r="CH16" i="4"/>
  <c r="DC16" i="4"/>
  <c r="BK16" i="12"/>
  <c r="EE16" i="12"/>
  <c r="EO16" i="12" s="1"/>
  <c r="CM16" i="11"/>
  <c r="CR16" i="11" s="1"/>
  <c r="DV16" i="11"/>
  <c r="DG16" i="11"/>
  <c r="DI16" i="5"/>
  <c r="CJ16" i="5"/>
  <c r="DW16" i="11"/>
  <c r="CN16" i="11"/>
  <c r="CS16" i="11" s="1"/>
  <c r="DH16" i="11"/>
  <c r="M17" i="1"/>
  <c r="M17" i="11"/>
  <c r="W17" i="11" s="1"/>
  <c r="N17" i="12"/>
  <c r="X17" i="12" s="1"/>
  <c r="EH17" i="12" s="1"/>
  <c r="M17" i="5"/>
  <c r="R17" i="5" s="1"/>
  <c r="M17" i="4"/>
  <c r="R17" i="4" s="1"/>
  <c r="AB16" i="1"/>
  <c r="BH16" i="1" s="1"/>
  <c r="H17" i="1"/>
  <c r="CI16" i="4"/>
  <c r="DD16" i="4"/>
  <c r="N17" i="1"/>
  <c r="N17" i="11"/>
  <c r="X17" i="11" s="1"/>
  <c r="O17" i="12"/>
  <c r="Y17" i="12" s="1"/>
  <c r="EI17" i="12" s="1"/>
  <c r="N17" i="5"/>
  <c r="S17" i="5" s="1"/>
  <c r="N17" i="4"/>
  <c r="S17" i="4" s="1"/>
  <c r="AC16" i="1"/>
  <c r="BI16" i="1" s="1"/>
  <c r="I17" i="1"/>
  <c r="CO16" i="5"/>
  <c r="DX16" i="5"/>
  <c r="K17" i="11"/>
  <c r="U17" i="11" s="1"/>
  <c r="CK17" i="11" s="1"/>
  <c r="K17" i="5"/>
  <c r="Z17" i="5" s="1"/>
  <c r="L17" i="12"/>
  <c r="V17" i="12" s="1"/>
  <c r="K17" i="4"/>
  <c r="Z17" i="4" s="1"/>
  <c r="AJ16" i="1"/>
  <c r="DR16" i="1" s="1"/>
  <c r="DI16" i="11"/>
  <c r="CO16" i="11"/>
  <c r="CT16" i="11" s="1"/>
  <c r="DX16" i="11"/>
  <c r="CU15" i="5"/>
  <c r="BZ16" i="4"/>
  <c r="DU16" i="4"/>
  <c r="BW16" i="4"/>
  <c r="DR16" i="4"/>
  <c r="O17" i="1"/>
  <c r="P17" i="12"/>
  <c r="Z17" i="12" s="1"/>
  <c r="EJ17" i="12" s="1"/>
  <c r="O17" i="11"/>
  <c r="Y17" i="11" s="1"/>
  <c r="O17" i="4"/>
  <c r="T17" i="4" s="1"/>
  <c r="O17" i="5"/>
  <c r="T17" i="5" s="1"/>
  <c r="AD16" i="1"/>
  <c r="BJ16" i="1" s="1"/>
  <c r="J17" i="1"/>
  <c r="DJ16" i="11"/>
  <c r="DY16" i="11"/>
  <c r="CP16" i="11"/>
  <c r="CU16" i="11" s="1"/>
  <c r="BL16" i="12"/>
  <c r="EF16" i="12"/>
  <c r="EP16" i="12" s="1"/>
  <c r="DJ16" i="5"/>
  <c r="CK16" i="5"/>
  <c r="BI16" i="12"/>
  <c r="EC16" i="12"/>
  <c r="EM16" i="12" s="1"/>
  <c r="CM16" i="5"/>
  <c r="DV16" i="5"/>
  <c r="CJ16" i="4"/>
  <c r="DE16" i="4"/>
  <c r="H17" i="11"/>
  <c r="R17" i="11" s="1"/>
  <c r="CH17" i="11" s="1"/>
  <c r="H17" i="5"/>
  <c r="W17" i="5" s="1"/>
  <c r="I17" i="12"/>
  <c r="S17" i="12" s="1"/>
  <c r="H17" i="4"/>
  <c r="W17" i="4" s="1"/>
  <c r="AG16" i="1"/>
  <c r="DO16" i="1" s="1"/>
  <c r="CP16" i="5"/>
  <c r="DY16" i="5"/>
  <c r="DR6" i="5"/>
  <c r="EB6" i="5" s="1"/>
  <c r="EG6" i="5" s="1"/>
  <c r="EL6" i="5" s="1"/>
  <c r="FC6" i="5" s="1"/>
  <c r="I17" i="11"/>
  <c r="S17" i="11" s="1"/>
  <c r="CI17" i="11" s="1"/>
  <c r="I17" i="5"/>
  <c r="X17" i="5" s="1"/>
  <c r="J17" i="12"/>
  <c r="T17" i="12" s="1"/>
  <c r="I17" i="4"/>
  <c r="X17" i="4" s="1"/>
  <c r="AH16" i="1"/>
  <c r="DP16" i="1" s="1"/>
  <c r="P17" i="1"/>
  <c r="P17" i="5"/>
  <c r="U17" i="5" s="1"/>
  <c r="Q17" i="12"/>
  <c r="AA17" i="12" s="1"/>
  <c r="EK17" i="12" s="1"/>
  <c r="P17" i="11"/>
  <c r="Z17" i="11" s="1"/>
  <c r="P17" i="4"/>
  <c r="U17" i="4" s="1"/>
  <c r="K17" i="1"/>
  <c r="AE16" i="1"/>
  <c r="BK16" i="1" s="1"/>
  <c r="CG16" i="4"/>
  <c r="DB16" i="4"/>
  <c r="BX16" i="4"/>
  <c r="DS16" i="4"/>
  <c r="CU5" i="1"/>
  <c r="CC6" i="11"/>
  <c r="CF6" i="11"/>
  <c r="CE6" i="11"/>
  <c r="BB6" i="11"/>
  <c r="FL6" i="11"/>
  <c r="FN6" i="11" s="1"/>
  <c r="FU6" i="11" s="1"/>
  <c r="CD6" i="11"/>
  <c r="CT6" i="4"/>
  <c r="EQ6" i="4" s="1"/>
  <c r="FA6" i="4" s="1"/>
  <c r="FC6" i="4" s="1"/>
  <c r="BX6" i="5"/>
  <c r="CW6" i="5" s="1"/>
  <c r="ER6" i="5" s="1"/>
  <c r="FM6" i="5"/>
  <c r="AP7" i="5" s="1"/>
  <c r="CA6" i="5"/>
  <c r="CZ6" i="5" s="1"/>
  <c r="EU6" i="5" s="1"/>
  <c r="FJ6" i="5" s="1"/>
  <c r="AM7" i="5" s="1"/>
  <c r="CD6" i="5"/>
  <c r="FV6" i="4"/>
  <c r="GA6" i="4" s="1"/>
  <c r="FX6" i="4"/>
  <c r="GC6" i="4" s="1"/>
  <c r="CZ5" i="1"/>
  <c r="CS5" i="1"/>
  <c r="EI5" i="1"/>
  <c r="EN5" i="1"/>
  <c r="DK5" i="1"/>
  <c r="EV5" i="1"/>
  <c r="FA5" i="1" s="1"/>
  <c r="FH17" i="12" l="1"/>
  <c r="FG17" i="12"/>
  <c r="FI17" i="12"/>
  <c r="FJ17" i="12"/>
  <c r="DE5" i="1"/>
  <c r="DJ5" i="1" s="1"/>
  <c r="CC6" i="5"/>
  <c r="FY6" i="4"/>
  <c r="GD6" i="4" s="1"/>
  <c r="DE17" i="4"/>
  <c r="CJ17" i="4"/>
  <c r="CU16" i="5"/>
  <c r="BL17" i="12"/>
  <c r="EF17" i="12"/>
  <c r="EP17" i="12" s="1"/>
  <c r="CT16" i="5"/>
  <c r="DJ17" i="11"/>
  <c r="DY17" i="11"/>
  <c r="CP17" i="11"/>
  <c r="CU17" i="11" s="1"/>
  <c r="O18" i="1"/>
  <c r="P18" i="12"/>
  <c r="Z18" i="12" s="1"/>
  <c r="EJ18" i="12" s="1"/>
  <c r="O18" i="11"/>
  <c r="Y18" i="11" s="1"/>
  <c r="O18" i="4"/>
  <c r="T18" i="4" s="1"/>
  <c r="O18" i="5"/>
  <c r="T18" i="5" s="1"/>
  <c r="AD17" i="1"/>
  <c r="BJ17" i="1" s="1"/>
  <c r="J18" i="1"/>
  <c r="CP17" i="5"/>
  <c r="DY17" i="5"/>
  <c r="BW17" i="4"/>
  <c r="DR17" i="4"/>
  <c r="H18" i="11"/>
  <c r="R18" i="11" s="1"/>
  <c r="CH18" i="11" s="1"/>
  <c r="I18" i="12"/>
  <c r="S18" i="12" s="1"/>
  <c r="H18" i="5"/>
  <c r="W18" i="5" s="1"/>
  <c r="H18" i="4"/>
  <c r="W18" i="4" s="1"/>
  <c r="AG17" i="1"/>
  <c r="DO17" i="1" s="1"/>
  <c r="DJ17" i="5"/>
  <c r="CK17" i="5"/>
  <c r="BI17" i="12"/>
  <c r="EC17" i="12"/>
  <c r="EM17" i="12" s="1"/>
  <c r="P18" i="1"/>
  <c r="Q18" i="12"/>
  <c r="AA18" i="12" s="1"/>
  <c r="EK18" i="12" s="1"/>
  <c r="P18" i="5"/>
  <c r="U18" i="5" s="1"/>
  <c r="P18" i="11"/>
  <c r="Z18" i="11" s="1"/>
  <c r="P18" i="4"/>
  <c r="U18" i="4" s="1"/>
  <c r="K18" i="1"/>
  <c r="AE17" i="1"/>
  <c r="BK17" i="1" s="1"/>
  <c r="CM17" i="5"/>
  <c r="DV17" i="5"/>
  <c r="CG17" i="4"/>
  <c r="DB17" i="4"/>
  <c r="BY17" i="4"/>
  <c r="DT17" i="4"/>
  <c r="I18" i="11"/>
  <c r="S18" i="11" s="1"/>
  <c r="CI18" i="11" s="1"/>
  <c r="J18" i="12"/>
  <c r="T18" i="12" s="1"/>
  <c r="I18" i="5"/>
  <c r="X18" i="5" s="1"/>
  <c r="I18" i="4"/>
  <c r="X18" i="4" s="1"/>
  <c r="AH17" i="1"/>
  <c r="DP17" i="1" s="1"/>
  <c r="CH17" i="5"/>
  <c r="DG17" i="5"/>
  <c r="BK17" i="12"/>
  <c r="EE17" i="12"/>
  <c r="EO17" i="12" s="1"/>
  <c r="BX17" i="4"/>
  <c r="DS17" i="4"/>
  <c r="CO17" i="5"/>
  <c r="DX17" i="5"/>
  <c r="BJ17" i="12"/>
  <c r="ED17" i="12"/>
  <c r="EN17" i="12" s="1"/>
  <c r="J18" i="11"/>
  <c r="T18" i="11" s="1"/>
  <c r="CJ18" i="11" s="1"/>
  <c r="K18" i="12"/>
  <c r="U18" i="12" s="1"/>
  <c r="J18" i="5"/>
  <c r="Y18" i="5" s="1"/>
  <c r="J18" i="4"/>
  <c r="Y18" i="4" s="1"/>
  <c r="AI17" i="1"/>
  <c r="DQ17" i="1" s="1"/>
  <c r="CH17" i="4"/>
  <c r="DC17" i="4"/>
  <c r="DG17" i="11"/>
  <c r="CM17" i="11"/>
  <c r="CR17" i="11" s="1"/>
  <c r="DV17" i="11"/>
  <c r="FV6" i="11"/>
  <c r="CN17" i="5"/>
  <c r="DW17" i="5"/>
  <c r="CI17" i="5"/>
  <c r="DH17" i="5"/>
  <c r="M18" i="1"/>
  <c r="M18" i="11"/>
  <c r="W18" i="11" s="1"/>
  <c r="M18" i="5"/>
  <c r="R18" i="5" s="1"/>
  <c r="N18" i="12"/>
  <c r="X18" i="12" s="1"/>
  <c r="EH18" i="12" s="1"/>
  <c r="M18" i="4"/>
  <c r="R18" i="4" s="1"/>
  <c r="AB17" i="1"/>
  <c r="BH17" i="1" s="1"/>
  <c r="H18" i="1"/>
  <c r="CJ17" i="5"/>
  <c r="CT17" i="5" s="1"/>
  <c r="DI17" i="5"/>
  <c r="FX6" i="11"/>
  <c r="CI17" i="4"/>
  <c r="DD17" i="4"/>
  <c r="DW17" i="11"/>
  <c r="CN17" i="11"/>
  <c r="CS17" i="11" s="1"/>
  <c r="DH17" i="11"/>
  <c r="FW6" i="11"/>
  <c r="K18" i="11"/>
  <c r="U18" i="11" s="1"/>
  <c r="CK18" i="11" s="1"/>
  <c r="L18" i="12"/>
  <c r="V18" i="12" s="1"/>
  <c r="K18" i="5"/>
  <c r="Z18" i="5" s="1"/>
  <c r="K18" i="4"/>
  <c r="Z18" i="4" s="1"/>
  <c r="AJ17" i="1"/>
  <c r="DR17" i="1" s="1"/>
  <c r="DI17" i="11"/>
  <c r="DX17" i="11"/>
  <c r="CO17" i="11"/>
  <c r="CT17" i="11" s="1"/>
  <c r="BZ17" i="4"/>
  <c r="DU17" i="4"/>
  <c r="N18" i="1"/>
  <c r="N18" i="4"/>
  <c r="S18" i="4" s="1"/>
  <c r="N18" i="5"/>
  <c r="S18" i="5" s="1"/>
  <c r="O18" i="12"/>
  <c r="Y18" i="12" s="1"/>
  <c r="EI18" i="12" s="1"/>
  <c r="N18" i="11"/>
  <c r="X18" i="11" s="1"/>
  <c r="AC17" i="1"/>
  <c r="BI17" i="1" s="1"/>
  <c r="I18" i="1"/>
  <c r="CR16" i="5"/>
  <c r="CS16" i="5"/>
  <c r="GA6" i="11"/>
  <c r="FS6" i="11"/>
  <c r="FQ6" i="11"/>
  <c r="FF6" i="4"/>
  <c r="FH6" i="4" s="1"/>
  <c r="CF6" i="5"/>
  <c r="FG6" i="5"/>
  <c r="AJ7" i="5" s="1"/>
  <c r="FD6" i="5"/>
  <c r="EP6" i="5"/>
  <c r="FN6" i="5" s="1"/>
  <c r="D7" i="10" s="1"/>
  <c r="ET6" i="5"/>
  <c r="CE6" i="5"/>
  <c r="AZ7" i="4"/>
  <c r="AU7" i="4"/>
  <c r="AX7" i="4"/>
  <c r="AS7" i="4"/>
  <c r="BA7" i="4"/>
  <c r="AV7" i="4"/>
  <c r="FI18" i="12" l="1"/>
  <c r="FJ18" i="12"/>
  <c r="FH18" i="12"/>
  <c r="FG18" i="12"/>
  <c r="EU5" i="1"/>
  <c r="FZ6" i="11"/>
  <c r="FI6" i="4"/>
  <c r="CR17" i="5"/>
  <c r="CS17" i="5"/>
  <c r="BW18" i="4"/>
  <c r="DR18" i="4"/>
  <c r="DI18" i="11"/>
  <c r="CO18" i="11"/>
  <c r="CT18" i="11" s="1"/>
  <c r="DX18" i="11"/>
  <c r="BK18" i="12"/>
  <c r="EE18" i="12"/>
  <c r="EO18" i="12" s="1"/>
  <c r="K19" i="11"/>
  <c r="U19" i="11" s="1"/>
  <c r="CK19" i="11" s="1"/>
  <c r="L19" i="12"/>
  <c r="V19" i="12" s="1"/>
  <c r="K19" i="5"/>
  <c r="Z19" i="5" s="1"/>
  <c r="K19" i="4"/>
  <c r="Z19" i="4" s="1"/>
  <c r="AJ18" i="1"/>
  <c r="DR18" i="1" s="1"/>
  <c r="CM18" i="5"/>
  <c r="DV18" i="5"/>
  <c r="DS18" i="4"/>
  <c r="BX18" i="4"/>
  <c r="CJ18" i="4"/>
  <c r="DE18" i="4"/>
  <c r="BI18" i="12"/>
  <c r="EC18" i="12"/>
  <c r="EM18" i="12" s="1"/>
  <c r="O19" i="1"/>
  <c r="P19" i="12"/>
  <c r="Z19" i="12" s="1"/>
  <c r="EJ19" i="12" s="1"/>
  <c r="O19" i="4"/>
  <c r="T19" i="4" s="1"/>
  <c r="O19" i="5"/>
  <c r="T19" i="5" s="1"/>
  <c r="O19" i="11"/>
  <c r="Y19" i="11" s="1"/>
  <c r="AD18" i="1"/>
  <c r="BJ18" i="1" s="1"/>
  <c r="J19" i="1"/>
  <c r="CN18" i="5"/>
  <c r="DW18" i="5"/>
  <c r="DJ18" i="11"/>
  <c r="DY18" i="11"/>
  <c r="CP18" i="11"/>
  <c r="CU18" i="11" s="1"/>
  <c r="BZ18" i="4"/>
  <c r="DU18" i="4"/>
  <c r="BJ18" i="12"/>
  <c r="ED18" i="12"/>
  <c r="EN18" i="12" s="1"/>
  <c r="CK18" i="5"/>
  <c r="DJ18" i="5"/>
  <c r="H19" i="5"/>
  <c r="W19" i="5" s="1"/>
  <c r="H19" i="11"/>
  <c r="R19" i="11" s="1"/>
  <c r="CH19" i="11" s="1"/>
  <c r="I19" i="12"/>
  <c r="S19" i="12" s="1"/>
  <c r="H19" i="4"/>
  <c r="W19" i="4" s="1"/>
  <c r="AG18" i="1"/>
  <c r="DO18" i="1" s="1"/>
  <c r="CS18" i="11"/>
  <c r="CO18" i="5"/>
  <c r="DX18" i="5"/>
  <c r="BL18" i="12"/>
  <c r="EF18" i="12"/>
  <c r="EP18" i="12" s="1"/>
  <c r="P19" i="1"/>
  <c r="Q19" i="12"/>
  <c r="AA19" i="12" s="1"/>
  <c r="EK19" i="12" s="1"/>
  <c r="P19" i="4"/>
  <c r="U19" i="4" s="1"/>
  <c r="P19" i="11"/>
  <c r="Z19" i="11" s="1"/>
  <c r="P19" i="5"/>
  <c r="U19" i="5" s="1"/>
  <c r="K19" i="1"/>
  <c r="AE18" i="1"/>
  <c r="BK18" i="1" s="1"/>
  <c r="I19" i="5"/>
  <c r="X19" i="5" s="1"/>
  <c r="I19" i="11"/>
  <c r="S19" i="11" s="1"/>
  <c r="CI19" i="11" s="1"/>
  <c r="J19" i="12"/>
  <c r="T19" i="12" s="1"/>
  <c r="I19" i="4"/>
  <c r="X19" i="4" s="1"/>
  <c r="AH18" i="1"/>
  <c r="DP18" i="1" s="1"/>
  <c r="DH18" i="11"/>
  <c r="CN18" i="11"/>
  <c r="DW18" i="11"/>
  <c r="CG18" i="4"/>
  <c r="DB18" i="4"/>
  <c r="CH18" i="4"/>
  <c r="DC18" i="4"/>
  <c r="J19" i="11"/>
  <c r="T19" i="11" s="1"/>
  <c r="CJ19" i="11" s="1"/>
  <c r="K19" i="12"/>
  <c r="U19" i="12" s="1"/>
  <c r="J19" i="4"/>
  <c r="Y19" i="4" s="1"/>
  <c r="J19" i="5"/>
  <c r="Y19" i="5" s="1"/>
  <c r="AI18" i="1"/>
  <c r="DQ18" i="1" s="1"/>
  <c r="CP18" i="5"/>
  <c r="DY18" i="5"/>
  <c r="DH18" i="5"/>
  <c r="CI18" i="5"/>
  <c r="CS18" i="5" s="1"/>
  <c r="N19" i="1"/>
  <c r="O19" i="12"/>
  <c r="Y19" i="12" s="1"/>
  <c r="EI19" i="12" s="1"/>
  <c r="N19" i="4"/>
  <c r="S19" i="4" s="1"/>
  <c r="N19" i="5"/>
  <c r="S19" i="5" s="1"/>
  <c r="N19" i="11"/>
  <c r="X19" i="11" s="1"/>
  <c r="AC18" i="1"/>
  <c r="BI18" i="1" s="1"/>
  <c r="I19" i="1"/>
  <c r="CH18" i="5"/>
  <c r="CR18" i="5" s="1"/>
  <c r="DG18" i="5"/>
  <c r="CU17" i="5"/>
  <c r="GD6" i="11"/>
  <c r="AK7" i="11" s="1"/>
  <c r="DG18" i="11"/>
  <c r="DV18" i="11"/>
  <c r="CM18" i="11"/>
  <c r="CR18" i="11" s="1"/>
  <c r="CJ18" i="5"/>
  <c r="DI18" i="5"/>
  <c r="M19" i="1"/>
  <c r="N19" i="12"/>
  <c r="X19" i="12" s="1"/>
  <c r="EH19" i="12" s="1"/>
  <c r="M19" i="5"/>
  <c r="R19" i="5" s="1"/>
  <c r="M19" i="11"/>
  <c r="W19" i="11" s="1"/>
  <c r="M19" i="4"/>
  <c r="R19" i="4" s="1"/>
  <c r="AB18" i="1"/>
  <c r="BH18" i="1" s="1"/>
  <c r="H19" i="1"/>
  <c r="DT18" i="4"/>
  <c r="BY18" i="4"/>
  <c r="CI18" i="4"/>
  <c r="DD18" i="4"/>
  <c r="GF6" i="11"/>
  <c r="AM7" i="11" s="1"/>
  <c r="GE6" i="11"/>
  <c r="AL7" i="11" s="1"/>
  <c r="GC6" i="11"/>
  <c r="GH6" i="11"/>
  <c r="AP7" i="11" s="1"/>
  <c r="FK6" i="4"/>
  <c r="FN6" i="4"/>
  <c r="FO6" i="4" s="1"/>
  <c r="FJ6" i="4"/>
  <c r="I7" i="10"/>
  <c r="FI6" i="5"/>
  <c r="AL7" i="5" s="1"/>
  <c r="ES6" i="5"/>
  <c r="FH6" i="5" s="1"/>
  <c r="AY7" i="4"/>
  <c r="AT7" i="4"/>
  <c r="DP7" i="4"/>
  <c r="DZ7" i="4" s="1"/>
  <c r="CZ7" i="4"/>
  <c r="DJ7" i="4" s="1"/>
  <c r="EV7" i="4" s="1"/>
  <c r="BH7" i="4"/>
  <c r="BM7" i="4" s="1"/>
  <c r="BR7" i="4" s="1"/>
  <c r="BK7" i="4"/>
  <c r="BP7" i="4" s="1"/>
  <c r="DM7" i="4"/>
  <c r="DW7" i="4" s="1"/>
  <c r="CW7" i="4"/>
  <c r="DG7" i="4" s="1"/>
  <c r="ES7" i="4" s="1"/>
  <c r="DO7" i="4"/>
  <c r="DY7" i="4" s="1"/>
  <c r="CY7" i="4"/>
  <c r="DI7" i="4" s="1"/>
  <c r="EU7" i="4" s="1"/>
  <c r="BJ7" i="4"/>
  <c r="BO7" i="4" s="1"/>
  <c r="BT7" i="4" s="1"/>
  <c r="EZ5" i="1"/>
  <c r="FE5" i="1"/>
  <c r="FG5" i="1" s="1"/>
  <c r="FG19" i="12" l="1"/>
  <c r="FI19" i="12"/>
  <c r="FH19" i="12"/>
  <c r="FJ19" i="12"/>
  <c r="CT18" i="5"/>
  <c r="DI19" i="5"/>
  <c r="CJ19" i="5"/>
  <c r="I20" i="11"/>
  <c r="S20" i="11" s="1"/>
  <c r="CI20" i="11" s="1"/>
  <c r="J20" i="12"/>
  <c r="T20" i="12" s="1"/>
  <c r="I20" i="5"/>
  <c r="X20" i="5" s="1"/>
  <c r="I20" i="4"/>
  <c r="X20" i="4" s="1"/>
  <c r="AH19" i="1"/>
  <c r="DP19" i="1" s="1"/>
  <c r="BX19" i="4"/>
  <c r="DS19" i="4"/>
  <c r="DD19" i="4"/>
  <c r="CI19" i="4"/>
  <c r="DU19" i="4"/>
  <c r="BZ19" i="4"/>
  <c r="BJ19" i="12"/>
  <c r="ED19" i="12"/>
  <c r="EN19" i="12" s="1"/>
  <c r="CP19" i="5"/>
  <c r="DY19" i="5"/>
  <c r="DW19" i="11"/>
  <c r="DH19" i="11"/>
  <c r="CN19" i="11"/>
  <c r="CS19" i="11" s="1"/>
  <c r="BK19" i="12"/>
  <c r="EE19" i="12"/>
  <c r="EO19" i="12" s="1"/>
  <c r="O20" i="1"/>
  <c r="P20" i="12"/>
  <c r="Z20" i="12" s="1"/>
  <c r="EJ20" i="12" s="1"/>
  <c r="O20" i="11"/>
  <c r="Y20" i="11" s="1"/>
  <c r="O20" i="4"/>
  <c r="T20" i="4" s="1"/>
  <c r="O20" i="5"/>
  <c r="T20" i="5" s="1"/>
  <c r="AD19" i="1"/>
  <c r="BJ19" i="1" s="1"/>
  <c r="J20" i="1"/>
  <c r="BL19" i="12"/>
  <c r="EF19" i="12"/>
  <c r="EP19" i="12" s="1"/>
  <c r="CH19" i="5"/>
  <c r="DG19" i="5"/>
  <c r="CN19" i="5"/>
  <c r="DW19" i="5"/>
  <c r="DG19" i="11"/>
  <c r="CM19" i="11"/>
  <c r="CR19" i="11" s="1"/>
  <c r="DV19" i="11"/>
  <c r="M20" i="1"/>
  <c r="N20" i="12"/>
  <c r="X20" i="12" s="1"/>
  <c r="EH20" i="12" s="1"/>
  <c r="M20" i="11"/>
  <c r="W20" i="11" s="1"/>
  <c r="M20" i="5"/>
  <c r="R20" i="5" s="1"/>
  <c r="M20" i="4"/>
  <c r="R20" i="4" s="1"/>
  <c r="H20" i="1"/>
  <c r="AB19" i="1"/>
  <c r="BH19" i="1" s="1"/>
  <c r="K20" i="5"/>
  <c r="Z20" i="5" s="1"/>
  <c r="L20" i="12"/>
  <c r="V20" i="12" s="1"/>
  <c r="K20" i="11"/>
  <c r="U20" i="11" s="1"/>
  <c r="CK20" i="11" s="1"/>
  <c r="K20" i="4"/>
  <c r="Z20" i="4" s="1"/>
  <c r="AJ19" i="1"/>
  <c r="DR19" i="1" s="1"/>
  <c r="BW19" i="4"/>
  <c r="DR19" i="4"/>
  <c r="N20" i="1"/>
  <c r="O20" i="12"/>
  <c r="Y20" i="12" s="1"/>
  <c r="EI20" i="12" s="1"/>
  <c r="N20" i="5"/>
  <c r="S20" i="5" s="1"/>
  <c r="N20" i="11"/>
  <c r="X20" i="11" s="1"/>
  <c r="N20" i="4"/>
  <c r="S20" i="4" s="1"/>
  <c r="AC19" i="1"/>
  <c r="BI19" i="1" s="1"/>
  <c r="I20" i="1"/>
  <c r="CK19" i="5"/>
  <c r="DJ19" i="5"/>
  <c r="BI19" i="12"/>
  <c r="EC19" i="12"/>
  <c r="EM19" i="12" s="1"/>
  <c r="BY19" i="4"/>
  <c r="DT19" i="4"/>
  <c r="DJ19" i="11"/>
  <c r="CP19" i="11"/>
  <c r="CU19" i="11" s="1"/>
  <c r="DY19" i="11"/>
  <c r="EE7" i="4"/>
  <c r="EJ7" i="4"/>
  <c r="CH19" i="4"/>
  <c r="DC19" i="4"/>
  <c r="ED7" i="4"/>
  <c r="EI7" i="4" s="1"/>
  <c r="H20" i="11"/>
  <c r="R20" i="11" s="1"/>
  <c r="CH20" i="11" s="1"/>
  <c r="H20" i="5"/>
  <c r="W20" i="5" s="1"/>
  <c r="I20" i="12"/>
  <c r="S20" i="12" s="1"/>
  <c r="H20" i="4"/>
  <c r="W20" i="4" s="1"/>
  <c r="AG19" i="1"/>
  <c r="DO19" i="1" s="1"/>
  <c r="CJ19" i="4"/>
  <c r="DE19" i="4"/>
  <c r="CM19" i="5"/>
  <c r="DV19" i="5"/>
  <c r="J20" i="11"/>
  <c r="T20" i="11" s="1"/>
  <c r="CJ20" i="11" s="1"/>
  <c r="J20" i="5"/>
  <c r="Y20" i="5" s="1"/>
  <c r="K20" i="12"/>
  <c r="U20" i="12" s="1"/>
  <c r="J20" i="4"/>
  <c r="Y20" i="4" s="1"/>
  <c r="AI19" i="1"/>
  <c r="DQ19" i="1" s="1"/>
  <c r="CO19" i="5"/>
  <c r="DX19" i="5"/>
  <c r="CI19" i="5"/>
  <c r="DH19" i="5"/>
  <c r="EB7" i="4"/>
  <c r="EG7" i="4"/>
  <c r="CG19" i="4"/>
  <c r="DB19" i="4"/>
  <c r="P20" i="1"/>
  <c r="Q20" i="12"/>
  <c r="AA20" i="12" s="1"/>
  <c r="EK20" i="12" s="1"/>
  <c r="P20" i="5"/>
  <c r="U20" i="5" s="1"/>
  <c r="P20" i="11"/>
  <c r="Z20" i="11" s="1"/>
  <c r="P20" i="4"/>
  <c r="U20" i="4" s="1"/>
  <c r="AE19" i="1"/>
  <c r="BK19" i="1" s="1"/>
  <c r="K20" i="1"/>
  <c r="CU18" i="5"/>
  <c r="DI19" i="11"/>
  <c r="CO19" i="11"/>
  <c r="CT19" i="11" s="1"/>
  <c r="DX19" i="11"/>
  <c r="AJ7" i="11"/>
  <c r="AO7" i="11" s="1"/>
  <c r="AQ7" i="11" s="1"/>
  <c r="GI6" i="11"/>
  <c r="J7" i="10"/>
  <c r="K7" i="10" s="1"/>
  <c r="AK7" i="5"/>
  <c r="FL6" i="5"/>
  <c r="CO7" i="4"/>
  <c r="CE7" i="4"/>
  <c r="BU7" i="4"/>
  <c r="CN7" i="4"/>
  <c r="CD7" i="4"/>
  <c r="BI7" i="4"/>
  <c r="BN7" i="4" s="1"/>
  <c r="BS7" i="4" s="1"/>
  <c r="CL7" i="4"/>
  <c r="CB7" i="4"/>
  <c r="DN7" i="4"/>
  <c r="DX7" i="4" s="1"/>
  <c r="CX7" i="4"/>
  <c r="DH7" i="4" s="1"/>
  <c r="ET7" i="4" s="1"/>
  <c r="AX6" i="1"/>
  <c r="FI5" i="1"/>
  <c r="FJ5" i="1" s="1"/>
  <c r="FI20" i="12" l="1"/>
  <c r="FH20" i="12"/>
  <c r="FJ20" i="12"/>
  <c r="FG20" i="12"/>
  <c r="CS19" i="5"/>
  <c r="CU19" i="5"/>
  <c r="I21" i="11"/>
  <c r="S21" i="11" s="1"/>
  <c r="CI21" i="11" s="1"/>
  <c r="J21" i="12"/>
  <c r="T21" i="12" s="1"/>
  <c r="I21" i="5"/>
  <c r="X21" i="5" s="1"/>
  <c r="I21" i="4"/>
  <c r="X21" i="4" s="1"/>
  <c r="AH20" i="1"/>
  <c r="DP20" i="1" s="1"/>
  <c r="BL20" i="12"/>
  <c r="EF20" i="12"/>
  <c r="EP20" i="12" s="1"/>
  <c r="O21" i="1"/>
  <c r="P21" i="12"/>
  <c r="Z21" i="12" s="1"/>
  <c r="EJ21" i="12" s="1"/>
  <c r="O21" i="11"/>
  <c r="Y21" i="11" s="1"/>
  <c r="O21" i="5"/>
  <c r="T21" i="5" s="1"/>
  <c r="O21" i="4"/>
  <c r="T21" i="4" s="1"/>
  <c r="AD20" i="1"/>
  <c r="BJ20" i="1" s="1"/>
  <c r="J21" i="1"/>
  <c r="CP20" i="5"/>
  <c r="DY20" i="5"/>
  <c r="CH20" i="4"/>
  <c r="DC20" i="4"/>
  <c r="DH20" i="11"/>
  <c r="DW20" i="11"/>
  <c r="CN20" i="11"/>
  <c r="CS20" i="11" s="1"/>
  <c r="H21" i="11"/>
  <c r="R21" i="11" s="1"/>
  <c r="CH21" i="11" s="1"/>
  <c r="I21" i="12"/>
  <c r="S21" i="12" s="1"/>
  <c r="H21" i="5"/>
  <c r="W21" i="5" s="1"/>
  <c r="H21" i="4"/>
  <c r="W21" i="4" s="1"/>
  <c r="AG20" i="1"/>
  <c r="DO20" i="1" s="1"/>
  <c r="CR19" i="5"/>
  <c r="L21" i="12"/>
  <c r="V21" i="12" s="1"/>
  <c r="K21" i="5"/>
  <c r="Z21" i="5" s="1"/>
  <c r="K21" i="11"/>
  <c r="U21" i="11" s="1"/>
  <c r="CK21" i="11" s="1"/>
  <c r="K21" i="4"/>
  <c r="Z21" i="4" s="1"/>
  <c r="AJ20" i="1"/>
  <c r="DR20" i="1" s="1"/>
  <c r="DH20" i="5"/>
  <c r="CI20" i="5"/>
  <c r="DB20" i="4"/>
  <c r="CG20" i="4"/>
  <c r="DR20" i="4"/>
  <c r="BW20" i="4"/>
  <c r="DG20" i="5"/>
  <c r="CH20" i="5"/>
  <c r="BX20" i="4"/>
  <c r="DS20" i="4"/>
  <c r="CJ20" i="4"/>
  <c r="DE20" i="4"/>
  <c r="BI20" i="12"/>
  <c r="EC20" i="12"/>
  <c r="EM20" i="12" s="1"/>
  <c r="N21" i="1"/>
  <c r="N21" i="4"/>
  <c r="S21" i="4" s="1"/>
  <c r="O21" i="12"/>
  <c r="Y21" i="12" s="1"/>
  <c r="EI21" i="12" s="1"/>
  <c r="N21" i="5"/>
  <c r="S21" i="5" s="1"/>
  <c r="N21" i="11"/>
  <c r="X21" i="11" s="1"/>
  <c r="AC20" i="1"/>
  <c r="BI20" i="1" s="1"/>
  <c r="I21" i="1"/>
  <c r="DG20" i="11"/>
  <c r="DV20" i="11"/>
  <c r="CM20" i="11"/>
  <c r="CR20" i="11" s="1"/>
  <c r="K21" i="12"/>
  <c r="U21" i="12" s="1"/>
  <c r="J21" i="5"/>
  <c r="Y21" i="5" s="1"/>
  <c r="J21" i="11"/>
  <c r="T21" i="11" s="1"/>
  <c r="CJ21" i="11" s="1"/>
  <c r="J21" i="4"/>
  <c r="Y21" i="4" s="1"/>
  <c r="AI20" i="1"/>
  <c r="DQ20" i="1" s="1"/>
  <c r="CN20" i="5"/>
  <c r="DW20" i="5"/>
  <c r="DJ20" i="11"/>
  <c r="DY20" i="11"/>
  <c r="CP20" i="11"/>
  <c r="CU20" i="11" s="1"/>
  <c r="CM20" i="5"/>
  <c r="DV20" i="5"/>
  <c r="BJ20" i="12"/>
  <c r="ED20" i="12"/>
  <c r="EN20" i="12" s="1"/>
  <c r="CK20" i="5"/>
  <c r="CU20" i="5" s="1"/>
  <c r="DJ20" i="5"/>
  <c r="BY20" i="4"/>
  <c r="DT20" i="4"/>
  <c r="M21" i="1"/>
  <c r="M21" i="5"/>
  <c r="R21" i="5" s="1"/>
  <c r="N21" i="12"/>
  <c r="X21" i="12" s="1"/>
  <c r="EH21" i="12" s="1"/>
  <c r="M21" i="11"/>
  <c r="W21" i="11" s="1"/>
  <c r="M21" i="4"/>
  <c r="R21" i="4" s="1"/>
  <c r="H21" i="1"/>
  <c r="AB20" i="1"/>
  <c r="BH20" i="1" s="1"/>
  <c r="CJ20" i="5"/>
  <c r="DI20" i="5"/>
  <c r="BK20" i="12"/>
  <c r="EE20" i="12"/>
  <c r="EO20" i="12" s="1"/>
  <c r="DD20" i="4"/>
  <c r="CI20" i="4"/>
  <c r="CT19" i="5"/>
  <c r="EC7" i="4"/>
  <c r="EH7" i="4" s="1"/>
  <c r="EL7" i="4" s="1"/>
  <c r="FE7" i="4" s="1"/>
  <c r="P21" i="1"/>
  <c r="P21" i="5"/>
  <c r="U21" i="5" s="1"/>
  <c r="P21" i="11"/>
  <c r="Z21" i="11" s="1"/>
  <c r="P21" i="4"/>
  <c r="U21" i="4" s="1"/>
  <c r="Q21" i="12"/>
  <c r="AA21" i="12" s="1"/>
  <c r="EK21" i="12" s="1"/>
  <c r="AE20" i="1"/>
  <c r="BK20" i="1" s="1"/>
  <c r="K21" i="1"/>
  <c r="CO20" i="5"/>
  <c r="DX20" i="5"/>
  <c r="BZ20" i="4"/>
  <c r="DU20" i="4"/>
  <c r="DI20" i="11"/>
  <c r="CO20" i="11"/>
  <c r="CT20" i="11" s="1"/>
  <c r="DX20" i="11"/>
  <c r="AS7" i="11"/>
  <c r="GJ6" i="11"/>
  <c r="GK6" i="11" s="1"/>
  <c r="L7" i="10"/>
  <c r="FO6" i="5"/>
  <c r="AO7" i="5"/>
  <c r="AQ7" i="5" s="1"/>
  <c r="CT7" i="4"/>
  <c r="EQ7" i="4" s="1"/>
  <c r="FA7" i="4" s="1"/>
  <c r="FY7" i="4" s="1"/>
  <c r="GD7" i="4" s="1"/>
  <c r="CQ7" i="4"/>
  <c r="EN7" i="4" s="1"/>
  <c r="EX7" i="4" s="1"/>
  <c r="CM7" i="4"/>
  <c r="CC7" i="4"/>
  <c r="CR7" i="4" s="1"/>
  <c r="EO7" i="4" s="1"/>
  <c r="EY7" i="4" s="1"/>
  <c r="CS7" i="4"/>
  <c r="EP7" i="4" s="1"/>
  <c r="EZ7" i="4" s="1"/>
  <c r="BB6" i="1"/>
  <c r="AZ6" i="1"/>
  <c r="BC6" i="1"/>
  <c r="BA6" i="1"/>
  <c r="FJ21" i="12" l="1"/>
  <c r="FH21" i="12"/>
  <c r="FG21" i="12"/>
  <c r="FI21" i="12"/>
  <c r="CT20" i="5"/>
  <c r="CS20" i="5"/>
  <c r="BY21" i="4"/>
  <c r="DT21" i="4"/>
  <c r="CH21" i="4"/>
  <c r="DC21" i="4"/>
  <c r="CM21" i="5"/>
  <c r="DV21" i="5"/>
  <c r="CI21" i="4"/>
  <c r="DD21" i="4"/>
  <c r="N22" i="1"/>
  <c r="O22" i="12"/>
  <c r="Y22" i="12" s="1"/>
  <c r="EI22" i="12" s="1"/>
  <c r="N22" i="4"/>
  <c r="S22" i="4" s="1"/>
  <c r="N22" i="5"/>
  <c r="S22" i="5" s="1"/>
  <c r="N22" i="11"/>
  <c r="X22" i="11" s="1"/>
  <c r="I22" i="1"/>
  <c r="AC21" i="1"/>
  <c r="BI21" i="1" s="1"/>
  <c r="BI21" i="12"/>
  <c r="EC21" i="12"/>
  <c r="EM21" i="12" s="1"/>
  <c r="CJ21" i="5"/>
  <c r="DI21" i="5"/>
  <c r="DI21" i="11"/>
  <c r="DX21" i="11"/>
  <c r="CO21" i="11"/>
  <c r="CT21" i="11" s="1"/>
  <c r="DY21" i="11"/>
  <c r="CP21" i="11"/>
  <c r="CU21" i="11" s="1"/>
  <c r="DJ21" i="11"/>
  <c r="BK21" i="12"/>
  <c r="EE21" i="12"/>
  <c r="EO21" i="12" s="1"/>
  <c r="H22" i="11"/>
  <c r="R22" i="11" s="1"/>
  <c r="CH22" i="11" s="1"/>
  <c r="I22" i="12"/>
  <c r="S22" i="12" s="1"/>
  <c r="H22" i="5"/>
  <c r="W22" i="5" s="1"/>
  <c r="H22" i="4"/>
  <c r="W22" i="4" s="1"/>
  <c r="AG21" i="1"/>
  <c r="DO21" i="1" s="1"/>
  <c r="O22" i="1"/>
  <c r="O22" i="4"/>
  <c r="T22" i="4" s="1"/>
  <c r="O22" i="11"/>
  <c r="Y22" i="11" s="1"/>
  <c r="O22" i="5"/>
  <c r="T22" i="5" s="1"/>
  <c r="P22" i="12"/>
  <c r="Z22" i="12" s="1"/>
  <c r="EJ22" i="12" s="1"/>
  <c r="J22" i="1"/>
  <c r="AD21" i="1"/>
  <c r="BJ21" i="1" s="1"/>
  <c r="CG21" i="4"/>
  <c r="DB21" i="4"/>
  <c r="BZ21" i="4"/>
  <c r="DU21" i="4"/>
  <c r="CJ21" i="4"/>
  <c r="DE21" i="4"/>
  <c r="DJ21" i="5"/>
  <c r="CK21" i="5"/>
  <c r="DG21" i="11"/>
  <c r="DV21" i="11"/>
  <c r="CM21" i="11"/>
  <c r="CR21" i="11" s="1"/>
  <c r="CO21" i="5"/>
  <c r="DX21" i="5"/>
  <c r="J22" i="12"/>
  <c r="T22" i="12" s="1"/>
  <c r="I22" i="11"/>
  <c r="S22" i="11" s="1"/>
  <c r="CI22" i="11" s="1"/>
  <c r="I22" i="5"/>
  <c r="X22" i="5" s="1"/>
  <c r="I22" i="4"/>
  <c r="X22" i="4" s="1"/>
  <c r="AH21" i="1"/>
  <c r="DP21" i="1" s="1"/>
  <c r="CP21" i="5"/>
  <c r="DY21" i="5"/>
  <c r="P22" i="1"/>
  <c r="P22" i="11"/>
  <c r="Z22" i="11" s="1"/>
  <c r="P22" i="4"/>
  <c r="U22" i="4" s="1"/>
  <c r="P22" i="5"/>
  <c r="U22" i="5" s="1"/>
  <c r="Q22" i="12"/>
  <c r="AA22" i="12" s="1"/>
  <c r="EK22" i="12" s="1"/>
  <c r="K22" i="1"/>
  <c r="AE21" i="1"/>
  <c r="BK21" i="1" s="1"/>
  <c r="CH21" i="5"/>
  <c r="CR21" i="5" s="1"/>
  <c r="DG21" i="5"/>
  <c r="CR20" i="5"/>
  <c r="BL21" i="12"/>
  <c r="EF21" i="12"/>
  <c r="EP21" i="12" s="1"/>
  <c r="BX21" i="4"/>
  <c r="DS21" i="4"/>
  <c r="M22" i="1"/>
  <c r="N22" i="12"/>
  <c r="X22" i="12" s="1"/>
  <c r="EH22" i="12" s="1"/>
  <c r="M22" i="5"/>
  <c r="R22" i="5" s="1"/>
  <c r="M22" i="11"/>
  <c r="W22" i="11" s="1"/>
  <c r="M22" i="4"/>
  <c r="R22" i="4" s="1"/>
  <c r="H22" i="1"/>
  <c r="AB21" i="1"/>
  <c r="BH21" i="1" s="1"/>
  <c r="DH21" i="11"/>
  <c r="DW21" i="11"/>
  <c r="CN21" i="11"/>
  <c r="CS21" i="11" s="1"/>
  <c r="CN21" i="5"/>
  <c r="DW21" i="5"/>
  <c r="DH21" i="5"/>
  <c r="CI21" i="5"/>
  <c r="K22" i="12"/>
  <c r="U22" i="12" s="1"/>
  <c r="J22" i="11"/>
  <c r="T22" i="11" s="1"/>
  <c r="CJ22" i="11" s="1"/>
  <c r="J22" i="5"/>
  <c r="Y22" i="5" s="1"/>
  <c r="J22" i="4"/>
  <c r="Y22" i="4" s="1"/>
  <c r="AI21" i="1"/>
  <c r="DQ21" i="1" s="1"/>
  <c r="BJ21" i="12"/>
  <c r="ED21" i="12"/>
  <c r="EN21" i="12" s="1"/>
  <c r="L22" i="12"/>
  <c r="V22" i="12" s="1"/>
  <c r="K22" i="5"/>
  <c r="Z22" i="5" s="1"/>
  <c r="K22" i="11"/>
  <c r="U22" i="11" s="1"/>
  <c r="CK22" i="11" s="1"/>
  <c r="K22" i="4"/>
  <c r="Z22" i="4" s="1"/>
  <c r="AJ21" i="1"/>
  <c r="DR21" i="1" s="1"/>
  <c r="DR21" i="4"/>
  <c r="BW21" i="4"/>
  <c r="AS7" i="5"/>
  <c r="AV7" i="5" s="1"/>
  <c r="BE7" i="5" s="1"/>
  <c r="BT7" i="5" s="1"/>
  <c r="BY7" i="5" s="1"/>
  <c r="CX7" i="5" s="1"/>
  <c r="FP6" i="5"/>
  <c r="E7" i="10"/>
  <c r="AV7" i="11"/>
  <c r="AW7" i="11"/>
  <c r="AX7" i="11"/>
  <c r="AU7" i="11"/>
  <c r="FX7" i="4"/>
  <c r="GC7" i="4" s="1"/>
  <c r="FW7" i="4"/>
  <c r="GB7" i="4" s="1"/>
  <c r="FV7" i="4"/>
  <c r="GA7" i="4" s="1"/>
  <c r="FC7" i="4"/>
  <c r="FF7" i="4" s="1"/>
  <c r="BN6" i="1"/>
  <c r="EQ6" i="1"/>
  <c r="BP6" i="1"/>
  <c r="ES6" i="1"/>
  <c r="BM6" i="1"/>
  <c r="EP6" i="1"/>
  <c r="BE6" i="1"/>
  <c r="BF6" i="1" s="1"/>
  <c r="FF6" i="1" s="1"/>
  <c r="BO6" i="1"/>
  <c r="ER6" i="1"/>
  <c r="FH22" i="12" l="1"/>
  <c r="FJ22" i="12"/>
  <c r="FI22" i="12"/>
  <c r="FG22" i="12"/>
  <c r="CU21" i="5"/>
  <c r="CP22" i="5"/>
  <c r="DY22" i="5"/>
  <c r="P23" i="1"/>
  <c r="P23" i="5"/>
  <c r="U23" i="5" s="1"/>
  <c r="P23" i="11"/>
  <c r="Z23" i="11" s="1"/>
  <c r="Q23" i="12"/>
  <c r="AA23" i="12" s="1"/>
  <c r="EK23" i="12" s="1"/>
  <c r="P23" i="4"/>
  <c r="U23" i="4" s="1"/>
  <c r="AE22" i="1"/>
  <c r="BK22" i="1" s="1"/>
  <c r="K23" i="1"/>
  <c r="CJ22" i="5"/>
  <c r="DI22" i="5"/>
  <c r="CI22" i="5"/>
  <c r="DH22" i="5"/>
  <c r="DI22" i="11"/>
  <c r="DX22" i="11"/>
  <c r="CO22" i="11"/>
  <c r="CT22" i="11" s="1"/>
  <c r="CH22" i="4"/>
  <c r="DC22" i="4"/>
  <c r="DD22" i="4"/>
  <c r="CI22" i="4"/>
  <c r="O23" i="1"/>
  <c r="O23" i="11"/>
  <c r="Y23" i="11" s="1"/>
  <c r="P23" i="12"/>
  <c r="Z23" i="12" s="1"/>
  <c r="EJ23" i="12" s="1"/>
  <c r="O23" i="5"/>
  <c r="T23" i="5" s="1"/>
  <c r="O23" i="4"/>
  <c r="T23" i="4" s="1"/>
  <c r="AD22" i="1"/>
  <c r="BJ22" i="1" s="1"/>
  <c r="J23" i="1"/>
  <c r="N23" i="1"/>
  <c r="N23" i="11"/>
  <c r="X23" i="11" s="1"/>
  <c r="N23" i="5"/>
  <c r="S23" i="5" s="1"/>
  <c r="N23" i="4"/>
  <c r="S23" i="4" s="1"/>
  <c r="O23" i="12"/>
  <c r="Y23" i="12" s="1"/>
  <c r="EI23" i="12" s="1"/>
  <c r="AC22" i="1"/>
  <c r="BI22" i="1" s="1"/>
  <c r="I23" i="1"/>
  <c r="DS22" i="4"/>
  <c r="BX22" i="4"/>
  <c r="BY22" i="4"/>
  <c r="DT22" i="4"/>
  <c r="H23" i="5"/>
  <c r="W23" i="5" s="1"/>
  <c r="I23" i="12"/>
  <c r="S23" i="12" s="1"/>
  <c r="H23" i="11"/>
  <c r="R23" i="11" s="1"/>
  <c r="CH23" i="11" s="1"/>
  <c r="H23" i="4"/>
  <c r="W23" i="4" s="1"/>
  <c r="AG22" i="1"/>
  <c r="DO22" i="1" s="1"/>
  <c r="CN22" i="5"/>
  <c r="DW22" i="5"/>
  <c r="DR22" i="4"/>
  <c r="BW22" i="4"/>
  <c r="CO22" i="5"/>
  <c r="DX22" i="5"/>
  <c r="DB22" i="4"/>
  <c r="CG22" i="4"/>
  <c r="CM22" i="5"/>
  <c r="DV22" i="5"/>
  <c r="CT21" i="5"/>
  <c r="BJ22" i="12"/>
  <c r="ED22" i="12"/>
  <c r="EN22" i="12" s="1"/>
  <c r="BI22" i="12"/>
  <c r="EC22" i="12"/>
  <c r="EM22" i="12" s="1"/>
  <c r="AW7" i="5"/>
  <c r="BP7" i="5" s="1"/>
  <c r="DD7" i="5" s="1"/>
  <c r="DN7" i="5" s="1"/>
  <c r="EY7" i="5" s="1"/>
  <c r="BK22" i="12"/>
  <c r="EE22" i="12"/>
  <c r="EO22" i="12" s="1"/>
  <c r="CH22" i="5"/>
  <c r="DG22" i="5"/>
  <c r="CS21" i="5"/>
  <c r="CK22" i="5"/>
  <c r="CU22" i="5" s="1"/>
  <c r="DJ22" i="5"/>
  <c r="BL22" i="12"/>
  <c r="EF22" i="12"/>
  <c r="EP22" i="12" s="1"/>
  <c r="L23" i="12"/>
  <c r="V23" i="12" s="1"/>
  <c r="K23" i="11"/>
  <c r="U23" i="11" s="1"/>
  <c r="CK23" i="11" s="1"/>
  <c r="K23" i="5"/>
  <c r="Z23" i="5" s="1"/>
  <c r="K23" i="4"/>
  <c r="Z23" i="4" s="1"/>
  <c r="AJ22" i="1"/>
  <c r="DR22" i="1" s="1"/>
  <c r="AX7" i="5"/>
  <c r="BQ7" i="5" s="1"/>
  <c r="DE7" i="5" s="1"/>
  <c r="DO7" i="5" s="1"/>
  <c r="EZ7" i="5" s="1"/>
  <c r="AU7" i="5"/>
  <c r="BN7" i="5" s="1"/>
  <c r="DB7" i="5" s="1"/>
  <c r="DL7" i="5" s="1"/>
  <c r="EW7" i="5" s="1"/>
  <c r="BZ22" i="4"/>
  <c r="DU22" i="4"/>
  <c r="M23" i="1"/>
  <c r="N23" i="12"/>
  <c r="X23" i="12" s="1"/>
  <c r="EH23" i="12" s="1"/>
  <c r="M23" i="11"/>
  <c r="W23" i="11" s="1"/>
  <c r="M23" i="5"/>
  <c r="R23" i="5" s="1"/>
  <c r="M23" i="4"/>
  <c r="R23" i="4" s="1"/>
  <c r="AB22" i="1"/>
  <c r="BH22" i="1" s="1"/>
  <c r="H23" i="1"/>
  <c r="CJ22" i="4"/>
  <c r="DE22" i="4"/>
  <c r="K23" i="12"/>
  <c r="U23" i="12" s="1"/>
  <c r="J23" i="11"/>
  <c r="T23" i="11" s="1"/>
  <c r="CJ23" i="11" s="1"/>
  <c r="J23" i="5"/>
  <c r="Y23" i="5" s="1"/>
  <c r="J23" i="4"/>
  <c r="Y23" i="4" s="1"/>
  <c r="AI22" i="1"/>
  <c r="DQ22" i="1" s="1"/>
  <c r="I23" i="5"/>
  <c r="X23" i="5" s="1"/>
  <c r="J23" i="12"/>
  <c r="T23" i="12" s="1"/>
  <c r="I23" i="11"/>
  <c r="S23" i="11" s="1"/>
  <c r="CI23" i="11" s="1"/>
  <c r="I23" i="4"/>
  <c r="X23" i="4" s="1"/>
  <c r="AH22" i="1"/>
  <c r="DP22" i="1" s="1"/>
  <c r="DV22" i="11"/>
  <c r="DG22" i="11"/>
  <c r="CM22" i="11"/>
  <c r="CR22" i="11" s="1"/>
  <c r="DJ22" i="11"/>
  <c r="DY22" i="11"/>
  <c r="CP22" i="11"/>
  <c r="CU22" i="11" s="1"/>
  <c r="DH22" i="11"/>
  <c r="DW22" i="11"/>
  <c r="CN22" i="11"/>
  <c r="CS22" i="11" s="1"/>
  <c r="BL7" i="5"/>
  <c r="DT7" i="5" s="1"/>
  <c r="ED7" i="5" s="1"/>
  <c r="EI7" i="5" s="1"/>
  <c r="EN7" i="5" s="1"/>
  <c r="FE7" i="5" s="1"/>
  <c r="BJ7" i="5"/>
  <c r="F7" i="10"/>
  <c r="O7" i="10" s="1"/>
  <c r="N7" i="10"/>
  <c r="BO7" i="5"/>
  <c r="DC7" i="5" s="1"/>
  <c r="DM7" i="5" s="1"/>
  <c r="EX7" i="5" s="1"/>
  <c r="AZ7" i="11"/>
  <c r="BN7" i="11"/>
  <c r="DB7" i="11" s="1"/>
  <c r="DL7" i="11" s="1"/>
  <c r="EW7" i="11" s="1"/>
  <c r="BD7" i="11"/>
  <c r="BS7" i="11" s="1"/>
  <c r="BI7" i="11"/>
  <c r="DQ7" i="11" s="1"/>
  <c r="EA7" i="11" s="1"/>
  <c r="EF7" i="11" s="1"/>
  <c r="EK7" i="11" s="1"/>
  <c r="BQ7" i="11"/>
  <c r="DE7" i="11" s="1"/>
  <c r="DO7" i="11" s="1"/>
  <c r="EZ7" i="11" s="1"/>
  <c r="BL7" i="11"/>
  <c r="DT7" i="11" s="1"/>
  <c r="ED7" i="11" s="1"/>
  <c r="EI7" i="11" s="1"/>
  <c r="EN7" i="11" s="1"/>
  <c r="FE7" i="11" s="1"/>
  <c r="BG7" i="11"/>
  <c r="BV7" i="11" s="1"/>
  <c r="BK7" i="11"/>
  <c r="DS7" i="11" s="1"/>
  <c r="EC7" i="11" s="1"/>
  <c r="EH7" i="11" s="1"/>
  <c r="EM7" i="11" s="1"/>
  <c r="FD7" i="11" s="1"/>
  <c r="BF7" i="11"/>
  <c r="BU7" i="11" s="1"/>
  <c r="BP7" i="11"/>
  <c r="DD7" i="11" s="1"/>
  <c r="DN7" i="11" s="1"/>
  <c r="EY7" i="11" s="1"/>
  <c r="BO7" i="11"/>
  <c r="DC7" i="11" s="1"/>
  <c r="DM7" i="11" s="1"/>
  <c r="EX7" i="11" s="1"/>
  <c r="BJ7" i="11"/>
  <c r="DR7" i="11" s="1"/>
  <c r="EB7" i="11" s="1"/>
  <c r="EG7" i="11" s="1"/>
  <c r="EL7" i="11" s="1"/>
  <c r="FC7" i="11" s="1"/>
  <c r="BE7" i="11"/>
  <c r="BT7" i="11" s="1"/>
  <c r="FN7" i="4"/>
  <c r="FO7" i="4" s="1"/>
  <c r="FK7" i="4"/>
  <c r="FH7" i="4"/>
  <c r="FI7" i="4"/>
  <c r="FJ7" i="4"/>
  <c r="BZ6" i="1"/>
  <c r="BU6" i="1"/>
  <c r="CE6" i="1"/>
  <c r="BW6" i="1"/>
  <c r="BR6" i="1"/>
  <c r="CB6" i="1"/>
  <c r="BY6" i="1"/>
  <c r="CD6" i="1"/>
  <c r="BT6" i="1"/>
  <c r="CC6" i="1"/>
  <c r="BS6" i="1"/>
  <c r="BX6" i="1"/>
  <c r="FI23" i="12" l="1"/>
  <c r="FH23" i="12"/>
  <c r="FJ23" i="12"/>
  <c r="FG23" i="12"/>
  <c r="BG7" i="5"/>
  <c r="BV7" i="5" s="1"/>
  <c r="CA7" i="5" s="1"/>
  <c r="CZ7" i="5" s="1"/>
  <c r="BF7" i="5"/>
  <c r="BU7" i="5" s="1"/>
  <c r="BZ7" i="5" s="1"/>
  <c r="CY7" i="5" s="1"/>
  <c r="AZ7" i="5"/>
  <c r="BA7" i="5" s="1"/>
  <c r="FM7" i="5" s="1"/>
  <c r="AP8" i="5" s="1"/>
  <c r="BD7" i="5"/>
  <c r="BS7" i="5" s="1"/>
  <c r="BX7" i="5" s="1"/>
  <c r="CW7" i="5" s="1"/>
  <c r="BI7" i="5"/>
  <c r="DQ7" i="5" s="1"/>
  <c r="EA7" i="5" s="1"/>
  <c r="EF7" i="5" s="1"/>
  <c r="EK7" i="5" s="1"/>
  <c r="FB7" i="5" s="1"/>
  <c r="I24" i="12"/>
  <c r="S24" i="12" s="1"/>
  <c r="H24" i="5"/>
  <c r="W24" i="5" s="1"/>
  <c r="H24" i="11"/>
  <c r="R24" i="11" s="1"/>
  <c r="CH24" i="11" s="1"/>
  <c r="H24" i="4"/>
  <c r="W24" i="4" s="1"/>
  <c r="AG23" i="1"/>
  <c r="DO23" i="1" s="1"/>
  <c r="BZ23" i="4"/>
  <c r="DU23" i="4"/>
  <c r="DI23" i="5"/>
  <c r="CJ23" i="5"/>
  <c r="CS22" i="5"/>
  <c r="CP23" i="5"/>
  <c r="DY23" i="5"/>
  <c r="DB23" i="4"/>
  <c r="CG23" i="4"/>
  <c r="J24" i="12"/>
  <c r="T24" i="12" s="1"/>
  <c r="I24" i="5"/>
  <c r="X24" i="5" s="1"/>
  <c r="I24" i="4"/>
  <c r="X24" i="4" s="1"/>
  <c r="I24" i="11"/>
  <c r="S24" i="11" s="1"/>
  <c r="CI24" i="11" s="1"/>
  <c r="AH23" i="1"/>
  <c r="DP23" i="1" s="1"/>
  <c r="DI23" i="11"/>
  <c r="DX23" i="11"/>
  <c r="CO23" i="11"/>
  <c r="CT23" i="11" s="1"/>
  <c r="CT22" i="5"/>
  <c r="BJ23" i="12"/>
  <c r="ED23" i="12"/>
  <c r="EN23" i="12" s="1"/>
  <c r="CH23" i="5"/>
  <c r="DG23" i="5"/>
  <c r="BL23" i="12"/>
  <c r="EF23" i="12"/>
  <c r="EP23" i="12" s="1"/>
  <c r="O24" i="1"/>
  <c r="O24" i="11"/>
  <c r="Y24" i="11" s="1"/>
  <c r="P24" i="12"/>
  <c r="Z24" i="12" s="1"/>
  <c r="EJ24" i="12" s="1"/>
  <c r="O24" i="5"/>
  <c r="T24" i="5" s="1"/>
  <c r="O24" i="4"/>
  <c r="T24" i="4" s="1"/>
  <c r="J24" i="1"/>
  <c r="AD23" i="1"/>
  <c r="BJ23" i="1" s="1"/>
  <c r="L24" i="12"/>
  <c r="V24" i="12" s="1"/>
  <c r="K24" i="5"/>
  <c r="Z24" i="5" s="1"/>
  <c r="K24" i="11"/>
  <c r="U24" i="11" s="1"/>
  <c r="CK24" i="11" s="1"/>
  <c r="K24" i="4"/>
  <c r="Z24" i="4" s="1"/>
  <c r="AJ23" i="1"/>
  <c r="DR23" i="1" s="1"/>
  <c r="CN23" i="5"/>
  <c r="DW23" i="5"/>
  <c r="DV23" i="11"/>
  <c r="CM23" i="11"/>
  <c r="CR23" i="11" s="1"/>
  <c r="DG23" i="11"/>
  <c r="DC23" i="4"/>
  <c r="CH23" i="4"/>
  <c r="CJ23" i="4"/>
  <c r="DE23" i="4"/>
  <c r="BX23" i="4"/>
  <c r="DS23" i="4"/>
  <c r="BY23" i="4"/>
  <c r="DT23" i="4"/>
  <c r="M24" i="1"/>
  <c r="M24" i="5"/>
  <c r="R24" i="5" s="1"/>
  <c r="M24" i="11"/>
  <c r="W24" i="11" s="1"/>
  <c r="M24" i="4"/>
  <c r="R24" i="4" s="1"/>
  <c r="N24" i="12"/>
  <c r="X24" i="12" s="1"/>
  <c r="EH24" i="12" s="1"/>
  <c r="AB23" i="1"/>
  <c r="BH23" i="1" s="1"/>
  <c r="H24" i="1"/>
  <c r="DR23" i="4"/>
  <c r="BW23" i="4"/>
  <c r="DH23" i="5"/>
  <c r="CI23" i="5"/>
  <c r="BK7" i="5"/>
  <c r="CO23" i="5"/>
  <c r="DX23" i="5"/>
  <c r="DH23" i="11"/>
  <c r="DW23" i="11"/>
  <c r="CN23" i="11"/>
  <c r="CS23" i="11" s="1"/>
  <c r="DJ23" i="11"/>
  <c r="CP23" i="11"/>
  <c r="CU23" i="11" s="1"/>
  <c r="DY23" i="11"/>
  <c r="BI23" i="12"/>
  <c r="EC23" i="12"/>
  <c r="EM23" i="12" s="1"/>
  <c r="N24" i="1"/>
  <c r="N24" i="4"/>
  <c r="S24" i="4" s="1"/>
  <c r="N24" i="5"/>
  <c r="S24" i="5" s="1"/>
  <c r="N24" i="11"/>
  <c r="X24" i="11" s="1"/>
  <c r="O24" i="12"/>
  <c r="Y24" i="12" s="1"/>
  <c r="EI24" i="12" s="1"/>
  <c r="AC23" i="1"/>
  <c r="BI23" i="1" s="1"/>
  <c r="I24" i="1"/>
  <c r="CK23" i="5"/>
  <c r="CU23" i="5" s="1"/>
  <c r="DJ23" i="5"/>
  <c r="BK23" i="12"/>
  <c r="EE23" i="12"/>
  <c r="EO23" i="12" s="1"/>
  <c r="CM23" i="5"/>
  <c r="DV23" i="5"/>
  <c r="K24" i="12"/>
  <c r="U24" i="12" s="1"/>
  <c r="J24" i="5"/>
  <c r="Y24" i="5" s="1"/>
  <c r="J24" i="11"/>
  <c r="T24" i="11" s="1"/>
  <c r="CJ24" i="11" s="1"/>
  <c r="J24" i="4"/>
  <c r="Y24" i="4" s="1"/>
  <c r="AI23" i="1"/>
  <c r="DQ23" i="1" s="1"/>
  <c r="P24" i="1"/>
  <c r="P24" i="11"/>
  <c r="Z24" i="11" s="1"/>
  <c r="P24" i="5"/>
  <c r="U24" i="5" s="1"/>
  <c r="Q24" i="12"/>
  <c r="AA24" i="12" s="1"/>
  <c r="EK24" i="12" s="1"/>
  <c r="P24" i="4"/>
  <c r="U24" i="4" s="1"/>
  <c r="AE23" i="1"/>
  <c r="BK23" i="1" s="1"/>
  <c r="K24" i="1"/>
  <c r="CR22" i="5"/>
  <c r="DD23" i="4"/>
  <c r="CI23" i="4"/>
  <c r="BZ7" i="11"/>
  <c r="CY7" i="11" s="1"/>
  <c r="ET7" i="11" s="1"/>
  <c r="FI7" i="11" s="1"/>
  <c r="EP7" i="11"/>
  <c r="FP7" i="11" s="1"/>
  <c r="FB7" i="11"/>
  <c r="BX7" i="11"/>
  <c r="CW7" i="11" s="1"/>
  <c r="ER7" i="11" s="1"/>
  <c r="FG7" i="11" s="1"/>
  <c r="CA7" i="11"/>
  <c r="CZ7" i="11" s="1"/>
  <c r="EU7" i="11" s="1"/>
  <c r="FJ7" i="11" s="1"/>
  <c r="BY7" i="11"/>
  <c r="CX7" i="11" s="1"/>
  <c r="ES7" i="11" s="1"/>
  <c r="FH7" i="11" s="1"/>
  <c r="BA7" i="11"/>
  <c r="FM7" i="11" s="1"/>
  <c r="J8" i="10"/>
  <c r="K8" i="10" s="1"/>
  <c r="I8" i="10"/>
  <c r="DR7" i="5"/>
  <c r="EB7" i="5" s="1"/>
  <c r="EG7" i="5" s="1"/>
  <c r="EL7" i="5" s="1"/>
  <c r="FC7" i="5" s="1"/>
  <c r="EU7" i="5"/>
  <c r="CC7" i="5"/>
  <c r="AX8" i="4"/>
  <c r="AS8" i="4"/>
  <c r="AT8" i="4"/>
  <c r="AY8" i="4"/>
  <c r="AU8" i="4"/>
  <c r="AZ8" i="4"/>
  <c r="AV8" i="4"/>
  <c r="BA8" i="4"/>
  <c r="CO6" i="1"/>
  <c r="DA6" i="1" s="1"/>
  <c r="DZ6" i="1"/>
  <c r="CI6" i="1"/>
  <c r="CW6" i="1" s="1"/>
  <c r="DV6" i="1"/>
  <c r="DT6" i="1"/>
  <c r="CG6" i="1"/>
  <c r="EB6" i="1"/>
  <c r="CQ6" i="1"/>
  <c r="DC6" i="1" s="1"/>
  <c r="DY6" i="1"/>
  <c r="CN6" i="1"/>
  <c r="CH6" i="1"/>
  <c r="CV6" i="1" s="1"/>
  <c r="DF6" i="1" s="1"/>
  <c r="DU6" i="1"/>
  <c r="DW6" i="1"/>
  <c r="CJ6" i="1"/>
  <c r="CX6" i="1" s="1"/>
  <c r="CP6" i="1"/>
  <c r="DB6" i="1" s="1"/>
  <c r="EA6" i="1"/>
  <c r="FG24" i="12" l="1"/>
  <c r="FI24" i="12"/>
  <c r="FJ24" i="12"/>
  <c r="FH24" i="12"/>
  <c r="CF7" i="5"/>
  <c r="CD7" i="11"/>
  <c r="CS23" i="5"/>
  <c r="BB7" i="5"/>
  <c r="CS6" i="1"/>
  <c r="CL6" i="1"/>
  <c r="CP24" i="11"/>
  <c r="CU24" i="11" s="1"/>
  <c r="DY24" i="11"/>
  <c r="DJ24" i="11"/>
  <c r="P25" i="1"/>
  <c r="P25" i="11"/>
  <c r="Z25" i="11" s="1"/>
  <c r="P25" i="4"/>
  <c r="U25" i="4" s="1"/>
  <c r="Q25" i="12"/>
  <c r="AA25" i="12" s="1"/>
  <c r="EK25" i="12" s="1"/>
  <c r="P25" i="5"/>
  <c r="U25" i="5" s="1"/>
  <c r="AE24" i="1"/>
  <c r="BK24" i="1" s="1"/>
  <c r="K25" i="1"/>
  <c r="J25" i="12"/>
  <c r="T25" i="12" s="1"/>
  <c r="I25" i="5"/>
  <c r="X25" i="5" s="1"/>
  <c r="I25" i="11"/>
  <c r="S25" i="11" s="1"/>
  <c r="CI25" i="11" s="1"/>
  <c r="I25" i="4"/>
  <c r="X25" i="4" s="1"/>
  <c r="AH24" i="1"/>
  <c r="DP24" i="1" s="1"/>
  <c r="K25" i="12"/>
  <c r="U25" i="12" s="1"/>
  <c r="J25" i="5"/>
  <c r="Y25" i="5" s="1"/>
  <c r="J25" i="11"/>
  <c r="T25" i="11" s="1"/>
  <c r="CJ25" i="11" s="1"/>
  <c r="J25" i="4"/>
  <c r="Y25" i="4" s="1"/>
  <c r="AI24" i="1"/>
  <c r="DQ24" i="1" s="1"/>
  <c r="CG24" i="4"/>
  <c r="DB24" i="4"/>
  <c r="CI24" i="4"/>
  <c r="DD24" i="4"/>
  <c r="BY24" i="4"/>
  <c r="DT24" i="4"/>
  <c r="DG24" i="11"/>
  <c r="CM24" i="11"/>
  <c r="CR24" i="11" s="1"/>
  <c r="DV24" i="11"/>
  <c r="DI24" i="5"/>
  <c r="CJ24" i="5"/>
  <c r="CT24" i="5" s="1"/>
  <c r="CT23" i="5"/>
  <c r="DH24" i="11"/>
  <c r="DW24" i="11"/>
  <c r="CN24" i="11"/>
  <c r="CS24" i="11" s="1"/>
  <c r="DG24" i="5"/>
  <c r="CH24" i="5"/>
  <c r="CO24" i="5"/>
  <c r="DX24" i="5"/>
  <c r="DH24" i="5"/>
  <c r="CI24" i="5"/>
  <c r="M25" i="1"/>
  <c r="M25" i="11"/>
  <c r="W25" i="11" s="1"/>
  <c r="M25" i="5"/>
  <c r="R25" i="5" s="1"/>
  <c r="N25" i="12"/>
  <c r="X25" i="12" s="1"/>
  <c r="EH25" i="12" s="1"/>
  <c r="M25" i="4"/>
  <c r="R25" i="4" s="1"/>
  <c r="H25" i="1"/>
  <c r="AB24" i="1"/>
  <c r="BH24" i="1" s="1"/>
  <c r="DI24" i="11"/>
  <c r="DX24" i="11"/>
  <c r="CO24" i="11"/>
  <c r="CT24" i="11" s="1"/>
  <c r="BK24" i="12"/>
  <c r="EE24" i="12"/>
  <c r="EO24" i="12" s="1"/>
  <c r="CH24" i="4"/>
  <c r="DC24" i="4"/>
  <c r="O25" i="1"/>
  <c r="O25" i="11"/>
  <c r="Y25" i="11" s="1"/>
  <c r="O25" i="4"/>
  <c r="T25" i="4" s="1"/>
  <c r="O25" i="5"/>
  <c r="T25" i="5" s="1"/>
  <c r="P25" i="12"/>
  <c r="Z25" i="12" s="1"/>
  <c r="EJ25" i="12" s="1"/>
  <c r="J25" i="1"/>
  <c r="AD24" i="1"/>
  <c r="BJ24" i="1" s="1"/>
  <c r="K25" i="5"/>
  <c r="Z25" i="5" s="1"/>
  <c r="K25" i="11"/>
  <c r="U25" i="11" s="1"/>
  <c r="CK25" i="11" s="1"/>
  <c r="K25" i="4"/>
  <c r="Z25" i="4" s="1"/>
  <c r="L25" i="12"/>
  <c r="V25" i="12" s="1"/>
  <c r="AJ24" i="1"/>
  <c r="DR24" i="1" s="1"/>
  <c r="N25" i="1"/>
  <c r="N25" i="11"/>
  <c r="X25" i="11" s="1"/>
  <c r="N25" i="4"/>
  <c r="S25" i="4" s="1"/>
  <c r="N25" i="5"/>
  <c r="S25" i="5" s="1"/>
  <c r="O25" i="12"/>
  <c r="Y25" i="12" s="1"/>
  <c r="EI25" i="12" s="1"/>
  <c r="I25" i="1"/>
  <c r="AC24" i="1"/>
  <c r="BI24" i="1" s="1"/>
  <c r="BX24" i="4"/>
  <c r="DS24" i="4"/>
  <c r="CU6" i="1"/>
  <c r="DU24" i="4"/>
  <c r="BZ24" i="4"/>
  <c r="CN24" i="5"/>
  <c r="DW24" i="5"/>
  <c r="DR24" i="4"/>
  <c r="BW24" i="4"/>
  <c r="DE24" i="4"/>
  <c r="CJ24" i="4"/>
  <c r="BJ24" i="12"/>
  <c r="ED24" i="12"/>
  <c r="EN24" i="12" s="1"/>
  <c r="CP24" i="5"/>
  <c r="DY24" i="5"/>
  <c r="CR23" i="5"/>
  <c r="CM24" i="5"/>
  <c r="DV24" i="5"/>
  <c r="CK24" i="5"/>
  <c r="DJ24" i="5"/>
  <c r="I25" i="12"/>
  <c r="S25" i="12" s="1"/>
  <c r="H25" i="5"/>
  <c r="W25" i="5" s="1"/>
  <c r="H25" i="4"/>
  <c r="W25" i="4" s="1"/>
  <c r="H25" i="11"/>
  <c r="R25" i="11" s="1"/>
  <c r="CH25" i="11" s="1"/>
  <c r="AG24" i="1"/>
  <c r="DO24" i="1" s="1"/>
  <c r="BL24" i="12"/>
  <c r="EF24" i="12"/>
  <c r="EP24" i="12" s="1"/>
  <c r="BI24" i="12"/>
  <c r="EC24" i="12"/>
  <c r="EM24" i="12" s="1"/>
  <c r="CZ6" i="1"/>
  <c r="BB7" i="11"/>
  <c r="CE7" i="11"/>
  <c r="FL7" i="11"/>
  <c r="FN7" i="11" s="1"/>
  <c r="FU7" i="11" s="1"/>
  <c r="CF7" i="11"/>
  <c r="CC7" i="11"/>
  <c r="L8" i="10"/>
  <c r="FJ7" i="5"/>
  <c r="AM8" i="5" s="1"/>
  <c r="DS7" i="5"/>
  <c r="EC7" i="5" s="1"/>
  <c r="EH7" i="5" s="1"/>
  <c r="EM7" i="5" s="1"/>
  <c r="FD7" i="5" s="1"/>
  <c r="CD7" i="5"/>
  <c r="DP8" i="4"/>
  <c r="DZ8" i="4" s="1"/>
  <c r="CZ8" i="4"/>
  <c r="DJ8" i="4" s="1"/>
  <c r="EV8" i="4" s="1"/>
  <c r="BJ8" i="4"/>
  <c r="BO8" i="4" s="1"/>
  <c r="BT8" i="4" s="1"/>
  <c r="DO8" i="4"/>
  <c r="DY8" i="4" s="1"/>
  <c r="CY8" i="4"/>
  <c r="DI8" i="4" s="1"/>
  <c r="EU8" i="4" s="1"/>
  <c r="BH8" i="4"/>
  <c r="BM8" i="4" s="1"/>
  <c r="BK8" i="4"/>
  <c r="BP8" i="4" s="1"/>
  <c r="DN8" i="4"/>
  <c r="DX8" i="4" s="1"/>
  <c r="CX8" i="4"/>
  <c r="DH8" i="4" s="1"/>
  <c r="ET8" i="4" s="1"/>
  <c r="BI8" i="4"/>
  <c r="BN8" i="4" s="1"/>
  <c r="BS8" i="4" s="1"/>
  <c r="DM8" i="4"/>
  <c r="DW8" i="4" s="1"/>
  <c r="CW8" i="4"/>
  <c r="DG8" i="4" s="1"/>
  <c r="ES8" i="4" s="1"/>
  <c r="ED6" i="1"/>
  <c r="EF6" i="1"/>
  <c r="EK6" i="1" s="1"/>
  <c r="DG6" i="1"/>
  <c r="EG6" i="1"/>
  <c r="EL6" i="1" s="1"/>
  <c r="EE6" i="1"/>
  <c r="EJ6" i="1" s="1"/>
  <c r="DH6" i="1"/>
  <c r="DK6" i="1"/>
  <c r="FG25" i="12" l="1"/>
  <c r="FJ25" i="12"/>
  <c r="FH25" i="12"/>
  <c r="FI25" i="12"/>
  <c r="DE6" i="1"/>
  <c r="CU24" i="5"/>
  <c r="EV6" i="1"/>
  <c r="FA6" i="1" s="1"/>
  <c r="CN25" i="5"/>
  <c r="DW25" i="5"/>
  <c r="CI25" i="5"/>
  <c r="CS25" i="5" s="1"/>
  <c r="DH25" i="5"/>
  <c r="CJ25" i="5"/>
  <c r="DI25" i="5"/>
  <c r="I26" i="12"/>
  <c r="S26" i="12" s="1"/>
  <c r="H26" i="11"/>
  <c r="R26" i="11" s="1"/>
  <c r="CH26" i="11" s="1"/>
  <c r="H26" i="5"/>
  <c r="W26" i="5" s="1"/>
  <c r="H26" i="4"/>
  <c r="W26" i="4" s="1"/>
  <c r="AG25" i="1"/>
  <c r="DO25" i="1" s="1"/>
  <c r="BJ25" i="12"/>
  <c r="ED25" i="12"/>
  <c r="EN25" i="12" s="1"/>
  <c r="ED8" i="4"/>
  <c r="EI8" i="4" s="1"/>
  <c r="CH25" i="4"/>
  <c r="DC25" i="4"/>
  <c r="DD25" i="4"/>
  <c r="CI25" i="4"/>
  <c r="CG25" i="4"/>
  <c r="DB25" i="4"/>
  <c r="K26" i="11"/>
  <c r="U26" i="11" s="1"/>
  <c r="CK26" i="11" s="1"/>
  <c r="K26" i="5"/>
  <c r="Z26" i="5" s="1"/>
  <c r="L26" i="12"/>
  <c r="V26" i="12" s="1"/>
  <c r="K26" i="4"/>
  <c r="Z26" i="4" s="1"/>
  <c r="AJ25" i="1"/>
  <c r="DR25" i="1" s="1"/>
  <c r="DH25" i="11"/>
  <c r="CN25" i="11"/>
  <c r="CS25" i="11" s="1"/>
  <c r="DW25" i="11"/>
  <c r="DI25" i="11"/>
  <c r="DX25" i="11"/>
  <c r="CO25" i="11"/>
  <c r="CT25" i="11" s="1"/>
  <c r="CM25" i="5"/>
  <c r="DV25" i="5"/>
  <c r="N26" i="1"/>
  <c r="N26" i="11"/>
  <c r="X26" i="11" s="1"/>
  <c r="O26" i="12"/>
  <c r="Y26" i="12" s="1"/>
  <c r="EI26" i="12" s="1"/>
  <c r="N26" i="5"/>
  <c r="S26" i="5" s="1"/>
  <c r="N26" i="4"/>
  <c r="S26" i="4" s="1"/>
  <c r="I26" i="1"/>
  <c r="AC25" i="1"/>
  <c r="BI25" i="1" s="1"/>
  <c r="O26" i="1"/>
  <c r="O26" i="11"/>
  <c r="Y26" i="11" s="1"/>
  <c r="P26" i="12"/>
  <c r="Z26" i="12" s="1"/>
  <c r="EJ26" i="12" s="1"/>
  <c r="O26" i="5"/>
  <c r="T26" i="5" s="1"/>
  <c r="O26" i="4"/>
  <c r="T26" i="4" s="1"/>
  <c r="J26" i="1"/>
  <c r="AD25" i="1"/>
  <c r="BJ25" i="1" s="1"/>
  <c r="DG25" i="5"/>
  <c r="CH25" i="5"/>
  <c r="CK25" i="5"/>
  <c r="DJ25" i="5"/>
  <c r="DG25" i="11"/>
  <c r="CM25" i="11"/>
  <c r="CR25" i="11" s="1"/>
  <c r="DV25" i="11"/>
  <c r="BY25" i="4"/>
  <c r="DT25" i="4"/>
  <c r="BL25" i="12"/>
  <c r="EF25" i="12"/>
  <c r="EP25" i="12" s="1"/>
  <c r="M26" i="1"/>
  <c r="M26" i="11"/>
  <c r="W26" i="11" s="1"/>
  <c r="N26" i="12"/>
  <c r="X26" i="12" s="1"/>
  <c r="EH26" i="12" s="1"/>
  <c r="M26" i="4"/>
  <c r="R26" i="4" s="1"/>
  <c r="M26" i="5"/>
  <c r="R26" i="5" s="1"/>
  <c r="AB25" i="1"/>
  <c r="BH25" i="1" s="1"/>
  <c r="H26" i="1"/>
  <c r="CJ25" i="4"/>
  <c r="DE25" i="4"/>
  <c r="BZ25" i="4"/>
  <c r="DU25" i="4"/>
  <c r="CS24" i="5"/>
  <c r="CO25" i="5"/>
  <c r="DX25" i="5"/>
  <c r="DJ25" i="11"/>
  <c r="DY25" i="11"/>
  <c r="CP25" i="11"/>
  <c r="CU25" i="11" s="1"/>
  <c r="EB8" i="4"/>
  <c r="EG8" i="4" s="1"/>
  <c r="BK25" i="12"/>
  <c r="EE25" i="12"/>
  <c r="EO25" i="12" s="1"/>
  <c r="P26" i="1"/>
  <c r="P26" i="5"/>
  <c r="U26" i="5" s="1"/>
  <c r="P26" i="11"/>
  <c r="Z26" i="11" s="1"/>
  <c r="Q26" i="12"/>
  <c r="AA26" i="12" s="1"/>
  <c r="EK26" i="12" s="1"/>
  <c r="P26" i="4"/>
  <c r="U26" i="4" s="1"/>
  <c r="AE25" i="1"/>
  <c r="BK25" i="1" s="1"/>
  <c r="K26" i="1"/>
  <c r="GA7" i="11"/>
  <c r="EE8" i="4"/>
  <c r="EJ8" i="4" s="1"/>
  <c r="EC8" i="4"/>
  <c r="EH8" i="4" s="1"/>
  <c r="FX7" i="11"/>
  <c r="CP25" i="5"/>
  <c r="DY25" i="5"/>
  <c r="BI25" i="12"/>
  <c r="EC25" i="12"/>
  <c r="EM25" i="12" s="1"/>
  <c r="DS25" i="4"/>
  <c r="BX25" i="4"/>
  <c r="BW25" i="4"/>
  <c r="DR25" i="4"/>
  <c r="J26" i="12"/>
  <c r="T26" i="12" s="1"/>
  <c r="I26" i="11"/>
  <c r="S26" i="11" s="1"/>
  <c r="CI26" i="11" s="1"/>
  <c r="I26" i="4"/>
  <c r="X26" i="4" s="1"/>
  <c r="I26" i="5"/>
  <c r="X26" i="5" s="1"/>
  <c r="AH25" i="1"/>
  <c r="DP25" i="1" s="1"/>
  <c r="J26" i="11"/>
  <c r="T26" i="11" s="1"/>
  <c r="CJ26" i="11" s="1"/>
  <c r="J26" i="5"/>
  <c r="Y26" i="5" s="1"/>
  <c r="K26" i="12"/>
  <c r="U26" i="12" s="1"/>
  <c r="J26" i="4"/>
  <c r="Y26" i="4" s="1"/>
  <c r="AI25" i="1"/>
  <c r="DQ25" i="1" s="1"/>
  <c r="CR24" i="5"/>
  <c r="FW7" i="11"/>
  <c r="FQ7" i="11"/>
  <c r="GE7" i="11" s="1"/>
  <c r="AL8" i="11" s="1"/>
  <c r="FS7" i="11"/>
  <c r="FV7" i="11"/>
  <c r="EP7" i="5"/>
  <c r="FN7" i="5" s="1"/>
  <c r="D8" i="10" s="1"/>
  <c r="CE7" i="5"/>
  <c r="ER7" i="5"/>
  <c r="CO8" i="4"/>
  <c r="CE8" i="4"/>
  <c r="BU8" i="4"/>
  <c r="CN8" i="4"/>
  <c r="CD8" i="4"/>
  <c r="CL8" i="4"/>
  <c r="CB8" i="4"/>
  <c r="BR8" i="4"/>
  <c r="CM8" i="4"/>
  <c r="CC8" i="4"/>
  <c r="DL6" i="1"/>
  <c r="EW6" i="1"/>
  <c r="FB6" i="1" s="1"/>
  <c r="EU6" i="1"/>
  <c r="DJ6" i="1"/>
  <c r="EX6" i="1"/>
  <c r="FC6" i="1" s="1"/>
  <c r="DM6" i="1"/>
  <c r="EI6" i="1"/>
  <c r="EN6" i="1"/>
  <c r="FH26" i="12" l="1"/>
  <c r="FJ26" i="12"/>
  <c r="FI26" i="12"/>
  <c r="FG26" i="12"/>
  <c r="GH7" i="11"/>
  <c r="AP8" i="11" s="1"/>
  <c r="GF7" i="11"/>
  <c r="AM8" i="11" s="1"/>
  <c r="GD7" i="11"/>
  <c r="AK8" i="11" s="1"/>
  <c r="EL8" i="4"/>
  <c r="FE8" i="4" s="1"/>
  <c r="M27" i="1"/>
  <c r="M27" i="5"/>
  <c r="R27" i="5" s="1"/>
  <c r="M27" i="11"/>
  <c r="W27" i="11" s="1"/>
  <c r="N27" i="12"/>
  <c r="X27" i="12" s="1"/>
  <c r="EH27" i="12" s="1"/>
  <c r="M27" i="4"/>
  <c r="R27" i="4" s="1"/>
  <c r="AB26" i="1"/>
  <c r="BH26" i="1" s="1"/>
  <c r="H27" i="1"/>
  <c r="DW26" i="11"/>
  <c r="CN26" i="11"/>
  <c r="CS26" i="11" s="1"/>
  <c r="DH26" i="11"/>
  <c r="BL26" i="12"/>
  <c r="EF26" i="12"/>
  <c r="EP26" i="12" s="1"/>
  <c r="J27" i="11"/>
  <c r="T27" i="11" s="1"/>
  <c r="CJ27" i="11" s="1"/>
  <c r="K27" i="12"/>
  <c r="U27" i="12" s="1"/>
  <c r="J27" i="4"/>
  <c r="Y27" i="4" s="1"/>
  <c r="J27" i="5"/>
  <c r="Y27" i="5" s="1"/>
  <c r="AI26" i="1"/>
  <c r="DQ26" i="1" s="1"/>
  <c r="N27" i="1"/>
  <c r="N27" i="4"/>
  <c r="S27" i="4" s="1"/>
  <c r="N27" i="11"/>
  <c r="X27" i="11" s="1"/>
  <c r="N27" i="5"/>
  <c r="S27" i="5" s="1"/>
  <c r="O27" i="12"/>
  <c r="Y27" i="12" s="1"/>
  <c r="EI27" i="12" s="1"/>
  <c r="AC26" i="1"/>
  <c r="BI26" i="1" s="1"/>
  <c r="I27" i="1"/>
  <c r="CP26" i="5"/>
  <c r="DY26" i="5"/>
  <c r="CO26" i="5"/>
  <c r="DX26" i="5"/>
  <c r="CK26" i="5"/>
  <c r="DJ26" i="5"/>
  <c r="DD26" i="4"/>
  <c r="CI26" i="4"/>
  <c r="BW26" i="4"/>
  <c r="DR26" i="4"/>
  <c r="CN26" i="5"/>
  <c r="DW26" i="5"/>
  <c r="P27" i="1"/>
  <c r="P27" i="11"/>
  <c r="Z27" i="11" s="1"/>
  <c r="P27" i="5"/>
  <c r="U27" i="5" s="1"/>
  <c r="Q27" i="12"/>
  <c r="AA27" i="12" s="1"/>
  <c r="EK27" i="12" s="1"/>
  <c r="P27" i="4"/>
  <c r="U27" i="4" s="1"/>
  <c r="K27" i="1"/>
  <c r="AE26" i="1"/>
  <c r="BK26" i="1" s="1"/>
  <c r="CJ26" i="5"/>
  <c r="CT26" i="5" s="1"/>
  <c r="DI26" i="5"/>
  <c r="CM26" i="5"/>
  <c r="DV26" i="5"/>
  <c r="DJ26" i="11"/>
  <c r="DY26" i="11"/>
  <c r="CP26" i="11"/>
  <c r="CU26" i="11" s="1"/>
  <c r="DI26" i="11"/>
  <c r="CO26" i="11"/>
  <c r="CT26" i="11" s="1"/>
  <c r="DX26" i="11"/>
  <c r="BI26" i="12"/>
  <c r="EC26" i="12"/>
  <c r="EM26" i="12" s="1"/>
  <c r="BJ26" i="12"/>
  <c r="ED26" i="12"/>
  <c r="EN26" i="12" s="1"/>
  <c r="I27" i="12"/>
  <c r="S27" i="12" s="1"/>
  <c r="H27" i="5"/>
  <c r="W27" i="5" s="1"/>
  <c r="H27" i="11"/>
  <c r="R27" i="11" s="1"/>
  <c r="CH27" i="11" s="1"/>
  <c r="H27" i="4"/>
  <c r="W27" i="4" s="1"/>
  <c r="AG26" i="1"/>
  <c r="DO26" i="1" s="1"/>
  <c r="O27" i="1"/>
  <c r="O27" i="11"/>
  <c r="Y27" i="11" s="1"/>
  <c r="P27" i="12"/>
  <c r="Z27" i="12" s="1"/>
  <c r="EJ27" i="12" s="1"/>
  <c r="O27" i="4"/>
  <c r="T27" i="4" s="1"/>
  <c r="O27" i="5"/>
  <c r="T27" i="5" s="1"/>
  <c r="AD26" i="1"/>
  <c r="BJ26" i="1" s="1"/>
  <c r="J27" i="1"/>
  <c r="CT25" i="5"/>
  <c r="BX26" i="4"/>
  <c r="DS26" i="4"/>
  <c r="CH26" i="5"/>
  <c r="DG26" i="5"/>
  <c r="I27" i="5"/>
  <c r="X27" i="5" s="1"/>
  <c r="I27" i="11"/>
  <c r="S27" i="11" s="1"/>
  <c r="CI27" i="11" s="1"/>
  <c r="J27" i="12"/>
  <c r="T27" i="12" s="1"/>
  <c r="I27" i="4"/>
  <c r="X27" i="4" s="1"/>
  <c r="AH26" i="1"/>
  <c r="DP26" i="1" s="1"/>
  <c r="K27" i="11"/>
  <c r="U27" i="11" s="1"/>
  <c r="CK27" i="11" s="1"/>
  <c r="L27" i="12"/>
  <c r="V27" i="12" s="1"/>
  <c r="K27" i="5"/>
  <c r="Z27" i="5" s="1"/>
  <c r="K27" i="4"/>
  <c r="Z27" i="4" s="1"/>
  <c r="AJ26" i="1"/>
  <c r="DR26" i="1" s="1"/>
  <c r="CG26" i="4"/>
  <c r="DB26" i="4"/>
  <c r="CU25" i="5"/>
  <c r="CH26" i="4"/>
  <c r="DC26" i="4"/>
  <c r="BY26" i="4"/>
  <c r="DT26" i="4"/>
  <c r="CR25" i="5"/>
  <c r="DH26" i="5"/>
  <c r="CI26" i="5"/>
  <c r="BK26" i="12"/>
  <c r="EE26" i="12"/>
  <c r="EO26" i="12" s="1"/>
  <c r="CJ26" i="4"/>
  <c r="DE26" i="4"/>
  <c r="DG26" i="11"/>
  <c r="DV26" i="11"/>
  <c r="CM26" i="11"/>
  <c r="CR26" i="11" s="1"/>
  <c r="BZ26" i="4"/>
  <c r="DU26" i="4"/>
  <c r="FZ7" i="11"/>
  <c r="GC7" i="11"/>
  <c r="CQ8" i="4"/>
  <c r="EN8" i="4" s="1"/>
  <c r="EX8" i="4" s="1"/>
  <c r="FV8" i="4" s="1"/>
  <c r="GA8" i="4" s="1"/>
  <c r="CT8" i="4"/>
  <c r="EQ8" i="4" s="1"/>
  <c r="FA8" i="4" s="1"/>
  <c r="FY8" i="4" s="1"/>
  <c r="GD8" i="4" s="1"/>
  <c r="FG7" i="5"/>
  <c r="AJ8" i="5" s="1"/>
  <c r="ES7" i="5"/>
  <c r="FH7" i="5" s="1"/>
  <c r="CS8" i="4"/>
  <c r="EP8" i="4" s="1"/>
  <c r="EZ8" i="4" s="1"/>
  <c r="CR8" i="4"/>
  <c r="EO8" i="4" s="1"/>
  <c r="EY8" i="4" s="1"/>
  <c r="EZ6" i="1"/>
  <c r="FE6" i="1"/>
  <c r="FG6" i="1" s="1"/>
  <c r="FG27" i="12" l="1"/>
  <c r="FH27" i="12"/>
  <c r="FI27" i="12"/>
  <c r="FJ27" i="12"/>
  <c r="CU26" i="5"/>
  <c r="CM27" i="5"/>
  <c r="DV27" i="5"/>
  <c r="I28" i="11"/>
  <c r="S28" i="11" s="1"/>
  <c r="CI28" i="11" s="1"/>
  <c r="J28" i="12"/>
  <c r="T28" i="12" s="1"/>
  <c r="I28" i="5"/>
  <c r="X28" i="5" s="1"/>
  <c r="I28" i="4"/>
  <c r="X28" i="4" s="1"/>
  <c r="AH27" i="1"/>
  <c r="DP27" i="1" s="1"/>
  <c r="CS26" i="5"/>
  <c r="CI27" i="5"/>
  <c r="DH27" i="5"/>
  <c r="DU27" i="4"/>
  <c r="BZ27" i="4"/>
  <c r="J28" i="5"/>
  <c r="Y28" i="5" s="1"/>
  <c r="J28" i="11"/>
  <c r="T28" i="11" s="1"/>
  <c r="CJ28" i="11" s="1"/>
  <c r="K28" i="12"/>
  <c r="U28" i="12" s="1"/>
  <c r="J28" i="4"/>
  <c r="Y28" i="4" s="1"/>
  <c r="AI27" i="1"/>
  <c r="DQ27" i="1" s="1"/>
  <c r="DI27" i="5"/>
  <c r="CJ27" i="5"/>
  <c r="DH27" i="11"/>
  <c r="CN27" i="11"/>
  <c r="CS27" i="11" s="1"/>
  <c r="DW27" i="11"/>
  <c r="BX27" i="4"/>
  <c r="DS27" i="4"/>
  <c r="CI27" i="4"/>
  <c r="DD27" i="4"/>
  <c r="DC27" i="4"/>
  <c r="CH27" i="4"/>
  <c r="H28" i="5"/>
  <c r="W28" i="5" s="1"/>
  <c r="H28" i="11"/>
  <c r="R28" i="11" s="1"/>
  <c r="CH28" i="11" s="1"/>
  <c r="H28" i="4"/>
  <c r="W28" i="4" s="1"/>
  <c r="I28" i="12"/>
  <c r="S28" i="12" s="1"/>
  <c r="AG27" i="1"/>
  <c r="DO27" i="1" s="1"/>
  <c r="BL27" i="12"/>
  <c r="EF27" i="12"/>
  <c r="EP27" i="12" s="1"/>
  <c r="BJ27" i="12"/>
  <c r="ED27" i="12"/>
  <c r="EN27" i="12" s="1"/>
  <c r="K28" i="5"/>
  <c r="Z28" i="5" s="1"/>
  <c r="K28" i="11"/>
  <c r="U28" i="11" s="1"/>
  <c r="CK28" i="11" s="1"/>
  <c r="L28" i="12"/>
  <c r="V28" i="12" s="1"/>
  <c r="K28" i="4"/>
  <c r="Z28" i="4" s="1"/>
  <c r="AJ27" i="1"/>
  <c r="DR27" i="1" s="1"/>
  <c r="N28" i="1"/>
  <c r="N28" i="11"/>
  <c r="X28" i="11" s="1"/>
  <c r="N28" i="4"/>
  <c r="S28" i="4" s="1"/>
  <c r="O28" i="12"/>
  <c r="Y28" i="12" s="1"/>
  <c r="EI28" i="12" s="1"/>
  <c r="N28" i="5"/>
  <c r="S28" i="5" s="1"/>
  <c r="AC27" i="1"/>
  <c r="BI27" i="1" s="1"/>
  <c r="I28" i="1"/>
  <c r="DI27" i="11"/>
  <c r="CO27" i="11"/>
  <c r="CT27" i="11" s="1"/>
  <c r="DX27" i="11"/>
  <c r="DE27" i="4"/>
  <c r="CJ27" i="4"/>
  <c r="DB27" i="4"/>
  <c r="CG27" i="4"/>
  <c r="BI27" i="12"/>
  <c r="EC27" i="12"/>
  <c r="EM27" i="12" s="1"/>
  <c r="CN27" i="5"/>
  <c r="DW27" i="5"/>
  <c r="O28" i="1"/>
  <c r="O28" i="11"/>
  <c r="Y28" i="11" s="1"/>
  <c r="P28" i="12"/>
  <c r="Z28" i="12" s="1"/>
  <c r="EJ28" i="12" s="1"/>
  <c r="O28" i="4"/>
  <c r="T28" i="4" s="1"/>
  <c r="O28" i="5"/>
  <c r="T28" i="5" s="1"/>
  <c r="J28" i="1"/>
  <c r="AD27" i="1"/>
  <c r="BJ27" i="1" s="1"/>
  <c r="CO27" i="5"/>
  <c r="DX27" i="5"/>
  <c r="CP27" i="5"/>
  <c r="DY27" i="5"/>
  <c r="DJ27" i="5"/>
  <c r="CK27" i="5"/>
  <c r="DT27" i="4"/>
  <c r="BY27" i="4"/>
  <c r="DG27" i="11"/>
  <c r="DV27" i="11"/>
  <c r="CM27" i="11"/>
  <c r="CR27" i="11" s="1"/>
  <c r="CR26" i="5"/>
  <c r="DR27" i="4"/>
  <c r="BW27" i="4"/>
  <c r="DJ27" i="11"/>
  <c r="DY27" i="11"/>
  <c r="CP27" i="11"/>
  <c r="CU27" i="11" s="1"/>
  <c r="BK27" i="12"/>
  <c r="EE27" i="12"/>
  <c r="EO27" i="12" s="1"/>
  <c r="DG27" i="5"/>
  <c r="CH27" i="5"/>
  <c r="CR27" i="5" s="1"/>
  <c r="P28" i="1"/>
  <c r="Q28" i="12"/>
  <c r="AA28" i="12" s="1"/>
  <c r="EK28" i="12" s="1"/>
  <c r="P28" i="4"/>
  <c r="U28" i="4" s="1"/>
  <c r="P28" i="5"/>
  <c r="U28" i="5" s="1"/>
  <c r="P28" i="11"/>
  <c r="Z28" i="11" s="1"/>
  <c r="K28" i="1"/>
  <c r="AE27" i="1"/>
  <c r="BK27" i="1" s="1"/>
  <c r="M28" i="1"/>
  <c r="M28" i="11"/>
  <c r="W28" i="11" s="1"/>
  <c r="M28" i="5"/>
  <c r="R28" i="5" s="1"/>
  <c r="N28" i="12"/>
  <c r="X28" i="12" s="1"/>
  <c r="EH28" i="12" s="1"/>
  <c r="M28" i="4"/>
  <c r="R28" i="4" s="1"/>
  <c r="H28" i="1"/>
  <c r="AB27" i="1"/>
  <c r="BH27" i="1" s="1"/>
  <c r="AJ8" i="11"/>
  <c r="AO8" i="11" s="1"/>
  <c r="AQ8" i="11" s="1"/>
  <c r="GI7" i="11"/>
  <c r="FC8" i="4"/>
  <c r="ET7" i="5"/>
  <c r="AK8" i="5"/>
  <c r="FX8" i="4"/>
  <c r="GC8" i="4" s="1"/>
  <c r="BA9" i="4"/>
  <c r="AU9" i="4"/>
  <c r="AZ9" i="4"/>
  <c r="FW8" i="4"/>
  <c r="GB8" i="4" s="1"/>
  <c r="AX7" i="1"/>
  <c r="FI6" i="1"/>
  <c r="FJ6" i="1" s="1"/>
  <c r="FI28" i="12" l="1"/>
  <c r="FG28" i="12"/>
  <c r="FJ28" i="12"/>
  <c r="FH28" i="12"/>
  <c r="M29" i="1"/>
  <c r="M29" i="11"/>
  <c r="W29" i="11" s="1"/>
  <c r="N29" i="12"/>
  <c r="X29" i="12" s="1"/>
  <c r="EH29" i="12" s="1"/>
  <c r="M29" i="5"/>
  <c r="R29" i="5" s="1"/>
  <c r="M29" i="4"/>
  <c r="R29" i="4" s="1"/>
  <c r="AB28" i="1"/>
  <c r="BH28" i="1" s="1"/>
  <c r="H29" i="1"/>
  <c r="CI28" i="5"/>
  <c r="DH28" i="5"/>
  <c r="DY28" i="11"/>
  <c r="DJ28" i="11"/>
  <c r="CP28" i="11"/>
  <c r="CU28" i="11" s="1"/>
  <c r="CH28" i="4"/>
  <c r="DC28" i="4"/>
  <c r="CS27" i="5"/>
  <c r="CK28" i="5"/>
  <c r="DJ28" i="5"/>
  <c r="DH28" i="11"/>
  <c r="DW28" i="11"/>
  <c r="CN28" i="11"/>
  <c r="CS28" i="11" s="1"/>
  <c r="BI28" i="12"/>
  <c r="EC28" i="12"/>
  <c r="EM28" i="12" s="1"/>
  <c r="N29" i="1"/>
  <c r="N29" i="11"/>
  <c r="X29" i="11" s="1"/>
  <c r="O29" i="12"/>
  <c r="Y29" i="12" s="1"/>
  <c r="EI29" i="12" s="1"/>
  <c r="N29" i="5"/>
  <c r="S29" i="5" s="1"/>
  <c r="N29" i="4"/>
  <c r="S29" i="4" s="1"/>
  <c r="I29" i="1"/>
  <c r="AC28" i="1"/>
  <c r="BI28" i="1" s="1"/>
  <c r="BW28" i="4"/>
  <c r="DR28" i="4"/>
  <c r="CT27" i="5"/>
  <c r="J29" i="11"/>
  <c r="T29" i="11" s="1"/>
  <c r="CJ29" i="11" s="1"/>
  <c r="J29" i="5"/>
  <c r="Y29" i="5" s="1"/>
  <c r="K29" i="12"/>
  <c r="U29" i="12" s="1"/>
  <c r="J29" i="4"/>
  <c r="Y29" i="4" s="1"/>
  <c r="AI28" i="1"/>
  <c r="DQ28" i="1" s="1"/>
  <c r="BX28" i="4"/>
  <c r="DS28" i="4"/>
  <c r="K29" i="11"/>
  <c r="U29" i="11" s="1"/>
  <c r="CK29" i="11" s="1"/>
  <c r="K29" i="5"/>
  <c r="Z29" i="5" s="1"/>
  <c r="L29" i="12"/>
  <c r="V29" i="12" s="1"/>
  <c r="K29" i="4"/>
  <c r="Z29" i="4" s="1"/>
  <c r="AJ28" i="1"/>
  <c r="DR28" i="1" s="1"/>
  <c r="CJ28" i="4"/>
  <c r="DE28" i="4"/>
  <c r="H29" i="11"/>
  <c r="R29" i="11" s="1"/>
  <c r="CH29" i="11" s="1"/>
  <c r="H29" i="5"/>
  <c r="W29" i="5" s="1"/>
  <c r="I29" i="12"/>
  <c r="S29" i="12" s="1"/>
  <c r="H29" i="4"/>
  <c r="W29" i="4" s="1"/>
  <c r="AG28" i="1"/>
  <c r="DO28" i="1" s="1"/>
  <c r="CJ28" i="5"/>
  <c r="DI28" i="5"/>
  <c r="BZ28" i="4"/>
  <c r="DU28" i="4"/>
  <c r="CM28" i="5"/>
  <c r="DV28" i="5"/>
  <c r="CN28" i="5"/>
  <c r="DW28" i="5"/>
  <c r="CI28" i="4"/>
  <c r="DD28" i="4"/>
  <c r="BL28" i="12"/>
  <c r="EF28" i="12"/>
  <c r="EP28" i="12" s="1"/>
  <c r="DT28" i="4"/>
  <c r="BY28" i="4"/>
  <c r="BJ28" i="12"/>
  <c r="ED28" i="12"/>
  <c r="EN28" i="12" s="1"/>
  <c r="P29" i="1"/>
  <c r="P29" i="5"/>
  <c r="U29" i="5" s="1"/>
  <c r="Q29" i="12"/>
  <c r="AA29" i="12" s="1"/>
  <c r="EK29" i="12" s="1"/>
  <c r="P29" i="11"/>
  <c r="Z29" i="11" s="1"/>
  <c r="P29" i="4"/>
  <c r="U29" i="4" s="1"/>
  <c r="AE28" i="1"/>
  <c r="BK28" i="1" s="1"/>
  <c r="K29" i="1"/>
  <c r="BK28" i="12"/>
  <c r="EE28" i="12"/>
  <c r="EO28" i="12" s="1"/>
  <c r="DI28" i="11"/>
  <c r="CO28" i="11"/>
  <c r="CT28" i="11" s="1"/>
  <c r="DX28" i="11"/>
  <c r="CP28" i="5"/>
  <c r="DY28" i="5"/>
  <c r="CG28" i="4"/>
  <c r="DB28" i="4"/>
  <c r="CH28" i="5"/>
  <c r="CR28" i="5" s="1"/>
  <c r="DG28" i="5"/>
  <c r="DG28" i="11"/>
  <c r="DV28" i="11"/>
  <c r="CM28" i="11"/>
  <c r="CR28" i="11" s="1"/>
  <c r="CU27" i="5"/>
  <c r="O29" i="1"/>
  <c r="P29" i="12"/>
  <c r="Z29" i="12" s="1"/>
  <c r="EJ29" i="12" s="1"/>
  <c r="O29" i="11"/>
  <c r="Y29" i="11" s="1"/>
  <c r="O29" i="4"/>
  <c r="T29" i="4" s="1"/>
  <c r="O29" i="5"/>
  <c r="T29" i="5" s="1"/>
  <c r="AD28" i="1"/>
  <c r="BJ28" i="1" s="1"/>
  <c r="J29" i="1"/>
  <c r="I29" i="11"/>
  <c r="S29" i="11" s="1"/>
  <c r="CI29" i="11" s="1"/>
  <c r="I29" i="5"/>
  <c r="X29" i="5" s="1"/>
  <c r="J29" i="12"/>
  <c r="T29" i="12" s="1"/>
  <c r="I29" i="4"/>
  <c r="X29" i="4" s="1"/>
  <c r="AH28" i="1"/>
  <c r="DP28" i="1" s="1"/>
  <c r="CO28" i="5"/>
  <c r="DX28" i="5"/>
  <c r="AS8" i="11"/>
  <c r="GJ7" i="11"/>
  <c r="GK7" i="11" s="1"/>
  <c r="FF8" i="4"/>
  <c r="FI8" i="4" s="1"/>
  <c r="FH8" i="4"/>
  <c r="FJ8" i="4"/>
  <c r="FI7" i="5"/>
  <c r="AL8" i="5" s="1"/>
  <c r="AO8" i="5" s="1"/>
  <c r="AQ8" i="5" s="1"/>
  <c r="BJ9" i="4"/>
  <c r="BO9" i="4" s="1"/>
  <c r="BT9" i="4" s="1"/>
  <c r="BK9" i="4"/>
  <c r="BP9" i="4" s="1"/>
  <c r="BU9" i="4" s="1"/>
  <c r="AX9" i="4"/>
  <c r="AS9" i="4"/>
  <c r="DO9" i="4"/>
  <c r="DY9" i="4" s="1"/>
  <c r="CY9" i="4"/>
  <c r="DI9" i="4" s="1"/>
  <c r="EU9" i="4" s="1"/>
  <c r="DP9" i="4"/>
  <c r="DZ9" i="4" s="1"/>
  <c r="CZ9" i="4"/>
  <c r="DJ9" i="4" s="1"/>
  <c r="EV9" i="4" s="1"/>
  <c r="AT9" i="4"/>
  <c r="AY9" i="4"/>
  <c r="BB7" i="1"/>
  <c r="AZ7" i="1"/>
  <c r="BC7" i="1"/>
  <c r="BA7" i="1"/>
  <c r="FH29" i="12" l="1"/>
  <c r="FG29" i="12"/>
  <c r="FJ29" i="12"/>
  <c r="FI29" i="12"/>
  <c r="FL7" i="5"/>
  <c r="DE29" i="4"/>
  <c r="CJ29" i="4"/>
  <c r="CM29" i="5"/>
  <c r="DV29" i="5"/>
  <c r="BY29" i="4"/>
  <c r="DT29" i="4"/>
  <c r="DH29" i="11"/>
  <c r="CN29" i="11"/>
  <c r="CS29" i="11" s="1"/>
  <c r="DW29" i="11"/>
  <c r="BK29" i="12"/>
  <c r="EE29" i="12"/>
  <c r="EO29" i="12" s="1"/>
  <c r="N30" i="1"/>
  <c r="N30" i="4"/>
  <c r="S30" i="4" s="1"/>
  <c r="N30" i="5"/>
  <c r="S30" i="5" s="1"/>
  <c r="O30" i="12"/>
  <c r="Y30" i="12" s="1"/>
  <c r="EI30" i="12" s="1"/>
  <c r="N30" i="11"/>
  <c r="X30" i="11" s="1"/>
  <c r="I30" i="1"/>
  <c r="AC29" i="1"/>
  <c r="BI29" i="1" s="1"/>
  <c r="CO29" i="5"/>
  <c r="DX29" i="5"/>
  <c r="DD29" i="4"/>
  <c r="CI29" i="4"/>
  <c r="CK29" i="5"/>
  <c r="CU29" i="5" s="1"/>
  <c r="DJ29" i="5"/>
  <c r="J30" i="11"/>
  <c r="T30" i="11" s="1"/>
  <c r="CJ30" i="11" s="1"/>
  <c r="K30" i="12"/>
  <c r="U30" i="12" s="1"/>
  <c r="J30" i="5"/>
  <c r="Y30" i="5" s="1"/>
  <c r="J30" i="4"/>
  <c r="Y30" i="4" s="1"/>
  <c r="AI29" i="1"/>
  <c r="DQ29" i="1" s="1"/>
  <c r="P30" i="1"/>
  <c r="Q30" i="12"/>
  <c r="AA30" i="12" s="1"/>
  <c r="EK30" i="12" s="1"/>
  <c r="P30" i="5"/>
  <c r="U30" i="5" s="1"/>
  <c r="P30" i="11"/>
  <c r="Z30" i="11" s="1"/>
  <c r="P30" i="4"/>
  <c r="U30" i="4" s="1"/>
  <c r="K30" i="1"/>
  <c r="AE29" i="1"/>
  <c r="BK29" i="1" s="1"/>
  <c r="CS28" i="5"/>
  <c r="BZ29" i="4"/>
  <c r="DU29" i="4"/>
  <c r="H30" i="11"/>
  <c r="R30" i="11" s="1"/>
  <c r="CH30" i="11" s="1"/>
  <c r="I30" i="12"/>
  <c r="S30" i="12" s="1"/>
  <c r="H30" i="5"/>
  <c r="W30" i="5" s="1"/>
  <c r="H30" i="4"/>
  <c r="W30" i="4" s="1"/>
  <c r="AG29" i="1"/>
  <c r="DO29" i="1" s="1"/>
  <c r="O30" i="1"/>
  <c r="P30" i="12"/>
  <c r="Z30" i="12" s="1"/>
  <c r="EJ30" i="12" s="1"/>
  <c r="O30" i="11"/>
  <c r="Y30" i="11" s="1"/>
  <c r="O30" i="4"/>
  <c r="T30" i="4" s="1"/>
  <c r="O30" i="5"/>
  <c r="T30" i="5" s="1"/>
  <c r="J30" i="1"/>
  <c r="AD29" i="1"/>
  <c r="BJ29" i="1" s="1"/>
  <c r="BL29" i="12"/>
  <c r="EF29" i="12"/>
  <c r="EP29" i="12" s="1"/>
  <c r="CP29" i="5"/>
  <c r="DY29" i="5"/>
  <c r="DB29" i="4"/>
  <c r="CG29" i="4"/>
  <c r="DI29" i="5"/>
  <c r="CJ29" i="5"/>
  <c r="CT29" i="5" s="1"/>
  <c r="DS29" i="4"/>
  <c r="BX29" i="4"/>
  <c r="CT28" i="5"/>
  <c r="I30" i="11"/>
  <c r="S30" i="11" s="1"/>
  <c r="CI30" i="11" s="1"/>
  <c r="J30" i="12"/>
  <c r="T30" i="12" s="1"/>
  <c r="I30" i="5"/>
  <c r="X30" i="5" s="1"/>
  <c r="I30" i="4"/>
  <c r="X30" i="4" s="1"/>
  <c r="AH29" i="1"/>
  <c r="DP29" i="1" s="1"/>
  <c r="CU28" i="5"/>
  <c r="CH29" i="5"/>
  <c r="CR29" i="5" s="1"/>
  <c r="DG29" i="5"/>
  <c r="DJ29" i="11"/>
  <c r="DY29" i="11"/>
  <c r="CP29" i="11"/>
  <c r="CU29" i="11" s="1"/>
  <c r="BJ29" i="12"/>
  <c r="ED29" i="12"/>
  <c r="EN29" i="12" s="1"/>
  <c r="CH29" i="4"/>
  <c r="DC29" i="4"/>
  <c r="FK8" i="4"/>
  <c r="AV9" i="4" s="1"/>
  <c r="CN29" i="5"/>
  <c r="DW29" i="5"/>
  <c r="K30" i="11"/>
  <c r="U30" i="11" s="1"/>
  <c r="CK30" i="11" s="1"/>
  <c r="L30" i="12"/>
  <c r="V30" i="12" s="1"/>
  <c r="K30" i="5"/>
  <c r="Z30" i="5" s="1"/>
  <c r="K30" i="4"/>
  <c r="Z30" i="4" s="1"/>
  <c r="AJ29" i="1"/>
  <c r="DR29" i="1" s="1"/>
  <c r="BW29" i="4"/>
  <c r="DR29" i="4"/>
  <c r="CI29" i="5"/>
  <c r="DH29" i="5"/>
  <c r="DG29" i="11"/>
  <c r="CM29" i="11"/>
  <c r="CR29" i="11" s="1"/>
  <c r="DV29" i="11"/>
  <c r="ED9" i="4"/>
  <c r="EI9" i="4"/>
  <c r="DI29" i="11"/>
  <c r="DX29" i="11"/>
  <c r="CO29" i="11"/>
  <c r="CT29" i="11" s="1"/>
  <c r="EE9" i="4"/>
  <c r="EJ9" i="4"/>
  <c r="FN8" i="4"/>
  <c r="BI29" i="12"/>
  <c r="EC29" i="12"/>
  <c r="EM29" i="12" s="1"/>
  <c r="M30" i="1"/>
  <c r="M30" i="11"/>
  <c r="W30" i="11" s="1"/>
  <c r="M30" i="5"/>
  <c r="R30" i="5" s="1"/>
  <c r="N30" i="12"/>
  <c r="X30" i="12" s="1"/>
  <c r="EH30" i="12" s="1"/>
  <c r="M30" i="4"/>
  <c r="R30" i="4" s="1"/>
  <c r="H30" i="1"/>
  <c r="AB29" i="1"/>
  <c r="BH29" i="1" s="1"/>
  <c r="AU8" i="11"/>
  <c r="AX8" i="11"/>
  <c r="AV8" i="11"/>
  <c r="AW8" i="11"/>
  <c r="FO7" i="5"/>
  <c r="BI9" i="4"/>
  <c r="BN9" i="4" s="1"/>
  <c r="BS9" i="4" s="1"/>
  <c r="DM9" i="4"/>
  <c r="DW9" i="4" s="1"/>
  <c r="CW9" i="4"/>
  <c r="DG9" i="4" s="1"/>
  <c r="ES9" i="4" s="1"/>
  <c r="CN9" i="4"/>
  <c r="CD9" i="4"/>
  <c r="BH9" i="4"/>
  <c r="BM9" i="4" s="1"/>
  <c r="CO9" i="4"/>
  <c r="CE9" i="4"/>
  <c r="DN9" i="4"/>
  <c r="DX9" i="4" s="1"/>
  <c r="CX9" i="4"/>
  <c r="DH9" i="4" s="1"/>
  <c r="ET9" i="4" s="1"/>
  <c r="BN7" i="1"/>
  <c r="EQ7" i="1"/>
  <c r="BM7" i="1"/>
  <c r="EP7" i="1"/>
  <c r="BE7" i="1"/>
  <c r="BF7" i="1" s="1"/>
  <c r="FF7" i="1" s="1"/>
  <c r="BP7" i="1"/>
  <c r="ES7" i="1"/>
  <c r="BO7" i="1"/>
  <c r="ER7" i="1"/>
  <c r="FH30" i="12" l="1"/>
  <c r="FG30" i="12"/>
  <c r="FI30" i="12"/>
  <c r="FJ30" i="12"/>
  <c r="H31" i="5"/>
  <c r="W31" i="5" s="1"/>
  <c r="H31" i="11"/>
  <c r="R31" i="11" s="1"/>
  <c r="CH31" i="11" s="1"/>
  <c r="I31" i="12"/>
  <c r="S31" i="12" s="1"/>
  <c r="H31" i="4"/>
  <c r="W31" i="4" s="1"/>
  <c r="AG30" i="1"/>
  <c r="DO30" i="1" s="1"/>
  <c r="BZ30" i="4"/>
  <c r="DU30" i="4"/>
  <c r="CI30" i="4"/>
  <c r="DD30" i="4"/>
  <c r="N31" i="1"/>
  <c r="O31" i="12"/>
  <c r="Y31" i="12" s="1"/>
  <c r="EI31" i="12" s="1"/>
  <c r="N31" i="5"/>
  <c r="S31" i="5" s="1"/>
  <c r="N31" i="11"/>
  <c r="X31" i="11" s="1"/>
  <c r="N31" i="4"/>
  <c r="S31" i="4" s="1"/>
  <c r="I31" i="1"/>
  <c r="AC30" i="1"/>
  <c r="BI30" i="1" s="1"/>
  <c r="DI30" i="11"/>
  <c r="DX30" i="11"/>
  <c r="CO30" i="11"/>
  <c r="CT30" i="11" s="1"/>
  <c r="K31" i="11"/>
  <c r="U31" i="11" s="1"/>
  <c r="CK31" i="11" s="1"/>
  <c r="L31" i="12"/>
  <c r="V31" i="12" s="1"/>
  <c r="K31" i="5"/>
  <c r="Z31" i="5" s="1"/>
  <c r="K31" i="4"/>
  <c r="Z31" i="4" s="1"/>
  <c r="AJ30" i="1"/>
  <c r="DR30" i="1" s="1"/>
  <c r="BL30" i="12"/>
  <c r="EF30" i="12"/>
  <c r="EP30" i="12" s="1"/>
  <c r="DE30" i="4"/>
  <c r="CJ30" i="4"/>
  <c r="CH30" i="5"/>
  <c r="DG30" i="5"/>
  <c r="O31" i="1"/>
  <c r="P31" i="12"/>
  <c r="Z31" i="12" s="1"/>
  <c r="EJ31" i="12" s="1"/>
  <c r="O31" i="5"/>
  <c r="T31" i="5" s="1"/>
  <c r="O31" i="4"/>
  <c r="T31" i="4" s="1"/>
  <c r="O31" i="11"/>
  <c r="Y31" i="11" s="1"/>
  <c r="AD30" i="1"/>
  <c r="BJ30" i="1" s="1"/>
  <c r="J31" i="1"/>
  <c r="DJ30" i="11"/>
  <c r="CP30" i="11"/>
  <c r="CU30" i="11" s="1"/>
  <c r="DY30" i="11"/>
  <c r="DV30" i="11"/>
  <c r="CM30" i="11"/>
  <c r="CR30" i="11" s="1"/>
  <c r="DG30" i="11"/>
  <c r="CK30" i="5"/>
  <c r="DJ30" i="5"/>
  <c r="DR30" i="4"/>
  <c r="BW30" i="4"/>
  <c r="CP30" i="5"/>
  <c r="DY30" i="5"/>
  <c r="BX30" i="4"/>
  <c r="DS30" i="4"/>
  <c r="CM30" i="5"/>
  <c r="DV30" i="5"/>
  <c r="P31" i="1"/>
  <c r="Q31" i="12"/>
  <c r="AA31" i="12" s="1"/>
  <c r="EK31" i="12" s="1"/>
  <c r="P31" i="11"/>
  <c r="Z31" i="11" s="1"/>
  <c r="P31" i="5"/>
  <c r="U31" i="5" s="1"/>
  <c r="P31" i="4"/>
  <c r="U31" i="4" s="1"/>
  <c r="AE30" i="1"/>
  <c r="BK30" i="1" s="1"/>
  <c r="K31" i="1"/>
  <c r="CN30" i="5"/>
  <c r="DW30" i="5"/>
  <c r="BI30" i="12"/>
  <c r="EC30" i="12"/>
  <c r="EM30" i="12" s="1"/>
  <c r="I31" i="5"/>
  <c r="X31" i="5" s="1"/>
  <c r="I31" i="11"/>
  <c r="S31" i="11" s="1"/>
  <c r="CI31" i="11" s="1"/>
  <c r="J31" i="12"/>
  <c r="T31" i="12" s="1"/>
  <c r="I31" i="4"/>
  <c r="X31" i="4" s="1"/>
  <c r="AH30" i="1"/>
  <c r="DP30" i="1" s="1"/>
  <c r="CS29" i="5"/>
  <c r="BJ30" i="12"/>
  <c r="ED30" i="12"/>
  <c r="EN30" i="12" s="1"/>
  <c r="BY30" i="4"/>
  <c r="DT30" i="4"/>
  <c r="DH30" i="11"/>
  <c r="DW30" i="11"/>
  <c r="CN30" i="11"/>
  <c r="CS30" i="11" s="1"/>
  <c r="CO30" i="5"/>
  <c r="DX30" i="5"/>
  <c r="CG30" i="4"/>
  <c r="DB30" i="4"/>
  <c r="EC9" i="4"/>
  <c r="EH9" i="4"/>
  <c r="J31" i="11"/>
  <c r="T31" i="11" s="1"/>
  <c r="CJ31" i="11" s="1"/>
  <c r="K31" i="12"/>
  <c r="U31" i="12" s="1"/>
  <c r="J31" i="4"/>
  <c r="Y31" i="4" s="1"/>
  <c r="J31" i="5"/>
  <c r="Y31" i="5" s="1"/>
  <c r="AI30" i="1"/>
  <c r="DQ30" i="1" s="1"/>
  <c r="BK30" i="12"/>
  <c r="EE30" i="12"/>
  <c r="EO30" i="12" s="1"/>
  <c r="CI30" i="5"/>
  <c r="CS30" i="5" s="1"/>
  <c r="DH30" i="5"/>
  <c r="EB9" i="4"/>
  <c r="EG9" i="4" s="1"/>
  <c r="M31" i="1"/>
  <c r="N31" i="12"/>
  <c r="X31" i="12" s="1"/>
  <c r="EH31" i="12" s="1"/>
  <c r="M31" i="5"/>
  <c r="R31" i="5" s="1"/>
  <c r="M31" i="11"/>
  <c r="W31" i="11" s="1"/>
  <c r="M31" i="4"/>
  <c r="R31" i="4" s="1"/>
  <c r="H31" i="1"/>
  <c r="AB30" i="1"/>
  <c r="BH30" i="1" s="1"/>
  <c r="FO8" i="4"/>
  <c r="J9" i="10" s="1"/>
  <c r="K9" i="10" s="1"/>
  <c r="L9" i="10" s="1"/>
  <c r="I9" i="10"/>
  <c r="CJ30" i="5"/>
  <c r="CT30" i="5" s="1"/>
  <c r="DI30" i="5"/>
  <c r="CH30" i="4"/>
  <c r="DC30" i="4"/>
  <c r="AS8" i="5"/>
  <c r="AW8" i="5" s="1"/>
  <c r="FP7" i="5"/>
  <c r="E8" i="10"/>
  <c r="BO8" i="11"/>
  <c r="DC8" i="11" s="1"/>
  <c r="DM8" i="11" s="1"/>
  <c r="EX8" i="11" s="1"/>
  <c r="BJ8" i="11"/>
  <c r="DR8" i="11" s="1"/>
  <c r="EB8" i="11" s="1"/>
  <c r="EG8" i="11" s="1"/>
  <c r="EL8" i="11" s="1"/>
  <c r="FC8" i="11" s="1"/>
  <c r="BE8" i="11"/>
  <c r="BT8" i="11" s="1"/>
  <c r="BQ8" i="11"/>
  <c r="DE8" i="11" s="1"/>
  <c r="DO8" i="11" s="1"/>
  <c r="EZ8" i="11" s="1"/>
  <c r="BL8" i="11"/>
  <c r="DT8" i="11" s="1"/>
  <c r="ED8" i="11" s="1"/>
  <c r="EI8" i="11" s="1"/>
  <c r="EN8" i="11" s="1"/>
  <c r="FE8" i="11" s="1"/>
  <c r="BG8" i="11"/>
  <c r="BV8" i="11" s="1"/>
  <c r="BF8" i="11"/>
  <c r="BU8" i="11" s="1"/>
  <c r="BK8" i="11"/>
  <c r="DS8" i="11" s="1"/>
  <c r="EC8" i="11" s="1"/>
  <c r="EH8" i="11" s="1"/>
  <c r="EM8" i="11" s="1"/>
  <c r="FD8" i="11" s="1"/>
  <c r="BP8" i="11"/>
  <c r="DD8" i="11" s="1"/>
  <c r="DN8" i="11" s="1"/>
  <c r="EY8" i="11" s="1"/>
  <c r="BI8" i="11"/>
  <c r="DQ8" i="11" s="1"/>
  <c r="EA8" i="11" s="1"/>
  <c r="EF8" i="11" s="1"/>
  <c r="EK8" i="11" s="1"/>
  <c r="BN8" i="11"/>
  <c r="DB8" i="11" s="1"/>
  <c r="DL8" i="11" s="1"/>
  <c r="EW8" i="11" s="1"/>
  <c r="BD8" i="11"/>
  <c r="BS8" i="11" s="1"/>
  <c r="AZ8" i="11"/>
  <c r="CT9" i="4"/>
  <c r="EQ9" i="4" s="1"/>
  <c r="FA9" i="4" s="1"/>
  <c r="FY9" i="4" s="1"/>
  <c r="GD9" i="4" s="1"/>
  <c r="CS9" i="4"/>
  <c r="EP9" i="4" s="1"/>
  <c r="EZ9" i="4" s="1"/>
  <c r="FX9" i="4" s="1"/>
  <c r="GC9" i="4" s="1"/>
  <c r="CL9" i="4"/>
  <c r="CB9" i="4"/>
  <c r="BR9" i="4"/>
  <c r="CM9" i="4"/>
  <c r="CC9" i="4"/>
  <c r="CR9" i="4" s="1"/>
  <c r="EO9" i="4" s="1"/>
  <c r="EY9" i="4" s="1"/>
  <c r="BU7" i="1"/>
  <c r="BZ7" i="1"/>
  <c r="CE7" i="1"/>
  <c r="CB7" i="1"/>
  <c r="BW7" i="1"/>
  <c r="BR7" i="1"/>
  <c r="BY7" i="1"/>
  <c r="BT7" i="1"/>
  <c r="CD7" i="1"/>
  <c r="BX7" i="1"/>
  <c r="CC7" i="1"/>
  <c r="BS7" i="1"/>
  <c r="FH31" i="12" l="1"/>
  <c r="FI31" i="12"/>
  <c r="FG31" i="12"/>
  <c r="FJ31" i="12"/>
  <c r="EL9" i="4"/>
  <c r="FE9" i="4" s="1"/>
  <c r="BP8" i="5"/>
  <c r="DD8" i="5" s="1"/>
  <c r="DN8" i="5" s="1"/>
  <c r="EY8" i="5" s="1"/>
  <c r="BF8" i="5"/>
  <c r="BU8" i="5" s="1"/>
  <c r="BZ8" i="5" s="1"/>
  <c r="CY8" i="5" s="1"/>
  <c r="K32" i="5"/>
  <c r="Z32" i="5" s="1"/>
  <c r="L32" i="12"/>
  <c r="V32" i="12" s="1"/>
  <c r="K32" i="11"/>
  <c r="U32" i="11" s="1"/>
  <c r="CK32" i="11" s="1"/>
  <c r="K32" i="4"/>
  <c r="Z32" i="4" s="1"/>
  <c r="AJ31" i="1"/>
  <c r="DR31" i="1" s="1"/>
  <c r="CI31" i="5"/>
  <c r="DH31" i="5"/>
  <c r="DI31" i="11"/>
  <c r="DX31" i="11"/>
  <c r="CO31" i="11"/>
  <c r="CT31" i="11" s="1"/>
  <c r="BZ31" i="4"/>
  <c r="DU31" i="4"/>
  <c r="CJ31" i="4"/>
  <c r="DE31" i="4"/>
  <c r="DD31" i="4"/>
  <c r="CI31" i="4"/>
  <c r="CP31" i="5"/>
  <c r="DY31" i="5"/>
  <c r="N32" i="1"/>
  <c r="O32" i="12"/>
  <c r="Y32" i="12" s="1"/>
  <c r="EI32" i="12" s="1"/>
  <c r="N32" i="5"/>
  <c r="S32" i="5" s="1"/>
  <c r="N32" i="11"/>
  <c r="X32" i="11" s="1"/>
  <c r="N32" i="4"/>
  <c r="S32" i="4" s="1"/>
  <c r="I32" i="1"/>
  <c r="AC31" i="1"/>
  <c r="BI31" i="1" s="1"/>
  <c r="CK31" i="5"/>
  <c r="DJ31" i="5"/>
  <c r="DI31" i="5"/>
  <c r="CJ31" i="5"/>
  <c r="BL31" i="12"/>
  <c r="EF31" i="12"/>
  <c r="EP31" i="12" s="1"/>
  <c r="AX8" i="5"/>
  <c r="BQ8" i="5" s="1"/>
  <c r="DE8" i="5" s="1"/>
  <c r="DO8" i="5" s="1"/>
  <c r="EZ8" i="5" s="1"/>
  <c r="BX31" i="4"/>
  <c r="DS31" i="4"/>
  <c r="CP31" i="11"/>
  <c r="DY31" i="11"/>
  <c r="DJ31" i="11"/>
  <c r="CU30" i="5"/>
  <c r="CU31" i="11"/>
  <c r="BJ31" i="12"/>
  <c r="ED31" i="12"/>
  <c r="EN31" i="12" s="1"/>
  <c r="O32" i="1"/>
  <c r="P32" i="12"/>
  <c r="Z32" i="12" s="1"/>
  <c r="EJ32" i="12" s="1"/>
  <c r="O32" i="11"/>
  <c r="Y32" i="11" s="1"/>
  <c r="O32" i="4"/>
  <c r="T32" i="4" s="1"/>
  <c r="O32" i="5"/>
  <c r="T32" i="5" s="1"/>
  <c r="J32" i="1"/>
  <c r="AD31" i="1"/>
  <c r="BJ31" i="1" s="1"/>
  <c r="M32" i="1"/>
  <c r="N32" i="12"/>
  <c r="X32" i="12" s="1"/>
  <c r="EH32" i="12" s="1"/>
  <c r="M32" i="11"/>
  <c r="W32" i="11" s="1"/>
  <c r="M32" i="4"/>
  <c r="R32" i="4" s="1"/>
  <c r="M32" i="5"/>
  <c r="R32" i="5" s="1"/>
  <c r="AB31" i="1"/>
  <c r="BH31" i="1" s="1"/>
  <c r="H32" i="1"/>
  <c r="P32" i="1"/>
  <c r="Q32" i="12"/>
  <c r="AA32" i="12" s="1"/>
  <c r="EK32" i="12" s="1"/>
  <c r="P32" i="5"/>
  <c r="U32" i="5" s="1"/>
  <c r="P32" i="11"/>
  <c r="Z32" i="11" s="1"/>
  <c r="P32" i="4"/>
  <c r="U32" i="4" s="1"/>
  <c r="AE31" i="1"/>
  <c r="BK31" i="1" s="1"/>
  <c r="K32" i="1"/>
  <c r="CN31" i="5"/>
  <c r="DW31" i="5"/>
  <c r="CR30" i="5"/>
  <c r="H32" i="11"/>
  <c r="R32" i="11" s="1"/>
  <c r="CH32" i="11" s="1"/>
  <c r="H32" i="5"/>
  <c r="W32" i="5" s="1"/>
  <c r="I32" i="12"/>
  <c r="S32" i="12" s="1"/>
  <c r="H32" i="4"/>
  <c r="W32" i="4" s="1"/>
  <c r="AG31" i="1"/>
  <c r="DO31" i="1" s="1"/>
  <c r="BW31" i="4"/>
  <c r="DR31" i="4"/>
  <c r="AU8" i="5"/>
  <c r="BN8" i="5" s="1"/>
  <c r="DB8" i="5" s="1"/>
  <c r="DL8" i="5" s="1"/>
  <c r="EW8" i="5" s="1"/>
  <c r="DB31" i="4"/>
  <c r="CG31" i="4"/>
  <c r="CO31" i="5"/>
  <c r="DX31" i="5"/>
  <c r="I32" i="11"/>
  <c r="S32" i="11" s="1"/>
  <c r="CI32" i="11" s="1"/>
  <c r="J32" i="12"/>
  <c r="T32" i="12" s="1"/>
  <c r="I32" i="5"/>
  <c r="X32" i="5" s="1"/>
  <c r="I32" i="4"/>
  <c r="X32" i="4" s="1"/>
  <c r="AH31" i="1"/>
  <c r="DP31" i="1" s="1"/>
  <c r="BI31" i="12"/>
  <c r="EC31" i="12"/>
  <c r="EM31" i="12" s="1"/>
  <c r="AV8" i="5"/>
  <c r="BO8" i="5" s="1"/>
  <c r="DC8" i="5" s="1"/>
  <c r="DM8" i="5" s="1"/>
  <c r="EX8" i="5" s="1"/>
  <c r="DG31" i="11"/>
  <c r="DV31" i="11"/>
  <c r="CM31" i="11"/>
  <c r="CR31" i="11" s="1"/>
  <c r="BY31" i="4"/>
  <c r="DT31" i="4"/>
  <c r="CH31" i="4"/>
  <c r="DC31" i="4"/>
  <c r="DG31" i="5"/>
  <c r="CH31" i="5"/>
  <c r="BK31" i="12"/>
  <c r="EE31" i="12"/>
  <c r="EO31" i="12" s="1"/>
  <c r="J32" i="11"/>
  <c r="T32" i="11" s="1"/>
  <c r="CJ32" i="11" s="1"/>
  <c r="J32" i="5"/>
  <c r="Y32" i="5" s="1"/>
  <c r="K32" i="12"/>
  <c r="U32" i="12" s="1"/>
  <c r="J32" i="4"/>
  <c r="Y32" i="4" s="1"/>
  <c r="AI31" i="1"/>
  <c r="DQ31" i="1" s="1"/>
  <c r="DH31" i="11"/>
  <c r="CN31" i="11"/>
  <c r="CS31" i="11" s="1"/>
  <c r="DW31" i="11"/>
  <c r="CM31" i="5"/>
  <c r="DV31" i="5"/>
  <c r="BK8" i="5"/>
  <c r="F8" i="10"/>
  <c r="O8" i="10" s="1"/>
  <c r="N8" i="10"/>
  <c r="BX8" i="11"/>
  <c r="CW8" i="11" s="1"/>
  <c r="ER8" i="11" s="1"/>
  <c r="FG8" i="11" s="1"/>
  <c r="CC8" i="11"/>
  <c r="EP8" i="11"/>
  <c r="FP8" i="11" s="1"/>
  <c r="FB8" i="11"/>
  <c r="BY8" i="11"/>
  <c r="CX8" i="11" s="1"/>
  <c r="ES8" i="11" s="1"/>
  <c r="FH8" i="11" s="1"/>
  <c r="CA8" i="11"/>
  <c r="CZ8" i="11" s="1"/>
  <c r="EU8" i="11" s="1"/>
  <c r="FJ8" i="11" s="1"/>
  <c r="BZ8" i="11"/>
  <c r="CY8" i="11" s="1"/>
  <c r="ET8" i="11" s="1"/>
  <c r="FI8" i="11" s="1"/>
  <c r="BA8" i="11"/>
  <c r="FM8" i="11" s="1"/>
  <c r="CQ9" i="4"/>
  <c r="EN9" i="4" s="1"/>
  <c r="EX9" i="4" s="1"/>
  <c r="BI8" i="5"/>
  <c r="DQ8" i="5" s="1"/>
  <c r="EA8" i="5" s="1"/>
  <c r="EF8" i="5" s="1"/>
  <c r="EK8" i="5" s="1"/>
  <c r="FB8" i="5" s="1"/>
  <c r="FW9" i="4"/>
  <c r="GB9" i="4" s="1"/>
  <c r="FV9" i="4"/>
  <c r="GA9" i="4" s="1"/>
  <c r="FC9" i="4"/>
  <c r="FF9" i="4" s="1"/>
  <c r="EA7" i="1"/>
  <c r="CP7" i="1"/>
  <c r="DB7" i="1" s="1"/>
  <c r="CG7" i="1"/>
  <c r="CU7" i="1" s="1"/>
  <c r="DT7" i="1"/>
  <c r="CQ7" i="1"/>
  <c r="DC7" i="1" s="1"/>
  <c r="EB7" i="1"/>
  <c r="CI7" i="1"/>
  <c r="CW7" i="1" s="1"/>
  <c r="DV7" i="1"/>
  <c r="CN7" i="1"/>
  <c r="CZ7" i="1" s="1"/>
  <c r="DY7" i="1"/>
  <c r="DZ7" i="1"/>
  <c r="CO7" i="1"/>
  <c r="DA7" i="1" s="1"/>
  <c r="CH7" i="1"/>
  <c r="CV7" i="1" s="1"/>
  <c r="DU7" i="1"/>
  <c r="DW7" i="1"/>
  <c r="CJ7" i="1"/>
  <c r="CX7" i="1" s="1"/>
  <c r="FI32" i="12" l="1"/>
  <c r="FJ32" i="12"/>
  <c r="FH32" i="12"/>
  <c r="FG32" i="12"/>
  <c r="BD8" i="5"/>
  <c r="BS8" i="5" s="1"/>
  <c r="BX8" i="5" s="1"/>
  <c r="CW8" i="5" s="1"/>
  <c r="BE8" i="5"/>
  <c r="BT8" i="5" s="1"/>
  <c r="BY8" i="5" s="1"/>
  <c r="CX8" i="5" s="1"/>
  <c r="BJ8" i="5"/>
  <c r="DR8" i="5" s="1"/>
  <c r="EB8" i="5" s="1"/>
  <c r="EG8" i="5" s="1"/>
  <c r="EL8" i="5" s="1"/>
  <c r="FC8" i="5" s="1"/>
  <c r="DH7" i="1"/>
  <c r="BL8" i="5"/>
  <c r="DT8" i="5" s="1"/>
  <c r="ED8" i="5" s="1"/>
  <c r="EI8" i="5" s="1"/>
  <c r="EN8" i="5" s="1"/>
  <c r="FE8" i="5" s="1"/>
  <c r="EE7" i="1"/>
  <c r="EJ7" i="1" s="1"/>
  <c r="BG8" i="5"/>
  <c r="BV8" i="5" s="1"/>
  <c r="DF7" i="1"/>
  <c r="DK7" i="1" s="1"/>
  <c r="AZ8" i="5"/>
  <c r="CR31" i="5"/>
  <c r="CK32" i="5"/>
  <c r="DJ32" i="5"/>
  <c r="CJ32" i="5"/>
  <c r="DI32" i="5"/>
  <c r="CN32" i="11"/>
  <c r="CS32" i="11" s="1"/>
  <c r="DW32" i="11"/>
  <c r="DH32" i="11"/>
  <c r="BX32" i="4"/>
  <c r="DS32" i="4"/>
  <c r="BW32" i="4"/>
  <c r="DR32" i="4"/>
  <c r="DD32" i="4"/>
  <c r="CI32" i="4"/>
  <c r="DH32" i="5"/>
  <c r="CI32" i="5"/>
  <c r="CN32" i="5"/>
  <c r="DW32" i="5"/>
  <c r="BI32" i="12"/>
  <c r="EC32" i="12"/>
  <c r="EM32" i="12" s="1"/>
  <c r="K33" i="1"/>
  <c r="P33" i="5"/>
  <c r="U33" i="5" s="1"/>
  <c r="P33" i="11"/>
  <c r="Z33" i="11" s="1"/>
  <c r="Q33" i="12"/>
  <c r="AA33" i="12" s="1"/>
  <c r="EK33" i="12" s="1"/>
  <c r="P33" i="4"/>
  <c r="U33" i="4" s="1"/>
  <c r="AE32" i="1"/>
  <c r="BK32" i="1" s="1"/>
  <c r="P33" i="1"/>
  <c r="DI32" i="11"/>
  <c r="CO32" i="11"/>
  <c r="CT32" i="11" s="1"/>
  <c r="DX32" i="11"/>
  <c r="BJ32" i="12"/>
  <c r="ED32" i="12"/>
  <c r="EN32" i="12" s="1"/>
  <c r="CM32" i="5"/>
  <c r="DV32" i="5"/>
  <c r="H33" i="11"/>
  <c r="R33" i="11" s="1"/>
  <c r="CH33" i="11" s="1"/>
  <c r="I33" i="12"/>
  <c r="S33" i="12" s="1"/>
  <c r="H33" i="5"/>
  <c r="W33" i="5" s="1"/>
  <c r="H33" i="4"/>
  <c r="W33" i="4" s="1"/>
  <c r="AG32" i="1"/>
  <c r="DO32" i="1" s="1"/>
  <c r="I33" i="1"/>
  <c r="O33" i="12"/>
  <c r="Y33" i="12" s="1"/>
  <c r="EI33" i="12" s="1"/>
  <c r="N33" i="5"/>
  <c r="S33" i="5" s="1"/>
  <c r="N33" i="11"/>
  <c r="X33" i="11" s="1"/>
  <c r="N33" i="4"/>
  <c r="S33" i="4" s="1"/>
  <c r="AC32" i="1"/>
  <c r="BI32" i="1" s="1"/>
  <c r="N33" i="1"/>
  <c r="J33" i="1"/>
  <c r="P33" i="12"/>
  <c r="Z33" i="12" s="1"/>
  <c r="EJ33" i="12" s="1"/>
  <c r="O33" i="11"/>
  <c r="Y33" i="11" s="1"/>
  <c r="O33" i="5"/>
  <c r="T33" i="5" s="1"/>
  <c r="O33" i="4"/>
  <c r="T33" i="4" s="1"/>
  <c r="O33" i="1"/>
  <c r="AD32" i="1"/>
  <c r="BJ32" i="1" s="1"/>
  <c r="CS31" i="5"/>
  <c r="CH32" i="5"/>
  <c r="DG32" i="5"/>
  <c r="CT31" i="5"/>
  <c r="BY32" i="4"/>
  <c r="DT32" i="4"/>
  <c r="CG32" i="4"/>
  <c r="DB32" i="4"/>
  <c r="DU32" i="4"/>
  <c r="BZ32" i="4"/>
  <c r="BK32" i="12"/>
  <c r="EE32" i="12"/>
  <c r="EO32" i="12" s="1"/>
  <c r="DG32" i="11"/>
  <c r="DV32" i="11"/>
  <c r="CM32" i="11"/>
  <c r="CR32" i="11" s="1"/>
  <c r="CO32" i="5"/>
  <c r="DX32" i="5"/>
  <c r="L33" i="12"/>
  <c r="V33" i="12" s="1"/>
  <c r="K33" i="5"/>
  <c r="Z33" i="5" s="1"/>
  <c r="K33" i="11"/>
  <c r="U33" i="11" s="1"/>
  <c r="CK33" i="11" s="1"/>
  <c r="K33" i="4"/>
  <c r="Z33" i="4" s="1"/>
  <c r="AJ32" i="1"/>
  <c r="DR32" i="1" s="1"/>
  <c r="CU31" i="5"/>
  <c r="BL32" i="12"/>
  <c r="EF32" i="12"/>
  <c r="EP32" i="12" s="1"/>
  <c r="H33" i="1"/>
  <c r="M33" i="5"/>
  <c r="R33" i="5" s="1"/>
  <c r="N33" i="12"/>
  <c r="X33" i="12" s="1"/>
  <c r="EH33" i="12" s="1"/>
  <c r="M33" i="11"/>
  <c r="W33" i="11" s="1"/>
  <c r="M33" i="4"/>
  <c r="R33" i="4" s="1"/>
  <c r="M33" i="1"/>
  <c r="AB32" i="1"/>
  <c r="BH32" i="1" s="1"/>
  <c r="CP32" i="5"/>
  <c r="DY32" i="5"/>
  <c r="CJ32" i="4"/>
  <c r="DE32" i="4"/>
  <c r="I33" i="11"/>
  <c r="S33" i="11" s="1"/>
  <c r="CI33" i="11" s="1"/>
  <c r="J33" i="12"/>
  <c r="T33" i="12" s="1"/>
  <c r="I33" i="5"/>
  <c r="X33" i="5" s="1"/>
  <c r="I33" i="4"/>
  <c r="X33" i="4" s="1"/>
  <c r="AH32" i="1"/>
  <c r="DP32" i="1" s="1"/>
  <c r="CP32" i="11"/>
  <c r="CU32" i="11" s="1"/>
  <c r="DY32" i="11"/>
  <c r="DJ32" i="11"/>
  <c r="K33" i="12"/>
  <c r="U33" i="12" s="1"/>
  <c r="J33" i="5"/>
  <c r="Y33" i="5" s="1"/>
  <c r="J33" i="11"/>
  <c r="T33" i="11" s="1"/>
  <c r="CJ33" i="11" s="1"/>
  <c r="J33" i="4"/>
  <c r="Y33" i="4" s="1"/>
  <c r="AI32" i="1"/>
  <c r="DQ32" i="1" s="1"/>
  <c r="CH32" i="4"/>
  <c r="DC32" i="4"/>
  <c r="EF7" i="1"/>
  <c r="EK7" i="1" s="1"/>
  <c r="CC8" i="5"/>
  <c r="CS7" i="1"/>
  <c r="DG7" i="1"/>
  <c r="DL7" i="1" s="1"/>
  <c r="CD8" i="11"/>
  <c r="BB8" i="11"/>
  <c r="CF8" i="11"/>
  <c r="CE8" i="11"/>
  <c r="FL8" i="11"/>
  <c r="FN8" i="11" s="1"/>
  <c r="DS8" i="5"/>
  <c r="EC8" i="5" s="1"/>
  <c r="EH8" i="5" s="1"/>
  <c r="EM8" i="5" s="1"/>
  <c r="FD8" i="5" s="1"/>
  <c r="ER8" i="5"/>
  <c r="CD8" i="5"/>
  <c r="FN9" i="4"/>
  <c r="FK9" i="4"/>
  <c r="FJ9" i="4"/>
  <c r="FH9" i="4"/>
  <c r="FI9" i="4"/>
  <c r="DM7" i="1"/>
  <c r="DE7" i="1"/>
  <c r="CL7" i="1"/>
  <c r="ED7" i="1"/>
  <c r="EG7" i="1"/>
  <c r="EL7" i="1" s="1"/>
  <c r="FH33" i="12" l="1"/>
  <c r="FI33" i="12"/>
  <c r="FJ33" i="12"/>
  <c r="FG33" i="12"/>
  <c r="EV7" i="1"/>
  <c r="FA7" i="1" s="1"/>
  <c r="CA8" i="5"/>
  <c r="CZ8" i="5" s="1"/>
  <c r="EU8" i="5" s="1"/>
  <c r="FJ8" i="5" s="1"/>
  <c r="AM9" i="5" s="1"/>
  <c r="CF8" i="5"/>
  <c r="BA8" i="5"/>
  <c r="FM8" i="5" s="1"/>
  <c r="AP9" i="5" s="1"/>
  <c r="BB8" i="5"/>
  <c r="M34" i="5"/>
  <c r="R34" i="5" s="1"/>
  <c r="M34" i="11"/>
  <c r="W34" i="11" s="1"/>
  <c r="N34" i="12"/>
  <c r="X34" i="12" s="1"/>
  <c r="EH34" i="12" s="1"/>
  <c r="AB33" i="1"/>
  <c r="BH33" i="1" s="1"/>
  <c r="M34" i="4"/>
  <c r="R34" i="4" s="1"/>
  <c r="CP33" i="5"/>
  <c r="DY33" i="5"/>
  <c r="BI33" i="12"/>
  <c r="EC33" i="12"/>
  <c r="EM33" i="12" s="1"/>
  <c r="CG33" i="4"/>
  <c r="DB33" i="4"/>
  <c r="BL33" i="12"/>
  <c r="EF33" i="12"/>
  <c r="EP33" i="12" s="1"/>
  <c r="AI33" i="1"/>
  <c r="DQ33" i="1" s="1"/>
  <c r="J34" i="5"/>
  <c r="Y34" i="5" s="1"/>
  <c r="J34" i="11"/>
  <c r="T34" i="11" s="1"/>
  <c r="CJ34" i="11" s="1"/>
  <c r="K34" i="12"/>
  <c r="U34" i="12" s="1"/>
  <c r="J34" i="4"/>
  <c r="Y34" i="4" s="1"/>
  <c r="DJ33" i="11"/>
  <c r="DY33" i="11"/>
  <c r="CP33" i="11"/>
  <c r="CU33" i="11" s="1"/>
  <c r="DG33" i="11"/>
  <c r="CM33" i="11"/>
  <c r="CR33" i="11" s="1"/>
  <c r="DV33" i="11"/>
  <c r="N34" i="5"/>
  <c r="S34" i="5" s="1"/>
  <c r="O34" i="12"/>
  <c r="Y34" i="12" s="1"/>
  <c r="EI34" i="12" s="1"/>
  <c r="N34" i="11"/>
  <c r="X34" i="11" s="1"/>
  <c r="N34" i="4"/>
  <c r="S34" i="4" s="1"/>
  <c r="AC33" i="1"/>
  <c r="BI33" i="1" s="1"/>
  <c r="DJ33" i="5"/>
  <c r="CK33" i="5"/>
  <c r="CU33" i="5" s="1"/>
  <c r="BX33" i="4"/>
  <c r="DS33" i="4"/>
  <c r="AJ33" i="1"/>
  <c r="DR33" i="1" s="1"/>
  <c r="K34" i="11"/>
  <c r="U34" i="11" s="1"/>
  <c r="CK34" i="11" s="1"/>
  <c r="L34" i="12"/>
  <c r="V34" i="12" s="1"/>
  <c r="K34" i="4"/>
  <c r="Z34" i="4" s="1"/>
  <c r="K34" i="5"/>
  <c r="Z34" i="5" s="1"/>
  <c r="B9" i="9" a="1"/>
  <c r="CN33" i="5"/>
  <c r="DW33" i="5"/>
  <c r="CH33" i="5"/>
  <c r="DG33" i="5"/>
  <c r="CH33" i="4"/>
  <c r="DC33" i="4"/>
  <c r="EW7" i="1"/>
  <c r="FB7" i="1" s="1"/>
  <c r="BJ33" i="12"/>
  <c r="ED33" i="12"/>
  <c r="EN33" i="12" s="1"/>
  <c r="AG33" i="1"/>
  <c r="DO33" i="1" s="1"/>
  <c r="H34" i="5"/>
  <c r="W34" i="5" s="1"/>
  <c r="H34" i="11"/>
  <c r="R34" i="11" s="1"/>
  <c r="CH34" i="11" s="1"/>
  <c r="I34" i="12"/>
  <c r="S34" i="12" s="1"/>
  <c r="H34" i="4"/>
  <c r="W34" i="4" s="1"/>
  <c r="CR32" i="5"/>
  <c r="DH33" i="11"/>
  <c r="CN33" i="11"/>
  <c r="CS33" i="11" s="1"/>
  <c r="DW33" i="11"/>
  <c r="DH33" i="5"/>
  <c r="CI33" i="5"/>
  <c r="BY33" i="4"/>
  <c r="DT33" i="4"/>
  <c r="O34" i="5"/>
  <c r="T34" i="5" s="1"/>
  <c r="P34" i="12"/>
  <c r="Z34" i="12" s="1"/>
  <c r="EJ34" i="12" s="1"/>
  <c r="O34" i="11"/>
  <c r="Y34" i="11" s="1"/>
  <c r="O34" i="4"/>
  <c r="T34" i="4" s="1"/>
  <c r="AD33" i="1"/>
  <c r="BJ33" i="1" s="1"/>
  <c r="AH33" i="1"/>
  <c r="DP33" i="1" s="1"/>
  <c r="I34" i="5"/>
  <c r="X34" i="5" s="1"/>
  <c r="I34" i="11"/>
  <c r="S34" i="11" s="1"/>
  <c r="CI34" i="11" s="1"/>
  <c r="J34" i="12"/>
  <c r="T34" i="12" s="1"/>
  <c r="I34" i="4"/>
  <c r="X34" i="4" s="1"/>
  <c r="CS32" i="5"/>
  <c r="CT32" i="5"/>
  <c r="CO33" i="5"/>
  <c r="DX33" i="5"/>
  <c r="CI33" i="4"/>
  <c r="DD33" i="4"/>
  <c r="P34" i="5"/>
  <c r="U34" i="5" s="1"/>
  <c r="Q34" i="12"/>
  <c r="AA34" i="12" s="1"/>
  <c r="EK34" i="12" s="1"/>
  <c r="P34" i="11"/>
  <c r="Z34" i="11" s="1"/>
  <c r="P34" i="4"/>
  <c r="U34" i="4" s="1"/>
  <c r="AE33" i="1"/>
  <c r="BK33" i="1" s="1"/>
  <c r="B14" i="9" a="1"/>
  <c r="BK33" i="12"/>
  <c r="EE33" i="12"/>
  <c r="EO33" i="12" s="1"/>
  <c r="BZ33" i="4"/>
  <c r="DU33" i="4"/>
  <c r="CJ33" i="5"/>
  <c r="CT33" i="5" s="1"/>
  <c r="DI33" i="5"/>
  <c r="BW33" i="4"/>
  <c r="DR33" i="4"/>
  <c r="CU32" i="5"/>
  <c r="DI33" i="11"/>
  <c r="DX33" i="11"/>
  <c r="CO33" i="11"/>
  <c r="CT33" i="11" s="1"/>
  <c r="CM33" i="5"/>
  <c r="DV33" i="5"/>
  <c r="CJ33" i="4"/>
  <c r="DE33" i="4"/>
  <c r="FQ8" i="11"/>
  <c r="FS8" i="11"/>
  <c r="FX8" i="11"/>
  <c r="GA8" i="11"/>
  <c r="FU8" i="11"/>
  <c r="FV8" i="11"/>
  <c r="FW8" i="11"/>
  <c r="FO9" i="4"/>
  <c r="J10" i="10" s="1"/>
  <c r="K10" i="10" s="1"/>
  <c r="I10" i="10"/>
  <c r="FG8" i="5"/>
  <c r="AJ9" i="5" s="1"/>
  <c r="EP8" i="5"/>
  <c r="FN8" i="5" s="1"/>
  <c r="D9" i="10" s="1"/>
  <c r="ET8" i="5"/>
  <c r="CE8" i="5"/>
  <c r="AZ10" i="4"/>
  <c r="AU10" i="4"/>
  <c r="AT10" i="4"/>
  <c r="AY10" i="4"/>
  <c r="BA10" i="4"/>
  <c r="AV10" i="4"/>
  <c r="AX10" i="4"/>
  <c r="AS10" i="4"/>
  <c r="EX7" i="1"/>
  <c r="FC7" i="1" s="1"/>
  <c r="EI7" i="1"/>
  <c r="EN7" i="1"/>
  <c r="DJ7" i="1"/>
  <c r="EU7" i="1"/>
  <c r="FI34" i="12" l="1"/>
  <c r="FG34" i="12"/>
  <c r="FH34" i="12"/>
  <c r="FJ34" i="12"/>
  <c r="GE8" i="11"/>
  <c r="AL9" i="11" s="1"/>
  <c r="GD8" i="11"/>
  <c r="AK9" i="11" s="1"/>
  <c r="GH8" i="11"/>
  <c r="AP9" i="11" s="1"/>
  <c r="GF8" i="11"/>
  <c r="AM9" i="11" s="1"/>
  <c r="CS33" i="5"/>
  <c r="BL34" i="12"/>
  <c r="EF34" i="12"/>
  <c r="EP34" i="12" s="1"/>
  <c r="BJ34" i="12"/>
  <c r="ED34" i="12"/>
  <c r="EN34" i="12" s="1"/>
  <c r="CJ34" i="4"/>
  <c r="DE34" i="4"/>
  <c r="DY34" i="11"/>
  <c r="CP34" i="11"/>
  <c r="CU34" i="11" s="1"/>
  <c r="DJ34" i="11"/>
  <c r="CN34" i="5"/>
  <c r="DW34" i="5"/>
  <c r="CK34" i="5"/>
  <c r="DJ34" i="5"/>
  <c r="CR33" i="5"/>
  <c r="BY34" i="4"/>
  <c r="DT34" i="4"/>
  <c r="BX34" i="4"/>
  <c r="DS34" i="4"/>
  <c r="CI34" i="4"/>
  <c r="DD34" i="4"/>
  <c r="BW34" i="4"/>
  <c r="DR34" i="4"/>
  <c r="BK34" i="12"/>
  <c r="EE34" i="12"/>
  <c r="EO34" i="12" s="1"/>
  <c r="DB34" i="4"/>
  <c r="CG34" i="4"/>
  <c r="AA25" i="9"/>
  <c r="C36" i="9"/>
  <c r="C42" i="9" s="1"/>
  <c r="Y19" i="9"/>
  <c r="N20" i="9"/>
  <c r="U20" i="9"/>
  <c r="E22" i="9"/>
  <c r="C37" i="9"/>
  <c r="C43" i="9" s="1"/>
  <c r="L22" i="9"/>
  <c r="AC19" i="9"/>
  <c r="C53" i="9"/>
  <c r="H20" i="9"/>
  <c r="M19" i="9"/>
  <c r="C35" i="9"/>
  <c r="C41" i="9" s="1"/>
  <c r="K20" i="9"/>
  <c r="G19" i="9"/>
  <c r="AF20" i="9"/>
  <c r="M21" i="9"/>
  <c r="Y21" i="9"/>
  <c r="F22" i="9"/>
  <c r="AD22" i="9"/>
  <c r="T21" i="9"/>
  <c r="N22" i="9"/>
  <c r="AG19" i="9"/>
  <c r="O20" i="9"/>
  <c r="V20" i="9"/>
  <c r="AH20" i="9"/>
  <c r="O21" i="9"/>
  <c r="AA21" i="9"/>
  <c r="R22" i="9"/>
  <c r="T22" i="9"/>
  <c r="Z21" i="9"/>
  <c r="AE22" i="9"/>
  <c r="AG21" i="9"/>
  <c r="J21" i="9"/>
  <c r="S19" i="9"/>
  <c r="C19" i="9"/>
  <c r="X21" i="9"/>
  <c r="H22" i="9"/>
  <c r="G22" i="9"/>
  <c r="AC20" i="9"/>
  <c r="AD20" i="9"/>
  <c r="Q19" i="9"/>
  <c r="C21" i="9"/>
  <c r="AB21" i="9"/>
  <c r="I22" i="9"/>
  <c r="U22" i="9"/>
  <c r="C27" i="9"/>
  <c r="AB19" i="9"/>
  <c r="C25" i="9"/>
  <c r="V22" i="9"/>
  <c r="R20" i="9"/>
  <c r="G20" i="9"/>
  <c r="P21" i="9"/>
  <c r="AE19" i="9"/>
  <c r="AA19" i="9"/>
  <c r="AD19" i="9"/>
  <c r="AH19" i="9"/>
  <c r="X20" i="9"/>
  <c r="E21" i="9"/>
  <c r="Q21" i="9"/>
  <c r="AC21" i="9"/>
  <c r="AH22" i="9"/>
  <c r="C54" i="9"/>
  <c r="W22" i="9"/>
  <c r="P20" i="9"/>
  <c r="Q22" i="9"/>
  <c r="AF22" i="9"/>
  <c r="H21" i="9"/>
  <c r="Z19" i="9"/>
  <c r="L20" i="9"/>
  <c r="G21" i="9"/>
  <c r="C24" i="9"/>
  <c r="T20" i="9"/>
  <c r="I19" i="9"/>
  <c r="U19" i="9"/>
  <c r="AF19" i="9"/>
  <c r="M20" i="9"/>
  <c r="Y20" i="9"/>
  <c r="F21" i="9"/>
  <c r="R21" i="9"/>
  <c r="K22" i="9"/>
  <c r="C20" i="9"/>
  <c r="C52" i="9"/>
  <c r="AG22" i="9"/>
  <c r="U21" i="9"/>
  <c r="H19" i="9"/>
  <c r="AE20" i="9"/>
  <c r="P19" i="9"/>
  <c r="V19" i="9"/>
  <c r="Z20" i="9"/>
  <c r="S21" i="9"/>
  <c r="AE21" i="9"/>
  <c r="X22" i="9"/>
  <c r="AA22" i="9"/>
  <c r="S20" i="9"/>
  <c r="J22" i="9"/>
  <c r="Q20" i="9"/>
  <c r="O19" i="9"/>
  <c r="C55" i="9"/>
  <c r="E19" i="9"/>
  <c r="J19" i="9"/>
  <c r="C26" i="9"/>
  <c r="AA20" i="9"/>
  <c r="M22" i="9"/>
  <c r="Y22" i="9"/>
  <c r="N21" i="9"/>
  <c r="K19" i="9"/>
  <c r="W19" i="9"/>
  <c r="N19" i="9"/>
  <c r="I21" i="9"/>
  <c r="F20" i="9"/>
  <c r="Z22" i="9"/>
  <c r="T19" i="9"/>
  <c r="W20" i="9"/>
  <c r="L21" i="9"/>
  <c r="K21" i="9"/>
  <c r="W21" i="9"/>
  <c r="C22" i="9"/>
  <c r="P22" i="9"/>
  <c r="C34" i="9"/>
  <c r="C40" i="9" s="1"/>
  <c r="AG20" i="9"/>
  <c r="AB22" i="9"/>
  <c r="AB20" i="9"/>
  <c r="B14" i="9"/>
  <c r="AD21" i="9"/>
  <c r="F19" i="9"/>
  <c r="AC22" i="9"/>
  <c r="AF21" i="9"/>
  <c r="AH21" i="9"/>
  <c r="R19" i="9"/>
  <c r="O22" i="9"/>
  <c r="J20" i="9"/>
  <c r="S22" i="9"/>
  <c r="I20" i="9"/>
  <c r="L19" i="9"/>
  <c r="E20" i="9"/>
  <c r="X19" i="9"/>
  <c r="V21" i="9"/>
  <c r="DI34" i="11"/>
  <c r="DX34" i="11"/>
  <c r="CO34" i="11"/>
  <c r="CT34" i="11" s="1"/>
  <c r="BI34" i="12"/>
  <c r="EC34" i="12"/>
  <c r="EM34" i="12" s="1"/>
  <c r="DC34" i="4"/>
  <c r="CH34" i="4"/>
  <c r="B9" i="9"/>
  <c r="Q24" i="9"/>
  <c r="O25" i="9"/>
  <c r="V25" i="9"/>
  <c r="U24" i="9"/>
  <c r="AD27" i="9"/>
  <c r="Q27" i="9"/>
  <c r="AF25" i="9"/>
  <c r="AG25" i="9"/>
  <c r="AH25" i="9"/>
  <c r="Y25" i="9"/>
  <c r="N26" i="9"/>
  <c r="J27" i="9"/>
  <c r="I26" i="9"/>
  <c r="P26" i="9"/>
  <c r="AD25" i="9"/>
  <c r="E25" i="9"/>
  <c r="L27" i="9"/>
  <c r="AF27" i="9"/>
  <c r="AG26" i="9"/>
  <c r="W27" i="9"/>
  <c r="AE27" i="9"/>
  <c r="N24" i="9"/>
  <c r="AB24" i="9"/>
  <c r="AG24" i="9"/>
  <c r="Y27" i="9"/>
  <c r="J25" i="9"/>
  <c r="G26" i="9"/>
  <c r="I27" i="9"/>
  <c r="N27" i="9"/>
  <c r="F26" i="9"/>
  <c r="S26" i="9"/>
  <c r="P27" i="9"/>
  <c r="O24" i="9"/>
  <c r="AB25" i="9"/>
  <c r="R25" i="9"/>
  <c r="AH27" i="9"/>
  <c r="M25" i="9"/>
  <c r="AF26" i="9"/>
  <c r="T26" i="9"/>
  <c r="H27" i="9"/>
  <c r="S25" i="9"/>
  <c r="G24" i="9"/>
  <c r="U25" i="9"/>
  <c r="F25" i="9"/>
  <c r="X24" i="9"/>
  <c r="E26" i="9"/>
  <c r="V26" i="9"/>
  <c r="AH26" i="9"/>
  <c r="O27" i="9"/>
  <c r="AA27" i="9"/>
  <c r="U26" i="9"/>
  <c r="Z27" i="9"/>
  <c r="S27" i="9"/>
  <c r="G27" i="9"/>
  <c r="K27" i="9"/>
  <c r="AC24" i="9"/>
  <c r="Z25" i="9"/>
  <c r="G25" i="9"/>
  <c r="I24" i="9"/>
  <c r="I25" i="9"/>
  <c r="K24" i="9"/>
  <c r="AG27" i="9"/>
  <c r="AC26" i="9"/>
  <c r="AE25" i="9"/>
  <c r="P25" i="9"/>
  <c r="W24" i="9"/>
  <c r="H24" i="9"/>
  <c r="E24" i="9"/>
  <c r="AE24" i="9"/>
  <c r="E27" i="9"/>
  <c r="K26" i="9"/>
  <c r="AE26" i="9"/>
  <c r="Z26" i="9"/>
  <c r="N25" i="9"/>
  <c r="J26" i="9"/>
  <c r="AH24" i="9"/>
  <c r="V24" i="9"/>
  <c r="L24" i="9"/>
  <c r="W25" i="9"/>
  <c r="L25" i="9"/>
  <c r="AC27" i="9"/>
  <c r="M26" i="9"/>
  <c r="T25" i="9"/>
  <c r="H25" i="9"/>
  <c r="AA26" i="9"/>
  <c r="AC25" i="9"/>
  <c r="M24" i="9"/>
  <c r="S24" i="9"/>
  <c r="V27" i="9"/>
  <c r="R24" i="9"/>
  <c r="J24" i="9"/>
  <c r="K25" i="9"/>
  <c r="AB27" i="9"/>
  <c r="Q26" i="9"/>
  <c r="AD26" i="9"/>
  <c r="Y24" i="9"/>
  <c r="Q25" i="9"/>
  <c r="AF24" i="9"/>
  <c r="T24" i="9"/>
  <c r="X26" i="9"/>
  <c r="X27" i="9"/>
  <c r="F24" i="9"/>
  <c r="R27" i="9"/>
  <c r="Y26" i="9"/>
  <c r="U27" i="9"/>
  <c r="L26" i="9"/>
  <c r="R26" i="9"/>
  <c r="F27" i="9"/>
  <c r="M27" i="9"/>
  <c r="AD24" i="9"/>
  <c r="H26" i="9"/>
  <c r="O26" i="9"/>
  <c r="T27" i="9"/>
  <c r="P24" i="9"/>
  <c r="Z24" i="9"/>
  <c r="AB26" i="9"/>
  <c r="AA24" i="9"/>
  <c r="W26" i="9"/>
  <c r="X25" i="9"/>
  <c r="DH34" i="11"/>
  <c r="DW34" i="11"/>
  <c r="CN34" i="11"/>
  <c r="CS34" i="11" s="1"/>
  <c r="CO34" i="5"/>
  <c r="DX34" i="5"/>
  <c r="DI34" i="5"/>
  <c r="CJ34" i="5"/>
  <c r="CM34" i="5"/>
  <c r="DV34" i="5"/>
  <c r="CP34" i="5"/>
  <c r="DY34" i="5"/>
  <c r="DG34" i="11"/>
  <c r="CM34" i="11"/>
  <c r="CR34" i="11" s="1"/>
  <c r="DV34" i="11"/>
  <c r="DU34" i="4"/>
  <c r="BZ34" i="4"/>
  <c r="DH34" i="5"/>
  <c r="CI34" i="5"/>
  <c r="CS34" i="5" s="1"/>
  <c r="CH34" i="5"/>
  <c r="DG34" i="5"/>
  <c r="FZ8" i="11"/>
  <c r="GC8" i="11"/>
  <c r="L10" i="10"/>
  <c r="FI8" i="5"/>
  <c r="AL9" i="5" s="1"/>
  <c r="ES8" i="5"/>
  <c r="BK10" i="4"/>
  <c r="BP10" i="4" s="1"/>
  <c r="BU10" i="4"/>
  <c r="DM10" i="4"/>
  <c r="DW10" i="4" s="1"/>
  <c r="CW10" i="4"/>
  <c r="DG10" i="4" s="1"/>
  <c r="ES10" i="4" s="1"/>
  <c r="DN10" i="4"/>
  <c r="DX10" i="4" s="1"/>
  <c r="CX10" i="4"/>
  <c r="DH10" i="4" s="1"/>
  <c r="ET10" i="4" s="1"/>
  <c r="BJ10" i="4"/>
  <c r="BO10" i="4" s="1"/>
  <c r="BH10" i="4"/>
  <c r="BM10" i="4" s="1"/>
  <c r="BR10" i="4" s="1"/>
  <c r="DP10" i="4"/>
  <c r="DZ10" i="4" s="1"/>
  <c r="CZ10" i="4"/>
  <c r="DJ10" i="4" s="1"/>
  <c r="EV10" i="4" s="1"/>
  <c r="BI10" i="4"/>
  <c r="BN10" i="4" s="1"/>
  <c r="BS10" i="4" s="1"/>
  <c r="DO10" i="4"/>
  <c r="DY10" i="4" s="1"/>
  <c r="CY10" i="4"/>
  <c r="DI10" i="4" s="1"/>
  <c r="EU10" i="4" s="1"/>
  <c r="EZ7" i="1"/>
  <c r="FE7" i="1"/>
  <c r="FG7" i="1" s="1"/>
  <c r="CT34" i="5" l="1"/>
  <c r="S99" i="9"/>
  <c r="S121" i="9"/>
  <c r="L97" i="9"/>
  <c r="L119" i="9"/>
  <c r="AF149" i="9"/>
  <c r="AF94" i="9"/>
  <c r="AB121" i="9"/>
  <c r="AB99" i="9"/>
  <c r="Y99" i="9"/>
  <c r="Y121" i="9"/>
  <c r="K98" i="9"/>
  <c r="K120" i="9"/>
  <c r="L120" i="9"/>
  <c r="L98" i="9"/>
  <c r="E119" i="9"/>
  <c r="E125" i="9" s="1"/>
  <c r="E97" i="9"/>
  <c r="AC97" i="9"/>
  <c r="AC119" i="9"/>
  <c r="F120" i="9"/>
  <c r="F98" i="9"/>
  <c r="P122" i="9"/>
  <c r="P100" i="9"/>
  <c r="W122" i="9"/>
  <c r="W100" i="9"/>
  <c r="AG98" i="9"/>
  <c r="AG120" i="9"/>
  <c r="R147" i="9"/>
  <c r="R92" i="9"/>
  <c r="N94" i="9"/>
  <c r="N149" i="9"/>
  <c r="AA150" i="9"/>
  <c r="AA95" i="9"/>
  <c r="L148" i="9"/>
  <c r="L93" i="9"/>
  <c r="L103" i="9" s="1"/>
  <c r="X148" i="9"/>
  <c r="X93" i="9"/>
  <c r="U150" i="9"/>
  <c r="U95" i="9"/>
  <c r="J149" i="9"/>
  <c r="J94" i="9"/>
  <c r="N95" i="9"/>
  <c r="N150" i="9"/>
  <c r="C72" i="9"/>
  <c r="C78" i="9" s="1"/>
  <c r="C88" i="9" s="1"/>
  <c r="C120" i="9"/>
  <c r="C83" i="9"/>
  <c r="C93" i="9" s="1"/>
  <c r="C61" i="9"/>
  <c r="CU34" i="5"/>
  <c r="K100" i="9"/>
  <c r="K122" i="9"/>
  <c r="X150" i="9"/>
  <c r="X95" i="9"/>
  <c r="AB149" i="9"/>
  <c r="AB94" i="9"/>
  <c r="L95" i="9"/>
  <c r="L150" i="9"/>
  <c r="G100" i="9"/>
  <c r="G122" i="9"/>
  <c r="V97" i="9"/>
  <c r="V119" i="9"/>
  <c r="P98" i="9"/>
  <c r="P120" i="9"/>
  <c r="L122" i="9"/>
  <c r="L100" i="9"/>
  <c r="AD122" i="9"/>
  <c r="AD100" i="9"/>
  <c r="AC150" i="9"/>
  <c r="AC95" i="9"/>
  <c r="L149" i="9"/>
  <c r="L94" i="9"/>
  <c r="AA93" i="9"/>
  <c r="AA148" i="9"/>
  <c r="S149" i="9"/>
  <c r="S94" i="9"/>
  <c r="S104" i="9" s="1"/>
  <c r="F149" i="9"/>
  <c r="F94" i="9"/>
  <c r="AF95" i="9"/>
  <c r="AF150" i="9"/>
  <c r="AA92" i="9"/>
  <c r="AA147" i="9"/>
  <c r="Z149" i="9"/>
  <c r="Z94" i="9"/>
  <c r="F95" i="9"/>
  <c r="F150" i="9"/>
  <c r="R122" i="9"/>
  <c r="R100" i="9"/>
  <c r="AH149" i="9"/>
  <c r="AH94" i="9"/>
  <c r="AG149" i="9"/>
  <c r="AG94" i="9"/>
  <c r="Q122" i="9"/>
  <c r="Q100" i="9"/>
  <c r="AD92" i="9"/>
  <c r="AD147" i="9"/>
  <c r="X100" i="9"/>
  <c r="X122" i="9"/>
  <c r="S122" i="9"/>
  <c r="S100" i="9"/>
  <c r="O121" i="9"/>
  <c r="O99" i="9"/>
  <c r="X99" i="9"/>
  <c r="X121" i="9"/>
  <c r="S97" i="9"/>
  <c r="S119" i="9"/>
  <c r="AH119" i="9"/>
  <c r="AH97" i="9"/>
  <c r="AE120" i="9"/>
  <c r="AE98" i="9"/>
  <c r="Z122" i="9"/>
  <c r="Z100" i="9"/>
  <c r="H100" i="9"/>
  <c r="H122" i="9"/>
  <c r="I100" i="9"/>
  <c r="I122" i="9"/>
  <c r="E120" i="9"/>
  <c r="E126" i="9" s="1"/>
  <c r="E98" i="9"/>
  <c r="U97" i="9"/>
  <c r="U119" i="9"/>
  <c r="V149" i="9"/>
  <c r="V94" i="9"/>
  <c r="F92" i="9"/>
  <c r="F147" i="9"/>
  <c r="W148" i="9"/>
  <c r="W93" i="9"/>
  <c r="Z93" i="9"/>
  <c r="Z148" i="9"/>
  <c r="Y148" i="9"/>
  <c r="Y93" i="9"/>
  <c r="Q150" i="9"/>
  <c r="Q95" i="9"/>
  <c r="AE92" i="9"/>
  <c r="AE147" i="9"/>
  <c r="Q147" i="9"/>
  <c r="Q92" i="9"/>
  <c r="T150" i="9"/>
  <c r="T95" i="9"/>
  <c r="Y149" i="9"/>
  <c r="Y94" i="9"/>
  <c r="E95" i="9"/>
  <c r="E150" i="9"/>
  <c r="E155" i="9" s="1"/>
  <c r="AC92" i="9"/>
  <c r="AC102" i="9" s="1"/>
  <c r="AC147" i="9"/>
  <c r="G119" i="9"/>
  <c r="G97" i="9"/>
  <c r="R94" i="9"/>
  <c r="R149" i="9"/>
  <c r="T122" i="9"/>
  <c r="T100" i="9"/>
  <c r="S98" i="9"/>
  <c r="S120" i="9"/>
  <c r="EB10" i="4"/>
  <c r="EG10" i="4"/>
  <c r="H99" i="9"/>
  <c r="H121" i="9"/>
  <c r="T119" i="9"/>
  <c r="T97" i="9"/>
  <c r="M119" i="9"/>
  <c r="M97" i="9"/>
  <c r="J99" i="9"/>
  <c r="J121" i="9"/>
  <c r="AC99" i="9"/>
  <c r="AC121" i="9"/>
  <c r="U121" i="9"/>
  <c r="U99" i="9"/>
  <c r="T99" i="9"/>
  <c r="T121" i="9"/>
  <c r="G99" i="9"/>
  <c r="G121" i="9"/>
  <c r="AD120" i="9"/>
  <c r="AD98" i="9"/>
  <c r="V120" i="9"/>
  <c r="V98" i="9"/>
  <c r="X147" i="9"/>
  <c r="X92" i="9"/>
  <c r="AD94" i="9"/>
  <c r="AD149" i="9"/>
  <c r="T92" i="9"/>
  <c r="T147" i="9"/>
  <c r="J147" i="9"/>
  <c r="J92" i="9"/>
  <c r="V92" i="9"/>
  <c r="V147" i="9"/>
  <c r="M93" i="9"/>
  <c r="M148" i="9"/>
  <c r="P148" i="9"/>
  <c r="P93" i="9"/>
  <c r="P149" i="9"/>
  <c r="P94" i="9"/>
  <c r="AD93" i="9"/>
  <c r="AD148" i="9"/>
  <c r="R95" i="9"/>
  <c r="R150" i="9"/>
  <c r="M149" i="9"/>
  <c r="M94" i="9"/>
  <c r="U93" i="9"/>
  <c r="U148" i="9"/>
  <c r="W98" i="9"/>
  <c r="W120" i="9"/>
  <c r="K150" i="9"/>
  <c r="K95" i="9"/>
  <c r="F121" i="9"/>
  <c r="F99" i="9"/>
  <c r="M150" i="9"/>
  <c r="M95" i="9"/>
  <c r="V100" i="9"/>
  <c r="V122" i="9"/>
  <c r="N100" i="9"/>
  <c r="N122" i="9"/>
  <c r="AD97" i="9"/>
  <c r="AD119" i="9"/>
  <c r="AF119" i="9"/>
  <c r="AF97" i="9"/>
  <c r="AC120" i="9"/>
  <c r="AC98" i="9"/>
  <c r="AC103" i="9" s="1"/>
  <c r="N98" i="9"/>
  <c r="N120" i="9"/>
  <c r="AG122" i="9"/>
  <c r="AG100" i="9"/>
  <c r="AA100" i="9"/>
  <c r="AA122" i="9"/>
  <c r="AF99" i="9"/>
  <c r="AF121" i="9"/>
  <c r="J120" i="9"/>
  <c r="J98" i="9"/>
  <c r="P121" i="9"/>
  <c r="P99" i="9"/>
  <c r="O98" i="9"/>
  <c r="O120" i="9"/>
  <c r="E148" i="9"/>
  <c r="E153" i="9" s="1"/>
  <c r="E93" i="9"/>
  <c r="Z150" i="9"/>
  <c r="Z95" i="9"/>
  <c r="Z105" i="9" s="1"/>
  <c r="E92" i="9"/>
  <c r="E147" i="9"/>
  <c r="E152" i="9" s="1"/>
  <c r="P147" i="9"/>
  <c r="P92" i="9"/>
  <c r="AF147" i="9"/>
  <c r="AF92" i="9"/>
  <c r="AF102" i="9" s="1"/>
  <c r="W150" i="9"/>
  <c r="W95" i="9"/>
  <c r="G148" i="9"/>
  <c r="G93" i="9"/>
  <c r="AC93" i="9"/>
  <c r="AC148" i="9"/>
  <c r="AA149" i="9"/>
  <c r="AA94" i="9"/>
  <c r="AF148" i="9"/>
  <c r="AF93" i="9"/>
  <c r="N93" i="9"/>
  <c r="N148" i="9"/>
  <c r="U120" i="9"/>
  <c r="U98" i="9"/>
  <c r="U103" i="9" s="1"/>
  <c r="AH147" i="9"/>
  <c r="AH92" i="9"/>
  <c r="R119" i="9"/>
  <c r="R97" i="9"/>
  <c r="H94" i="9"/>
  <c r="H149" i="9"/>
  <c r="M100" i="9"/>
  <c r="M122" i="9"/>
  <c r="Q98" i="9"/>
  <c r="Q120" i="9"/>
  <c r="AA99" i="9"/>
  <c r="AA121" i="9"/>
  <c r="Z99" i="9"/>
  <c r="Z121" i="9"/>
  <c r="K97" i="9"/>
  <c r="K119" i="9"/>
  <c r="O122" i="9"/>
  <c r="O100" i="9"/>
  <c r="M98" i="9"/>
  <c r="M120" i="9"/>
  <c r="Y100" i="9"/>
  <c r="Y122" i="9"/>
  <c r="I99" i="9"/>
  <c r="I121" i="9"/>
  <c r="Q97" i="9"/>
  <c r="Q119" i="9"/>
  <c r="L147" i="9"/>
  <c r="L92" i="9"/>
  <c r="L102" i="9" s="1"/>
  <c r="AB148" i="9"/>
  <c r="AB93" i="9"/>
  <c r="F93" i="9"/>
  <c r="F148" i="9"/>
  <c r="C74" i="9"/>
  <c r="C80" i="9" s="1"/>
  <c r="C122" i="9"/>
  <c r="C85" i="9"/>
  <c r="C95" i="9" s="1"/>
  <c r="C63" i="9"/>
  <c r="AE148" i="9"/>
  <c r="AE93" i="9"/>
  <c r="U147" i="9"/>
  <c r="U92" i="9"/>
  <c r="U102" i="9" s="1"/>
  <c r="C121" i="9"/>
  <c r="C62" i="9"/>
  <c r="C84" i="9"/>
  <c r="C94" i="9" s="1"/>
  <c r="C73" i="9"/>
  <c r="C79" i="9" s="1"/>
  <c r="C89" i="9" s="1"/>
  <c r="R148" i="9"/>
  <c r="R93" i="9"/>
  <c r="G150" i="9"/>
  <c r="G95" i="9"/>
  <c r="G105" i="9" s="1"/>
  <c r="O94" i="9"/>
  <c r="O149" i="9"/>
  <c r="G147" i="9"/>
  <c r="G92" i="9"/>
  <c r="Y147" i="9"/>
  <c r="Y92" i="9"/>
  <c r="AG121" i="9"/>
  <c r="AG99" i="9"/>
  <c r="T149" i="9"/>
  <c r="T94" i="9"/>
  <c r="T104" i="9" s="1"/>
  <c r="F119" i="9"/>
  <c r="F97" i="9"/>
  <c r="AE94" i="9"/>
  <c r="AE149" i="9"/>
  <c r="F122" i="9"/>
  <c r="F100" i="9"/>
  <c r="Y97" i="9"/>
  <c r="Y119" i="9"/>
  <c r="H98" i="9"/>
  <c r="H120" i="9"/>
  <c r="AE121" i="9"/>
  <c r="AE99" i="9"/>
  <c r="I98" i="9"/>
  <c r="I120" i="9"/>
  <c r="AH99" i="9"/>
  <c r="AH121" i="9"/>
  <c r="AH122" i="9"/>
  <c r="AH100" i="9"/>
  <c r="AG97" i="9"/>
  <c r="AG119" i="9"/>
  <c r="J122" i="9"/>
  <c r="J100" i="9"/>
  <c r="I93" i="9"/>
  <c r="I148" i="9"/>
  <c r="AB95" i="9"/>
  <c r="AB150" i="9"/>
  <c r="I94" i="9"/>
  <c r="I149" i="9"/>
  <c r="O147" i="9"/>
  <c r="O92" i="9"/>
  <c r="H147" i="9"/>
  <c r="H92" i="9"/>
  <c r="I147" i="9"/>
  <c r="I92" i="9"/>
  <c r="AH150" i="9"/>
  <c r="AH95" i="9"/>
  <c r="AH105" i="9" s="1"/>
  <c r="V150" i="9"/>
  <c r="V95" i="9"/>
  <c r="H150" i="9"/>
  <c r="H95" i="9"/>
  <c r="H105" i="9" s="1"/>
  <c r="AH148" i="9"/>
  <c r="AH93" i="9"/>
  <c r="K148" i="9"/>
  <c r="K93" i="9"/>
  <c r="H97" i="9"/>
  <c r="H119" i="9"/>
  <c r="Y95" i="9"/>
  <c r="Y105" i="9" s="1"/>
  <c r="Y150" i="9"/>
  <c r="CR34" i="5"/>
  <c r="AF122" i="9"/>
  <c r="AF100" i="9"/>
  <c r="AF105" i="9" s="1"/>
  <c r="K94" i="9"/>
  <c r="K149" i="9"/>
  <c r="EC10" i="4"/>
  <c r="EH10" i="4" s="1"/>
  <c r="X120" i="9"/>
  <c r="X98" i="9"/>
  <c r="R99" i="9"/>
  <c r="R121" i="9"/>
  <c r="AD121" i="9"/>
  <c r="AD99" i="9"/>
  <c r="AD104" i="9" s="1"/>
  <c r="T98" i="9"/>
  <c r="T120" i="9"/>
  <c r="K121" i="9"/>
  <c r="K99" i="9"/>
  <c r="I119" i="9"/>
  <c r="I97" i="9"/>
  <c r="V99" i="9"/>
  <c r="V121" i="9"/>
  <c r="R120" i="9"/>
  <c r="R98" i="9"/>
  <c r="AB119" i="9"/>
  <c r="AB97" i="9"/>
  <c r="AB102" i="9" s="1"/>
  <c r="N99" i="9"/>
  <c r="N121" i="9"/>
  <c r="S150" i="9"/>
  <c r="S95" i="9"/>
  <c r="S105" i="9" s="1"/>
  <c r="AG148" i="9"/>
  <c r="AG93" i="9"/>
  <c r="AG103" i="9" s="1"/>
  <c r="N92" i="9"/>
  <c r="N147" i="9"/>
  <c r="Q93" i="9"/>
  <c r="Q103" i="9" s="1"/>
  <c r="Q148" i="9"/>
  <c r="U149" i="9"/>
  <c r="U94" i="9"/>
  <c r="U104" i="9" s="1"/>
  <c r="T93" i="9"/>
  <c r="T148" i="9"/>
  <c r="AC149" i="9"/>
  <c r="AC94" i="9"/>
  <c r="AC104" i="9" s="1"/>
  <c r="X149" i="9"/>
  <c r="X94" i="9"/>
  <c r="X104" i="9" s="1"/>
  <c r="V148" i="9"/>
  <c r="V93" i="9"/>
  <c r="V103" i="9" s="1"/>
  <c r="AA98" i="9"/>
  <c r="AA120" i="9"/>
  <c r="J97" i="9"/>
  <c r="J119" i="9"/>
  <c r="W94" i="9"/>
  <c r="W149" i="9"/>
  <c r="I150" i="9"/>
  <c r="I95" i="9"/>
  <c r="I105" i="9" s="1"/>
  <c r="W119" i="9"/>
  <c r="W97" i="9"/>
  <c r="AD150" i="9"/>
  <c r="AD95" i="9"/>
  <c r="AD105" i="9" s="1"/>
  <c r="W121" i="9"/>
  <c r="W99" i="9"/>
  <c r="L99" i="9"/>
  <c r="L121" i="9"/>
  <c r="Q99" i="9"/>
  <c r="Q121" i="9"/>
  <c r="M121" i="9"/>
  <c r="M99" i="9"/>
  <c r="E100" i="9"/>
  <c r="E122" i="9"/>
  <c r="E128" i="9" s="1"/>
  <c r="E133" i="9" s="1"/>
  <c r="E139" i="9" s="1"/>
  <c r="G98" i="9"/>
  <c r="G120" i="9"/>
  <c r="E99" i="9"/>
  <c r="E121" i="9"/>
  <c r="E127" i="9" s="1"/>
  <c r="E132" i="9" s="1"/>
  <c r="E138" i="9" s="1"/>
  <c r="AB120" i="9"/>
  <c r="AB98" i="9"/>
  <c r="N97" i="9"/>
  <c r="N119" i="9"/>
  <c r="Y120" i="9"/>
  <c r="Y98" i="9"/>
  <c r="J148" i="9"/>
  <c r="J93" i="9"/>
  <c r="J103" i="9" s="1"/>
  <c r="W147" i="9"/>
  <c r="W92" i="9"/>
  <c r="W102" i="9" s="1"/>
  <c r="J150" i="9"/>
  <c r="J95" i="9"/>
  <c r="J105" i="9" s="1"/>
  <c r="AG150" i="9"/>
  <c r="AG95" i="9"/>
  <c r="AG105" i="9" s="1"/>
  <c r="Q149" i="9"/>
  <c r="Q94" i="9"/>
  <c r="AB92" i="9"/>
  <c r="AB147" i="9"/>
  <c r="O148" i="9"/>
  <c r="O93" i="9"/>
  <c r="M147" i="9"/>
  <c r="M92" i="9"/>
  <c r="M102" i="9" s="1"/>
  <c r="Z97" i="9"/>
  <c r="Z119" i="9"/>
  <c r="AF98" i="9"/>
  <c r="AF120" i="9"/>
  <c r="Z147" i="9"/>
  <c r="Z92" i="9"/>
  <c r="P119" i="9"/>
  <c r="P97" i="9"/>
  <c r="AE150" i="9"/>
  <c r="AE95" i="9"/>
  <c r="ED10" i="4"/>
  <c r="EI10" i="4" s="1"/>
  <c r="EE10" i="4"/>
  <c r="EJ10" i="4" s="1"/>
  <c r="AA97" i="9"/>
  <c r="AA119" i="9"/>
  <c r="U122" i="9"/>
  <c r="U100" i="9"/>
  <c r="AB122" i="9"/>
  <c r="AB100" i="9"/>
  <c r="AC122" i="9"/>
  <c r="AC100" i="9"/>
  <c r="AE119" i="9"/>
  <c r="AE97" i="9"/>
  <c r="Z98" i="9"/>
  <c r="Z120" i="9"/>
  <c r="X97" i="9"/>
  <c r="X119" i="9"/>
  <c r="O119" i="9"/>
  <c r="O97" i="9"/>
  <c r="AE100" i="9"/>
  <c r="AE122" i="9"/>
  <c r="AH120" i="9"/>
  <c r="AH98" i="9"/>
  <c r="O95" i="9"/>
  <c r="O150" i="9"/>
  <c r="P150" i="9"/>
  <c r="P95" i="9"/>
  <c r="K92" i="9"/>
  <c r="K102" i="9" s="1"/>
  <c r="K147" i="9"/>
  <c r="S93" i="9"/>
  <c r="S103" i="9" s="1"/>
  <c r="S148" i="9"/>
  <c r="C119" i="9"/>
  <c r="C82" i="9"/>
  <c r="C92" i="9" s="1"/>
  <c r="C71" i="9"/>
  <c r="C77" i="9" s="1"/>
  <c r="C87" i="9" s="1"/>
  <c r="C60" i="9"/>
  <c r="G94" i="9"/>
  <c r="G149" i="9"/>
  <c r="E94" i="9"/>
  <c r="E149" i="9"/>
  <c r="E154" i="9" s="1"/>
  <c r="S147" i="9"/>
  <c r="S92" i="9"/>
  <c r="S102" i="9" s="1"/>
  <c r="AG147" i="9"/>
  <c r="AG92" i="9"/>
  <c r="AG102" i="9" s="1"/>
  <c r="H148" i="9"/>
  <c r="H93" i="9"/>
  <c r="H103" i="9" s="1"/>
  <c r="AJ9" i="11"/>
  <c r="AO9" i="11" s="1"/>
  <c r="AQ9" i="11" s="1"/>
  <c r="GI8" i="11"/>
  <c r="FH8" i="5"/>
  <c r="AK9" i="5" s="1"/>
  <c r="AO9" i="5" s="1"/>
  <c r="AQ9" i="5" s="1"/>
  <c r="CN10" i="4"/>
  <c r="CD10" i="4"/>
  <c r="CL10" i="4"/>
  <c r="CB10" i="4"/>
  <c r="BT10" i="4"/>
  <c r="CM10" i="4"/>
  <c r="CC10" i="4"/>
  <c r="CO10" i="4"/>
  <c r="CE10" i="4"/>
  <c r="AX8" i="1"/>
  <c r="FI7" i="1"/>
  <c r="FJ7" i="1" s="1"/>
  <c r="Q105" i="9" l="1"/>
  <c r="Z102" i="9"/>
  <c r="T103" i="9"/>
  <c r="Q104" i="9"/>
  <c r="AE102" i="9"/>
  <c r="F105" i="9"/>
  <c r="P105" i="9"/>
  <c r="K103" i="9"/>
  <c r="Y102" i="9"/>
  <c r="Y104" i="9"/>
  <c r="O103" i="9"/>
  <c r="G102" i="9"/>
  <c r="G104" i="9"/>
  <c r="AE103" i="9"/>
  <c r="I104" i="9"/>
  <c r="V102" i="9"/>
  <c r="AB104" i="9"/>
  <c r="E104" i="9"/>
  <c r="E109" i="9" s="1"/>
  <c r="E160" i="9" s="1"/>
  <c r="F42" i="9" s="1"/>
  <c r="AE105" i="9"/>
  <c r="M105" i="9"/>
  <c r="T102" i="9"/>
  <c r="R103" i="9"/>
  <c r="I102" i="9"/>
  <c r="P102" i="9"/>
  <c r="CQ10" i="4"/>
  <c r="EN10" i="4" s="1"/>
  <c r="EX10" i="4" s="1"/>
  <c r="FV10" i="4" s="1"/>
  <c r="GA10" i="4" s="1"/>
  <c r="H102" i="9"/>
  <c r="EL10" i="4"/>
  <c r="FE10" i="4" s="1"/>
  <c r="R104" i="9"/>
  <c r="X103" i="9"/>
  <c r="V105" i="9"/>
  <c r="F102" i="9"/>
  <c r="C155" i="9"/>
  <c r="C139" i="9"/>
  <c r="C133" i="9"/>
  <c r="C145" i="9" s="1"/>
  <c r="C150" i="9" s="1"/>
  <c r="C68" i="9"/>
  <c r="W105" i="9"/>
  <c r="J102" i="9"/>
  <c r="V104" i="9"/>
  <c r="C110" i="9"/>
  <c r="C117" i="9" s="1"/>
  <c r="C100" i="9"/>
  <c r="C105" i="9" s="1"/>
  <c r="AA103" i="9"/>
  <c r="C90" i="9"/>
  <c r="C131" i="9"/>
  <c r="C143" i="9" s="1"/>
  <c r="C148" i="9" s="1"/>
  <c r="C137" i="9"/>
  <c r="C153" i="9"/>
  <c r="C66" i="9"/>
  <c r="AE104" i="9"/>
  <c r="C161" i="9"/>
  <c r="C128" i="9"/>
  <c r="Z104" i="9"/>
  <c r="L104" i="9"/>
  <c r="C108" i="9"/>
  <c r="C115" i="9" s="1"/>
  <c r="C98" i="9"/>
  <c r="C103" i="9" s="1"/>
  <c r="W104" i="9"/>
  <c r="I103" i="9"/>
  <c r="N103" i="9"/>
  <c r="AD102" i="9"/>
  <c r="C126" i="9"/>
  <c r="C159" i="9"/>
  <c r="AA105" i="9"/>
  <c r="F103" i="9"/>
  <c r="AF103" i="9"/>
  <c r="K105" i="9"/>
  <c r="P104" i="9"/>
  <c r="Y103" i="9"/>
  <c r="AC105" i="9"/>
  <c r="C109" i="9"/>
  <c r="C116" i="9" s="1"/>
  <c r="C99" i="9"/>
  <c r="C104" i="9" s="1"/>
  <c r="E105" i="9"/>
  <c r="E110" i="9" s="1"/>
  <c r="E161" i="9" s="1"/>
  <c r="F43" i="9" s="1"/>
  <c r="E131" i="9"/>
  <c r="E137" i="9" s="1"/>
  <c r="AA102" i="9"/>
  <c r="AF104" i="9"/>
  <c r="N102" i="9"/>
  <c r="C132" i="9"/>
  <c r="C144" i="9" s="1"/>
  <c r="C149" i="9" s="1"/>
  <c r="C67" i="9"/>
  <c r="C154" i="9"/>
  <c r="C138" i="9"/>
  <c r="AB103" i="9"/>
  <c r="O105" i="9"/>
  <c r="AA104" i="9"/>
  <c r="P103" i="9"/>
  <c r="X102" i="9"/>
  <c r="AG104" i="9"/>
  <c r="N105" i="9"/>
  <c r="N104" i="9"/>
  <c r="C160" i="9"/>
  <c r="C127" i="9"/>
  <c r="H104" i="9"/>
  <c r="Z103" i="9"/>
  <c r="J104" i="9"/>
  <c r="R102" i="9"/>
  <c r="E102" i="9"/>
  <c r="E107" i="9" s="1"/>
  <c r="E158" i="9" s="1"/>
  <c r="AH103" i="9"/>
  <c r="O102" i="9"/>
  <c r="T105" i="9"/>
  <c r="W103" i="9"/>
  <c r="O104" i="9"/>
  <c r="AH104" i="9"/>
  <c r="F104" i="9"/>
  <c r="L105" i="9"/>
  <c r="X105" i="9"/>
  <c r="E130" i="9"/>
  <c r="E164" i="9" s="1"/>
  <c r="F46" i="9" s="1"/>
  <c r="C136" i="9"/>
  <c r="C152" i="9"/>
  <c r="C65" i="9"/>
  <c r="C130" i="9"/>
  <c r="C142" i="9" s="1"/>
  <c r="C147" i="9" s="1"/>
  <c r="C97" i="9"/>
  <c r="C102" i="9" s="1"/>
  <c r="C107" i="9"/>
  <c r="C114" i="9" s="1"/>
  <c r="AB105" i="9"/>
  <c r="K104" i="9"/>
  <c r="M103" i="9"/>
  <c r="U105" i="9"/>
  <c r="C125" i="9"/>
  <c r="C158" i="9"/>
  <c r="AH102" i="9"/>
  <c r="G103" i="9"/>
  <c r="E103" i="9"/>
  <c r="E108" i="9" s="1"/>
  <c r="E159" i="9" s="1"/>
  <c r="F41" i="9" s="1"/>
  <c r="M104" i="9"/>
  <c r="AD103" i="9"/>
  <c r="Q102" i="9"/>
  <c r="R105" i="9"/>
  <c r="FL8" i="5"/>
  <c r="FO8" i="5" s="1"/>
  <c r="GJ8" i="11"/>
  <c r="GK8" i="11" s="1"/>
  <c r="AS9" i="11"/>
  <c r="CT10" i="4"/>
  <c r="EQ10" i="4" s="1"/>
  <c r="CR10" i="4"/>
  <c r="EO10" i="4" s="1"/>
  <c r="EY10" i="4" s="1"/>
  <c r="CS10" i="4"/>
  <c r="EP10" i="4" s="1"/>
  <c r="EZ10" i="4" s="1"/>
  <c r="AZ8" i="1"/>
  <c r="BC8" i="1"/>
  <c r="BA8" i="1"/>
  <c r="BB8" i="1"/>
  <c r="C186" i="9" l="1"/>
  <c r="C176" i="9"/>
  <c r="C206" i="9"/>
  <c r="C196" i="9"/>
  <c r="C188" i="9"/>
  <c r="C198" i="9"/>
  <c r="C168" i="9"/>
  <c r="C178" i="9"/>
  <c r="C174" i="9"/>
  <c r="C184" i="9"/>
  <c r="C194" i="9"/>
  <c r="C204" i="9"/>
  <c r="C203" i="9"/>
  <c r="C173" i="9"/>
  <c r="C183" i="9"/>
  <c r="C193" i="9"/>
  <c r="E136" i="9"/>
  <c r="C189" i="9"/>
  <c r="C179" i="9"/>
  <c r="C199" i="9"/>
  <c r="C169" i="9"/>
  <c r="C191" i="9"/>
  <c r="C171" i="9"/>
  <c r="C201" i="9"/>
  <c r="C181" i="9"/>
  <c r="F40" i="9"/>
  <c r="E163" i="9"/>
  <c r="C205" i="9"/>
  <c r="C195" i="9"/>
  <c r="C175" i="9"/>
  <c r="C185" i="9"/>
  <c r="C190" i="9"/>
  <c r="C180" i="9"/>
  <c r="C200" i="9"/>
  <c r="C170" i="9"/>
  <c r="AS9" i="5"/>
  <c r="AU9" i="5" s="1"/>
  <c r="BN9" i="5" s="1"/>
  <c r="DB9" i="5" s="1"/>
  <c r="DL9" i="5" s="1"/>
  <c r="EW9" i="5" s="1"/>
  <c r="FP8" i="5"/>
  <c r="E9" i="10"/>
  <c r="AV9" i="11"/>
  <c r="AX9" i="11"/>
  <c r="AW9" i="11"/>
  <c r="AU9" i="11"/>
  <c r="FA10" i="4"/>
  <c r="FY10" i="4" s="1"/>
  <c r="GD10" i="4" s="1"/>
  <c r="FX10" i="4"/>
  <c r="GC10" i="4" s="1"/>
  <c r="FW10" i="4"/>
  <c r="GB10" i="4" s="1"/>
  <c r="BP8" i="1"/>
  <c r="ES8" i="1"/>
  <c r="BO8" i="1"/>
  <c r="ER8" i="1"/>
  <c r="BN8" i="1"/>
  <c r="EQ8" i="1"/>
  <c r="BM8" i="1"/>
  <c r="BE8" i="1"/>
  <c r="BF8" i="1" s="1"/>
  <c r="FF8" i="1" s="1"/>
  <c r="EP8" i="1"/>
  <c r="AW9" i="5" l="1"/>
  <c r="BP9" i="5" s="1"/>
  <c r="DD9" i="5" s="1"/>
  <c r="DN9" i="5" s="1"/>
  <c r="EY9" i="5" s="1"/>
  <c r="AV9" i="5"/>
  <c r="AX9" i="5"/>
  <c r="BQ9" i="5" s="1"/>
  <c r="DE9" i="5" s="1"/>
  <c r="DO9" i="5" s="1"/>
  <c r="EZ9" i="5" s="1"/>
  <c r="E166" i="9"/>
  <c r="F47" i="9" s="1"/>
  <c r="F49" i="9" s="1"/>
  <c r="F45" i="9"/>
  <c r="BL9" i="5"/>
  <c r="DT9" i="5" s="1"/>
  <c r="ED9" i="5" s="1"/>
  <c r="EI9" i="5" s="1"/>
  <c r="EN9" i="5" s="1"/>
  <c r="FE9" i="5" s="1"/>
  <c r="F9" i="10"/>
  <c r="O9" i="10" s="1"/>
  <c r="N9" i="10"/>
  <c r="BI9" i="5"/>
  <c r="DQ9" i="5" s="1"/>
  <c r="EA9" i="5" s="1"/>
  <c r="EF9" i="5" s="1"/>
  <c r="EK9" i="5" s="1"/>
  <c r="FB9" i="5" s="1"/>
  <c r="BG9" i="5"/>
  <c r="BV9" i="5" s="1"/>
  <c r="CA9" i="5" s="1"/>
  <c r="CZ9" i="5" s="1"/>
  <c r="BD9" i="5"/>
  <c r="BS9" i="5" s="1"/>
  <c r="BX9" i="5" s="1"/>
  <c r="CW9" i="5" s="1"/>
  <c r="BP9" i="11"/>
  <c r="DD9" i="11" s="1"/>
  <c r="DN9" i="11" s="1"/>
  <c r="EY9" i="11" s="1"/>
  <c r="BK9" i="11"/>
  <c r="DS9" i="11" s="1"/>
  <c r="EC9" i="11" s="1"/>
  <c r="EH9" i="11" s="1"/>
  <c r="EM9" i="11" s="1"/>
  <c r="FD9" i="11" s="1"/>
  <c r="BF9" i="11"/>
  <c r="BU9" i="11" s="1"/>
  <c r="BG9" i="11"/>
  <c r="BV9" i="11" s="1"/>
  <c r="BL9" i="11"/>
  <c r="DT9" i="11" s="1"/>
  <c r="ED9" i="11" s="1"/>
  <c r="EI9" i="11" s="1"/>
  <c r="EN9" i="11" s="1"/>
  <c r="FE9" i="11" s="1"/>
  <c r="BQ9" i="11"/>
  <c r="DE9" i="11" s="1"/>
  <c r="DO9" i="11" s="1"/>
  <c r="EZ9" i="11" s="1"/>
  <c r="BI9" i="11"/>
  <c r="DQ9" i="11" s="1"/>
  <c r="EA9" i="11" s="1"/>
  <c r="EF9" i="11" s="1"/>
  <c r="EK9" i="11" s="1"/>
  <c r="AZ9" i="11"/>
  <c r="BD9" i="11"/>
  <c r="BS9" i="11" s="1"/>
  <c r="BN9" i="11"/>
  <c r="DB9" i="11" s="1"/>
  <c r="DL9" i="11" s="1"/>
  <c r="EW9" i="11" s="1"/>
  <c r="BE9" i="11"/>
  <c r="BT9" i="11" s="1"/>
  <c r="BO9" i="11"/>
  <c r="DC9" i="11" s="1"/>
  <c r="DM9" i="11" s="1"/>
  <c r="EX9" i="11" s="1"/>
  <c r="BJ9" i="11"/>
  <c r="DR9" i="11" s="1"/>
  <c r="EB9" i="11" s="1"/>
  <c r="EG9" i="11" s="1"/>
  <c r="EL9" i="11" s="1"/>
  <c r="FC9" i="11" s="1"/>
  <c r="FC10" i="4"/>
  <c r="FF10" i="4" s="1"/>
  <c r="FJ10" i="4" s="1"/>
  <c r="BE9" i="5"/>
  <c r="BT9" i="5" s="1"/>
  <c r="BY9" i="5" s="1"/>
  <c r="CX9" i="5" s="1"/>
  <c r="BJ9" i="5"/>
  <c r="BO9" i="5"/>
  <c r="DC9" i="5" s="1"/>
  <c r="DM9" i="5" s="1"/>
  <c r="EX9" i="5" s="1"/>
  <c r="BW8" i="1"/>
  <c r="CB8" i="1"/>
  <c r="BR8" i="1"/>
  <c r="BX8" i="1"/>
  <c r="BS8" i="1"/>
  <c r="CC8" i="1"/>
  <c r="CD8" i="1"/>
  <c r="BT8" i="1"/>
  <c r="BY8" i="1"/>
  <c r="BU8" i="1"/>
  <c r="CE8" i="1"/>
  <c r="BZ8" i="1"/>
  <c r="BF9" i="5" l="1"/>
  <c r="BU9" i="5" s="1"/>
  <c r="BZ9" i="5" s="1"/>
  <c r="CY9" i="5" s="1"/>
  <c r="BK9" i="5"/>
  <c r="AZ9" i="5"/>
  <c r="BA9" i="5" s="1"/>
  <c r="FM9" i="5" s="1"/>
  <c r="AP10" i="5" s="1"/>
  <c r="F55" i="9"/>
  <c r="F54" i="9"/>
  <c r="F53" i="9"/>
  <c r="F52" i="9"/>
  <c r="CC9" i="5"/>
  <c r="BB9" i="5"/>
  <c r="BY9" i="11"/>
  <c r="CX9" i="11" s="1"/>
  <c r="ES9" i="11" s="1"/>
  <c r="FH9" i="11" s="1"/>
  <c r="EP9" i="11"/>
  <c r="FP9" i="11" s="1"/>
  <c r="FB9" i="11"/>
  <c r="CA9" i="11"/>
  <c r="CZ9" i="11" s="1"/>
  <c r="EU9" i="11" s="1"/>
  <c r="FJ9" i="11" s="1"/>
  <c r="BX9" i="11"/>
  <c r="CW9" i="11" s="1"/>
  <c r="ER9" i="11" s="1"/>
  <c r="FG9" i="11" s="1"/>
  <c r="BZ9" i="11"/>
  <c r="CY9" i="11" s="1"/>
  <c r="ET9" i="11" s="1"/>
  <c r="FI9" i="11" s="1"/>
  <c r="BA9" i="11"/>
  <c r="FM9" i="11" s="1"/>
  <c r="FI10" i="4"/>
  <c r="FN10" i="4"/>
  <c r="FH10" i="4"/>
  <c r="FK10" i="4"/>
  <c r="FO10" i="4"/>
  <c r="J11" i="10" s="1"/>
  <c r="K11" i="10" s="1"/>
  <c r="I11" i="10"/>
  <c r="DR9" i="5"/>
  <c r="EB9" i="5" s="1"/>
  <c r="EG9" i="5" s="1"/>
  <c r="EL9" i="5" s="1"/>
  <c r="FC9" i="5" s="1"/>
  <c r="CF9" i="5"/>
  <c r="EU9" i="5"/>
  <c r="DS9" i="5"/>
  <c r="EC9" i="5" s="1"/>
  <c r="EH9" i="5" s="1"/>
  <c r="EM9" i="5" s="1"/>
  <c r="CD9" i="5"/>
  <c r="AU11" i="4"/>
  <c r="AZ11" i="4"/>
  <c r="AX11" i="4"/>
  <c r="AS11" i="4"/>
  <c r="AY11" i="4"/>
  <c r="AT11" i="4"/>
  <c r="AV11" i="4"/>
  <c r="BA11" i="4"/>
  <c r="CI8" i="1"/>
  <c r="CW8" i="1" s="1"/>
  <c r="DV8" i="1"/>
  <c r="DZ8" i="1"/>
  <c r="CO8" i="1"/>
  <c r="DA8" i="1" s="1"/>
  <c r="CP8" i="1"/>
  <c r="DB8" i="1" s="1"/>
  <c r="EA8" i="1"/>
  <c r="DT8" i="1"/>
  <c r="CG8" i="1"/>
  <c r="CU8" i="1" s="1"/>
  <c r="CH8" i="1"/>
  <c r="CV8" i="1" s="1"/>
  <c r="DU8" i="1"/>
  <c r="CN8" i="1"/>
  <c r="DY8" i="1"/>
  <c r="DW8" i="1"/>
  <c r="CJ8" i="1"/>
  <c r="CX8" i="1" s="1"/>
  <c r="CQ8" i="1"/>
  <c r="DC8" i="1" s="1"/>
  <c r="EB8" i="1"/>
  <c r="CE9" i="5" l="1"/>
  <c r="ED8" i="1"/>
  <c r="F60" i="9"/>
  <c r="F65" i="9"/>
  <c r="F57" i="9"/>
  <c r="F58" i="9" s="1"/>
  <c r="F165" i="9" s="1"/>
  <c r="G46" i="9" s="1"/>
  <c r="F71" i="9"/>
  <c r="F61" i="9"/>
  <c r="F66" i="9"/>
  <c r="F72" i="9"/>
  <c r="F143" i="9" s="1"/>
  <c r="F153" i="9" s="1"/>
  <c r="F62" i="9"/>
  <c r="F67" i="9"/>
  <c r="F73" i="9"/>
  <c r="F144" i="9" s="1"/>
  <c r="F154" i="9" s="1"/>
  <c r="F63" i="9"/>
  <c r="F80" i="9" s="1"/>
  <c r="F68" i="9"/>
  <c r="F74" i="9"/>
  <c r="F145" i="9" s="1"/>
  <c r="F155" i="9" s="1"/>
  <c r="CS8" i="1"/>
  <c r="EE8" i="1"/>
  <c r="EJ8" i="1" s="1"/>
  <c r="CE9" i="11"/>
  <c r="BB9" i="11"/>
  <c r="CF9" i="11"/>
  <c r="FL9" i="11"/>
  <c r="FN9" i="11" s="1"/>
  <c r="GA9" i="11" s="1"/>
  <c r="CC9" i="11"/>
  <c r="CD9" i="11"/>
  <c r="L11" i="10"/>
  <c r="FJ9" i="5"/>
  <c r="AM10" i="5" s="1"/>
  <c r="FD9" i="5"/>
  <c r="EP9" i="5"/>
  <c r="FN9" i="5" s="1"/>
  <c r="D10" i="10" s="1"/>
  <c r="ES9" i="5"/>
  <c r="ER9" i="5"/>
  <c r="FG9" i="5" s="1"/>
  <c r="DM11" i="4"/>
  <c r="DW11" i="4" s="1"/>
  <c r="CW11" i="4"/>
  <c r="DG11" i="4" s="1"/>
  <c r="ES11" i="4" s="1"/>
  <c r="DP11" i="4"/>
  <c r="DZ11" i="4" s="1"/>
  <c r="CZ11" i="4"/>
  <c r="DJ11" i="4" s="1"/>
  <c r="EV11" i="4" s="1"/>
  <c r="BI11" i="4"/>
  <c r="BN11" i="4" s="1"/>
  <c r="DN11" i="4"/>
  <c r="DX11" i="4" s="1"/>
  <c r="CX11" i="4"/>
  <c r="DH11" i="4" s="1"/>
  <c r="ET11" i="4" s="1"/>
  <c r="DO11" i="4"/>
  <c r="CY11" i="4"/>
  <c r="DI11" i="4" s="1"/>
  <c r="EU11" i="4" s="1"/>
  <c r="BK11" i="4"/>
  <c r="BP11" i="4" s="1"/>
  <c r="BU11" i="4" s="1"/>
  <c r="BH11" i="4"/>
  <c r="BM11" i="4" s="1"/>
  <c r="BR11" i="4" s="1"/>
  <c r="BJ11" i="4"/>
  <c r="BO11" i="4" s="1"/>
  <c r="BT11" i="4" s="1"/>
  <c r="DF8" i="1"/>
  <c r="EI8" i="1"/>
  <c r="EG8" i="1"/>
  <c r="EL8" i="1" s="1"/>
  <c r="EF8" i="1"/>
  <c r="EK8" i="1" s="1"/>
  <c r="CL8" i="1"/>
  <c r="DH8" i="1"/>
  <c r="CZ8" i="1"/>
  <c r="DE8" i="1" s="1"/>
  <c r="DG8" i="1"/>
  <c r="F85" i="9" l="1"/>
  <c r="F110" i="9" s="1"/>
  <c r="F161" i="9" s="1"/>
  <c r="EB11" i="4"/>
  <c r="EG11" i="4"/>
  <c r="EE11" i="4"/>
  <c r="EJ11" i="4"/>
  <c r="EC11" i="4"/>
  <c r="EH11" i="4"/>
  <c r="FX9" i="11"/>
  <c r="FU9" i="11"/>
  <c r="FS9" i="11"/>
  <c r="FQ9" i="11"/>
  <c r="GH9" i="11" s="1"/>
  <c r="AP10" i="11" s="1"/>
  <c r="FV9" i="11"/>
  <c r="FW9" i="11"/>
  <c r="FH9" i="5"/>
  <c r="AK10" i="5" s="1"/>
  <c r="ET9" i="5"/>
  <c r="AJ10" i="5"/>
  <c r="CM11" i="4"/>
  <c r="CC11" i="4"/>
  <c r="CN11" i="4"/>
  <c r="CD11" i="4"/>
  <c r="CS11" i="4" s="1"/>
  <c r="EP11" i="4" s="1"/>
  <c r="EZ11" i="4" s="1"/>
  <c r="CO11" i="4"/>
  <c r="CE11" i="4"/>
  <c r="DY11" i="4"/>
  <c r="BS11" i="4"/>
  <c r="CL11" i="4"/>
  <c r="CB11" i="4"/>
  <c r="EU8" i="1"/>
  <c r="DJ8" i="1"/>
  <c r="DM8" i="1"/>
  <c r="EX8" i="1"/>
  <c r="FC8" i="1" s="1"/>
  <c r="EN8" i="1"/>
  <c r="DL8" i="1"/>
  <c r="EW8" i="1"/>
  <c r="FB8" i="1" s="1"/>
  <c r="EV8" i="1"/>
  <c r="FA8" i="1" s="1"/>
  <c r="DK8" i="1"/>
  <c r="GE9" i="11" l="1"/>
  <c r="AL10" i="11" s="1"/>
  <c r="F90" i="9"/>
  <c r="ED11" i="4"/>
  <c r="EI11" i="4" s="1"/>
  <c r="EL11" i="4" s="1"/>
  <c r="FE11" i="4" s="1"/>
  <c r="GD9" i="11"/>
  <c r="AK10" i="11" s="1"/>
  <c r="FZ9" i="11"/>
  <c r="GC9" i="11"/>
  <c r="GF9" i="11"/>
  <c r="AM10" i="11" s="1"/>
  <c r="CQ11" i="4"/>
  <c r="EN11" i="4" s="1"/>
  <c r="EX11" i="4" s="1"/>
  <c r="FV11" i="4" s="1"/>
  <c r="GA11" i="4" s="1"/>
  <c r="FI9" i="5"/>
  <c r="FL9" i="5" s="1"/>
  <c r="CT11" i="4"/>
  <c r="EQ11" i="4" s="1"/>
  <c r="FA11" i="4" s="1"/>
  <c r="CR11" i="4"/>
  <c r="EO11" i="4" s="1"/>
  <c r="EY11" i="4" s="1"/>
  <c r="EZ8" i="1"/>
  <c r="FE8" i="1"/>
  <c r="FG8" i="1" s="1"/>
  <c r="GI9" i="11" l="1"/>
  <c r="AJ10" i="11"/>
  <c r="AO10" i="11" s="1"/>
  <c r="AQ10" i="11" s="1"/>
  <c r="FO9" i="5"/>
  <c r="AL10" i="5"/>
  <c r="AO10" i="5" s="1"/>
  <c r="AQ10" i="5" s="1"/>
  <c r="FY11" i="4"/>
  <c r="GD11" i="4" s="1"/>
  <c r="FW11" i="4"/>
  <c r="GB11" i="4" s="1"/>
  <c r="FC11" i="4"/>
  <c r="FX11" i="4"/>
  <c r="GC11" i="4" s="1"/>
  <c r="AX9" i="1"/>
  <c r="FI8" i="1"/>
  <c r="FJ8" i="1" s="1"/>
  <c r="AS10" i="5" l="1"/>
  <c r="AX10" i="5" s="1"/>
  <c r="BG10" i="5" s="1"/>
  <c r="BV10" i="5" s="1"/>
  <c r="CA10" i="5" s="1"/>
  <c r="CZ10" i="5" s="1"/>
  <c r="FP9" i="5"/>
  <c r="E10" i="10"/>
  <c r="GJ9" i="11"/>
  <c r="GK9" i="11" s="1"/>
  <c r="AS10" i="11"/>
  <c r="FF11" i="4"/>
  <c r="FJ11" i="4" s="1"/>
  <c r="AV12" i="4"/>
  <c r="BA12" i="4"/>
  <c r="AZ12" i="4"/>
  <c r="AU12" i="4"/>
  <c r="BC9" i="1"/>
  <c r="AZ9" i="1"/>
  <c r="BB9" i="1"/>
  <c r="BA9" i="1"/>
  <c r="AW10" i="5" l="1"/>
  <c r="BP10" i="5" s="1"/>
  <c r="DD10" i="5" s="1"/>
  <c r="DN10" i="5" s="1"/>
  <c r="EY10" i="5" s="1"/>
  <c r="AV10" i="5"/>
  <c r="AU10" i="5"/>
  <c r="FH11" i="4"/>
  <c r="FN11" i="4"/>
  <c r="I12" i="10" s="1"/>
  <c r="FI11" i="4"/>
  <c r="FK11" i="4"/>
  <c r="F10" i="10"/>
  <c r="O10" i="10" s="1"/>
  <c r="N10" i="10"/>
  <c r="AX10" i="11"/>
  <c r="AW10" i="11"/>
  <c r="AU10" i="11"/>
  <c r="AV10" i="11"/>
  <c r="FO11" i="4"/>
  <c r="J12" i="10" s="1"/>
  <c r="K12" i="10" s="1"/>
  <c r="CF10" i="5"/>
  <c r="BQ10" i="5"/>
  <c r="DE10" i="5" s="1"/>
  <c r="DO10" i="5" s="1"/>
  <c r="EZ10" i="5" s="1"/>
  <c r="BL10" i="5"/>
  <c r="DT10" i="5" s="1"/>
  <c r="ED10" i="5" s="1"/>
  <c r="EI10" i="5" s="1"/>
  <c r="EN10" i="5" s="1"/>
  <c r="FE10" i="5" s="1"/>
  <c r="BD10" i="5"/>
  <c r="BS10" i="5" s="1"/>
  <c r="BX10" i="5" s="1"/>
  <c r="CW10" i="5" s="1"/>
  <c r="BN10" i="5"/>
  <c r="DB10" i="5" s="1"/>
  <c r="DL10" i="5" s="1"/>
  <c r="EW10" i="5" s="1"/>
  <c r="BI10" i="5"/>
  <c r="DQ10" i="5" s="1"/>
  <c r="EA10" i="5" s="1"/>
  <c r="EF10" i="5" s="1"/>
  <c r="EK10" i="5" s="1"/>
  <c r="FB10" i="5" s="1"/>
  <c r="BO10" i="5"/>
  <c r="DC10" i="5" s="1"/>
  <c r="DM10" i="5" s="1"/>
  <c r="EX10" i="5" s="1"/>
  <c r="BJ10" i="5"/>
  <c r="DR10" i="5" s="1"/>
  <c r="EB10" i="5" s="1"/>
  <c r="EG10" i="5" s="1"/>
  <c r="EL10" i="5" s="1"/>
  <c r="FC10" i="5" s="1"/>
  <c r="BE10" i="5"/>
  <c r="BT10" i="5" s="1"/>
  <c r="BY10" i="5" s="1"/>
  <c r="CX10" i="5" s="1"/>
  <c r="AT12" i="4"/>
  <c r="AY12" i="4"/>
  <c r="AS12" i="4"/>
  <c r="AX12" i="4"/>
  <c r="DP12" i="4"/>
  <c r="DZ12" i="4" s="1"/>
  <c r="CZ12" i="4"/>
  <c r="DJ12" i="4" s="1"/>
  <c r="EV12" i="4" s="1"/>
  <c r="BJ12" i="4"/>
  <c r="BO12" i="4" s="1"/>
  <c r="DO12" i="4"/>
  <c r="DY12" i="4" s="1"/>
  <c r="CY12" i="4"/>
  <c r="DI12" i="4" s="1"/>
  <c r="EU12" i="4" s="1"/>
  <c r="BK12" i="4"/>
  <c r="BP12" i="4" s="1"/>
  <c r="BM9" i="1"/>
  <c r="EP9" i="1"/>
  <c r="BE9" i="1"/>
  <c r="BF9" i="1" s="1"/>
  <c r="FF9" i="1" s="1"/>
  <c r="BN9" i="1"/>
  <c r="EQ9" i="1"/>
  <c r="BO9" i="1"/>
  <c r="ER9" i="1"/>
  <c r="BP9" i="1"/>
  <c r="ES9" i="1"/>
  <c r="BF10" i="5" l="1"/>
  <c r="BU10" i="5" s="1"/>
  <c r="BZ10" i="5" s="1"/>
  <c r="CY10" i="5" s="1"/>
  <c r="ET10" i="5" s="1"/>
  <c r="FI10" i="5" s="1"/>
  <c r="BK10" i="5"/>
  <c r="AZ10" i="5"/>
  <c r="EE12" i="4"/>
  <c r="EJ12" i="4"/>
  <c r="ED12" i="4"/>
  <c r="EI12" i="4" s="1"/>
  <c r="BN10" i="11"/>
  <c r="DB10" i="11" s="1"/>
  <c r="DL10" i="11" s="1"/>
  <c r="EW10" i="11" s="1"/>
  <c r="BD10" i="11"/>
  <c r="BS10" i="11" s="1"/>
  <c r="AZ10" i="11"/>
  <c r="BI10" i="11"/>
  <c r="DQ10" i="11" s="1"/>
  <c r="EA10" i="11" s="1"/>
  <c r="EF10" i="11" s="1"/>
  <c r="EK10" i="11" s="1"/>
  <c r="BO10" i="11"/>
  <c r="DC10" i="11" s="1"/>
  <c r="DM10" i="11" s="1"/>
  <c r="EX10" i="11" s="1"/>
  <c r="BE10" i="11"/>
  <c r="BT10" i="11" s="1"/>
  <c r="BJ10" i="11"/>
  <c r="DR10" i="11" s="1"/>
  <c r="EB10" i="11" s="1"/>
  <c r="EG10" i="11" s="1"/>
  <c r="EL10" i="11" s="1"/>
  <c r="FC10" i="11" s="1"/>
  <c r="BP10" i="11"/>
  <c r="DD10" i="11" s="1"/>
  <c r="DN10" i="11" s="1"/>
  <c r="EY10" i="11" s="1"/>
  <c r="BK10" i="11"/>
  <c r="DS10" i="11" s="1"/>
  <c r="EC10" i="11" s="1"/>
  <c r="EH10" i="11" s="1"/>
  <c r="EM10" i="11" s="1"/>
  <c r="FD10" i="11" s="1"/>
  <c r="BF10" i="11"/>
  <c r="BU10" i="11" s="1"/>
  <c r="BQ10" i="11"/>
  <c r="DE10" i="11" s="1"/>
  <c r="DO10" i="11" s="1"/>
  <c r="EZ10" i="11" s="1"/>
  <c r="BG10" i="11"/>
  <c r="BV10" i="11" s="1"/>
  <c r="BL10" i="11"/>
  <c r="DT10" i="11" s="1"/>
  <c r="ED10" i="11" s="1"/>
  <c r="EI10" i="11" s="1"/>
  <c r="EN10" i="11" s="1"/>
  <c r="FE10" i="11" s="1"/>
  <c r="L12" i="10"/>
  <c r="CC10" i="5"/>
  <c r="DS10" i="5"/>
  <c r="EC10" i="5" s="1"/>
  <c r="EH10" i="5" s="1"/>
  <c r="EM10" i="5" s="1"/>
  <c r="EU10" i="5"/>
  <c r="CD10" i="5"/>
  <c r="ER10" i="5"/>
  <c r="FG10" i="5" s="1"/>
  <c r="CN12" i="4"/>
  <c r="CD12" i="4"/>
  <c r="CS12" i="4" s="1"/>
  <c r="EP12" i="4" s="1"/>
  <c r="EZ12" i="4" s="1"/>
  <c r="CO12" i="4"/>
  <c r="CE12" i="4"/>
  <c r="DN12" i="4"/>
  <c r="DX12" i="4" s="1"/>
  <c r="CX12" i="4"/>
  <c r="DH12" i="4" s="1"/>
  <c r="ET12" i="4" s="1"/>
  <c r="BT12" i="4"/>
  <c r="DM12" i="4"/>
  <c r="DW12" i="4" s="1"/>
  <c r="CW12" i="4"/>
  <c r="DG12" i="4" s="1"/>
  <c r="ES12" i="4" s="1"/>
  <c r="BH12" i="4"/>
  <c r="BM12" i="4" s="1"/>
  <c r="BR12" i="4" s="1"/>
  <c r="BU12" i="4"/>
  <c r="BI12" i="4"/>
  <c r="BN12" i="4" s="1"/>
  <c r="BS12" i="4" s="1"/>
  <c r="CE9" i="1"/>
  <c r="BU9" i="1"/>
  <c r="BZ9" i="1"/>
  <c r="BT9" i="1"/>
  <c r="CD9" i="1"/>
  <c r="BY9" i="1"/>
  <c r="BX9" i="1"/>
  <c r="BS9" i="1"/>
  <c r="CC9" i="1"/>
  <c r="BR9" i="1"/>
  <c r="BW9" i="1"/>
  <c r="CB9" i="1"/>
  <c r="CE10" i="5" l="1"/>
  <c r="BA10" i="5"/>
  <c r="FM10" i="5" s="1"/>
  <c r="AP11" i="5" s="1"/>
  <c r="BB10" i="5"/>
  <c r="EB12" i="4"/>
  <c r="EG12" i="4"/>
  <c r="EC12" i="4"/>
  <c r="EH12" i="4"/>
  <c r="EL12" i="4" s="1"/>
  <c r="FE12" i="4" s="1"/>
  <c r="BZ10" i="11"/>
  <c r="CY10" i="11" s="1"/>
  <c r="ET10" i="11" s="1"/>
  <c r="FI10" i="11" s="1"/>
  <c r="BY10" i="11"/>
  <c r="CX10" i="11" s="1"/>
  <c r="ES10" i="11" s="1"/>
  <c r="FH10" i="11" s="1"/>
  <c r="EP10" i="11"/>
  <c r="FP10" i="11" s="1"/>
  <c r="FB10" i="11"/>
  <c r="BA10" i="11"/>
  <c r="FM10" i="11" s="1"/>
  <c r="BX10" i="11"/>
  <c r="CW10" i="11" s="1"/>
  <c r="ER10" i="11" s="1"/>
  <c r="FG10" i="11" s="1"/>
  <c r="CA10" i="11"/>
  <c r="CZ10" i="11" s="1"/>
  <c r="EU10" i="11" s="1"/>
  <c r="FJ10" i="11" s="1"/>
  <c r="FJ10" i="5"/>
  <c r="AM11" i="5" s="1"/>
  <c r="FD10" i="5"/>
  <c r="AL11" i="5" s="1"/>
  <c r="EP10" i="5"/>
  <c r="FN10" i="5" s="1"/>
  <c r="D11" i="10" s="1"/>
  <c r="AJ11" i="5"/>
  <c r="CT12" i="4"/>
  <c r="EQ12" i="4" s="1"/>
  <c r="FX12" i="4"/>
  <c r="GC12" i="4" s="1"/>
  <c r="CL12" i="4"/>
  <c r="CB12" i="4"/>
  <c r="CQ12" i="4" s="1"/>
  <c r="EN12" i="4" s="1"/>
  <c r="EX12" i="4" s="1"/>
  <c r="CM12" i="4"/>
  <c r="CC12" i="4"/>
  <c r="CJ9" i="1"/>
  <c r="CX9" i="1" s="1"/>
  <c r="DW9" i="1"/>
  <c r="CH9" i="1"/>
  <c r="CV9" i="1" s="1"/>
  <c r="DU9" i="1"/>
  <c r="CP9" i="1"/>
  <c r="DB9" i="1" s="1"/>
  <c r="EA9" i="1"/>
  <c r="DT9" i="1"/>
  <c r="CG9" i="1"/>
  <c r="EB9" i="1"/>
  <c r="CQ9" i="1"/>
  <c r="DC9" i="1" s="1"/>
  <c r="DZ9" i="1"/>
  <c r="CO9" i="1"/>
  <c r="DA9" i="1" s="1"/>
  <c r="DV9" i="1"/>
  <c r="CI9" i="1"/>
  <c r="CW9" i="1" s="1"/>
  <c r="DY9" i="1"/>
  <c r="CN9" i="1"/>
  <c r="CZ9" i="1"/>
  <c r="BB10" i="11" l="1"/>
  <c r="DF9" i="1"/>
  <c r="ED9" i="1"/>
  <c r="EI9" i="1" s="1"/>
  <c r="CL9" i="1"/>
  <c r="CF10" i="11"/>
  <c r="CC10" i="11"/>
  <c r="FL10" i="11"/>
  <c r="FN10" i="11" s="1"/>
  <c r="FU10" i="11" s="1"/>
  <c r="CD10" i="11"/>
  <c r="CE10" i="11"/>
  <c r="FA12" i="4"/>
  <c r="FY12" i="4" s="1"/>
  <c r="GD12" i="4" s="1"/>
  <c r="ES10" i="5"/>
  <c r="FH10" i="5" s="1"/>
  <c r="FV12" i="4"/>
  <c r="GA12" i="4" s="1"/>
  <c r="CR12" i="4"/>
  <c r="EO12" i="4" s="1"/>
  <c r="EY12" i="4" s="1"/>
  <c r="EE9" i="1"/>
  <c r="EJ9" i="1" s="1"/>
  <c r="DK9" i="1"/>
  <c r="EV9" i="1"/>
  <c r="FA9" i="1" s="1"/>
  <c r="EF9" i="1"/>
  <c r="EK9" i="1" s="1"/>
  <c r="EG9" i="1"/>
  <c r="EL9" i="1" s="1"/>
  <c r="CU9" i="1"/>
  <c r="DE9" i="1" s="1"/>
  <c r="CS9" i="1"/>
  <c r="DG9" i="1"/>
  <c r="DH9" i="1"/>
  <c r="FX10" i="11" l="1"/>
  <c r="FW10" i="11"/>
  <c r="FV10" i="11"/>
  <c r="FZ10" i="11" s="1"/>
  <c r="GA10" i="11"/>
  <c r="FS10" i="11"/>
  <c r="FQ10" i="11"/>
  <c r="GH10" i="11" s="1"/>
  <c r="AP11" i="11" s="1"/>
  <c r="AK11" i="5"/>
  <c r="FL10" i="5"/>
  <c r="FW12" i="4"/>
  <c r="GB12" i="4" s="1"/>
  <c r="FC12" i="4"/>
  <c r="FF12" i="4" s="1"/>
  <c r="DM9" i="1"/>
  <c r="EX9" i="1"/>
  <c r="FC9" i="1" s="1"/>
  <c r="EU9" i="1"/>
  <c r="DJ9" i="1"/>
  <c r="EN9" i="1"/>
  <c r="DL9" i="1"/>
  <c r="EW9" i="1"/>
  <c r="FB9" i="1" s="1"/>
  <c r="GF10" i="11" l="1"/>
  <c r="AM11" i="11" s="1"/>
  <c r="GD10" i="11"/>
  <c r="AK11" i="11" s="1"/>
  <c r="GC10" i="11"/>
  <c r="GE10" i="11"/>
  <c r="AL11" i="11" s="1"/>
  <c r="FO10" i="5"/>
  <c r="AO11" i="5"/>
  <c r="AQ11" i="5" s="1"/>
  <c r="FN12" i="4"/>
  <c r="FK12" i="4"/>
  <c r="FJ12" i="4"/>
  <c r="FH12" i="4"/>
  <c r="FI12" i="4"/>
  <c r="EZ9" i="1"/>
  <c r="FE9" i="1"/>
  <c r="FG9" i="1" s="1"/>
  <c r="AS11" i="5" l="1"/>
  <c r="E11" i="10"/>
  <c r="FP10" i="5"/>
  <c r="AJ11" i="11"/>
  <c r="AO11" i="11" s="1"/>
  <c r="AQ11" i="11" s="1"/>
  <c r="GI10" i="11"/>
  <c r="FO12" i="4"/>
  <c r="J13" i="10" s="1"/>
  <c r="K13" i="10" s="1"/>
  <c r="I13" i="10"/>
  <c r="AW11" i="5"/>
  <c r="BP11" i="5" s="1"/>
  <c r="DD11" i="5" s="1"/>
  <c r="DN11" i="5" s="1"/>
  <c r="EY11" i="5" s="1"/>
  <c r="AU11" i="5"/>
  <c r="BN11" i="5" s="1"/>
  <c r="DB11" i="5" s="1"/>
  <c r="DL11" i="5" s="1"/>
  <c r="EW11" i="5" s="1"/>
  <c r="AV11" i="5"/>
  <c r="BE11" i="5" s="1"/>
  <c r="BT11" i="5" s="1"/>
  <c r="BY11" i="5" s="1"/>
  <c r="CX11" i="5" s="1"/>
  <c r="AX11" i="5"/>
  <c r="BQ11" i="5" s="1"/>
  <c r="DE11" i="5" s="1"/>
  <c r="DO11" i="5" s="1"/>
  <c r="EZ11" i="5" s="1"/>
  <c r="BO11" i="5"/>
  <c r="DC11" i="5" s="1"/>
  <c r="DM11" i="5" s="1"/>
  <c r="EX11" i="5" s="1"/>
  <c r="AZ13" i="4"/>
  <c r="AU13" i="4"/>
  <c r="AY13" i="4"/>
  <c r="AT13" i="4"/>
  <c r="BA13" i="4"/>
  <c r="AV13" i="4"/>
  <c r="AS13" i="4"/>
  <c r="AX13" i="4"/>
  <c r="AX10" i="1"/>
  <c r="FI9" i="1"/>
  <c r="FJ9" i="1" s="1"/>
  <c r="BJ11" i="5" l="1"/>
  <c r="BL11" i="5"/>
  <c r="DT11" i="5" s="1"/>
  <c r="ED11" i="5" s="1"/>
  <c r="EI11" i="5" s="1"/>
  <c r="EN11" i="5" s="1"/>
  <c r="FE11" i="5" s="1"/>
  <c r="BG11" i="5"/>
  <c r="BV11" i="5" s="1"/>
  <c r="CA11" i="5" s="1"/>
  <c r="CZ11" i="5" s="1"/>
  <c r="F11" i="10"/>
  <c r="O11" i="10" s="1"/>
  <c r="N11" i="10"/>
  <c r="BK11" i="5"/>
  <c r="BF11" i="5"/>
  <c r="BU11" i="5" s="1"/>
  <c r="BZ11" i="5" s="1"/>
  <c r="CY11" i="5" s="1"/>
  <c r="BD11" i="5"/>
  <c r="BS11" i="5" s="1"/>
  <c r="BX11" i="5" s="1"/>
  <c r="CW11" i="5" s="1"/>
  <c r="AS11" i="11"/>
  <c r="GJ10" i="11"/>
  <c r="GK10" i="11" s="1"/>
  <c r="L13" i="10"/>
  <c r="BI11" i="5"/>
  <c r="DQ11" i="5" s="1"/>
  <c r="EA11" i="5" s="1"/>
  <c r="EF11" i="5" s="1"/>
  <c r="EK11" i="5" s="1"/>
  <c r="AZ11" i="5"/>
  <c r="BA11" i="5"/>
  <c r="DR11" i="5" s="1"/>
  <c r="EB11" i="5" s="1"/>
  <c r="EG11" i="5" s="1"/>
  <c r="EL11" i="5" s="1"/>
  <c r="FC11" i="5" s="1"/>
  <c r="DN13" i="4"/>
  <c r="DX13" i="4" s="1"/>
  <c r="CX13" i="4"/>
  <c r="DH13" i="4" s="1"/>
  <c r="ET13" i="4" s="1"/>
  <c r="DM13" i="4"/>
  <c r="DW13" i="4" s="1"/>
  <c r="CW13" i="4"/>
  <c r="DG13" i="4" s="1"/>
  <c r="ES13" i="4" s="1"/>
  <c r="BK13" i="4"/>
  <c r="BP13" i="4" s="1"/>
  <c r="BU13" i="4" s="1"/>
  <c r="BI13" i="4"/>
  <c r="BN13" i="4" s="1"/>
  <c r="BS13" i="4" s="1"/>
  <c r="BJ13" i="4"/>
  <c r="BO13" i="4" s="1"/>
  <c r="BT13" i="4" s="1"/>
  <c r="BH13" i="4"/>
  <c r="BM13" i="4" s="1"/>
  <c r="BR13" i="4" s="1"/>
  <c r="DP13" i="4"/>
  <c r="DZ13" i="4" s="1"/>
  <c r="CZ13" i="4"/>
  <c r="DJ13" i="4" s="1"/>
  <c r="EV13" i="4" s="1"/>
  <c r="DO13" i="4"/>
  <c r="DY13" i="4" s="1"/>
  <c r="CY13" i="4"/>
  <c r="DI13" i="4" s="1"/>
  <c r="EU13" i="4" s="1"/>
  <c r="AZ10" i="1"/>
  <c r="BB10" i="1"/>
  <c r="BC10" i="1"/>
  <c r="BA10" i="1"/>
  <c r="CF11" i="5" l="1"/>
  <c r="EC13" i="4"/>
  <c r="EH13" i="4"/>
  <c r="EB13" i="4"/>
  <c r="EG13" i="4"/>
  <c r="ED13" i="4"/>
  <c r="EI13" i="4" s="1"/>
  <c r="EE13" i="4"/>
  <c r="EJ13" i="4"/>
  <c r="AV11" i="11"/>
  <c r="AW11" i="11"/>
  <c r="AX11" i="11"/>
  <c r="AU11" i="11"/>
  <c r="FB11" i="5"/>
  <c r="FM11" i="5"/>
  <c r="AP12" i="5" s="1"/>
  <c r="BB11" i="5"/>
  <c r="CC11" i="5"/>
  <c r="CL13" i="4"/>
  <c r="CB13" i="4"/>
  <c r="CQ13" i="4" s="1"/>
  <c r="EN13" i="4" s="1"/>
  <c r="EX13" i="4" s="1"/>
  <c r="CN13" i="4"/>
  <c r="CD13" i="4"/>
  <c r="CS13" i="4" s="1"/>
  <c r="EP13" i="4" s="1"/>
  <c r="EZ13" i="4" s="1"/>
  <c r="CO13" i="4"/>
  <c r="CE13" i="4"/>
  <c r="CM13" i="4"/>
  <c r="CC13" i="4"/>
  <c r="BP10" i="1"/>
  <c r="ES10" i="1"/>
  <c r="BO10" i="1"/>
  <c r="ER10" i="1"/>
  <c r="BN10" i="1"/>
  <c r="EQ10" i="1"/>
  <c r="BM10" i="1"/>
  <c r="BE10" i="1"/>
  <c r="BF10" i="1" s="1"/>
  <c r="FF10" i="1" s="1"/>
  <c r="EP10" i="1"/>
  <c r="EL13" i="4" l="1"/>
  <c r="FE13" i="4" s="1"/>
  <c r="BP11" i="11"/>
  <c r="DD11" i="11" s="1"/>
  <c r="DN11" i="11" s="1"/>
  <c r="EY11" i="11" s="1"/>
  <c r="BF11" i="11"/>
  <c r="BU11" i="11" s="1"/>
  <c r="BK11" i="11"/>
  <c r="DS11" i="11" s="1"/>
  <c r="EC11" i="11" s="1"/>
  <c r="EH11" i="11" s="1"/>
  <c r="EM11" i="11" s="1"/>
  <c r="FD11" i="11" s="1"/>
  <c r="BN11" i="11"/>
  <c r="DB11" i="11" s="1"/>
  <c r="DL11" i="11" s="1"/>
  <c r="EW11" i="11" s="1"/>
  <c r="BI11" i="11"/>
  <c r="DQ11" i="11" s="1"/>
  <c r="EA11" i="11" s="1"/>
  <c r="EF11" i="11" s="1"/>
  <c r="EK11" i="11" s="1"/>
  <c r="BD11" i="11"/>
  <c r="BS11" i="11" s="1"/>
  <c r="AZ11" i="11"/>
  <c r="BL11" i="11"/>
  <c r="DT11" i="11" s="1"/>
  <c r="ED11" i="11" s="1"/>
  <c r="EI11" i="11" s="1"/>
  <c r="EN11" i="11" s="1"/>
  <c r="FE11" i="11" s="1"/>
  <c r="BG11" i="11"/>
  <c r="BV11" i="11" s="1"/>
  <c r="BQ11" i="11"/>
  <c r="DE11" i="11" s="1"/>
  <c r="DO11" i="11" s="1"/>
  <c r="EZ11" i="11" s="1"/>
  <c r="BO11" i="11"/>
  <c r="DC11" i="11" s="1"/>
  <c r="DM11" i="11" s="1"/>
  <c r="EX11" i="11" s="1"/>
  <c r="BJ11" i="11"/>
  <c r="DR11" i="11" s="1"/>
  <c r="EB11" i="11" s="1"/>
  <c r="EG11" i="11" s="1"/>
  <c r="EL11" i="11" s="1"/>
  <c r="FC11" i="11" s="1"/>
  <c r="BE11" i="11"/>
  <c r="BT11" i="11" s="1"/>
  <c r="CT13" i="4"/>
  <c r="EQ13" i="4" s="1"/>
  <c r="FA13" i="4" s="1"/>
  <c r="DS11" i="5"/>
  <c r="EC11" i="5" s="1"/>
  <c r="EH11" i="5" s="1"/>
  <c r="EM11" i="5" s="1"/>
  <c r="EU11" i="5"/>
  <c r="ER11" i="5"/>
  <c r="FG11" i="5" s="1"/>
  <c r="CD11" i="5"/>
  <c r="CE11" i="5"/>
  <c r="FY13" i="4"/>
  <c r="GD13" i="4" s="1"/>
  <c r="CR13" i="4"/>
  <c r="EO13" i="4" s="1"/>
  <c r="EY13" i="4" s="1"/>
  <c r="FV13" i="4"/>
  <c r="GA13" i="4" s="1"/>
  <c r="FC13" i="4"/>
  <c r="FX13" i="4"/>
  <c r="GC13" i="4" s="1"/>
  <c r="CB10" i="1"/>
  <c r="BW10" i="1"/>
  <c r="BR10" i="1"/>
  <c r="CC10" i="1"/>
  <c r="BS10" i="1"/>
  <c r="BX10" i="1"/>
  <c r="BY10" i="1"/>
  <c r="CD10" i="1"/>
  <c r="BT10" i="1"/>
  <c r="BZ10" i="1"/>
  <c r="BU10" i="1"/>
  <c r="CE10" i="1"/>
  <c r="BX11" i="11" l="1"/>
  <c r="CW11" i="11" s="1"/>
  <c r="ER11" i="11" s="1"/>
  <c r="FG11" i="11" s="1"/>
  <c r="FB11" i="11"/>
  <c r="EP11" i="11"/>
  <c r="FP11" i="11" s="1"/>
  <c r="BA11" i="11"/>
  <c r="FM11" i="11" s="1"/>
  <c r="BB11" i="11"/>
  <c r="BZ11" i="11"/>
  <c r="CY11" i="11" s="1"/>
  <c r="ET11" i="11" s="1"/>
  <c r="FI11" i="11" s="1"/>
  <c r="CA11" i="11"/>
  <c r="CZ11" i="11" s="1"/>
  <c r="EU11" i="11" s="1"/>
  <c r="FJ11" i="11" s="1"/>
  <c r="BY11" i="11"/>
  <c r="CX11" i="11" s="1"/>
  <c r="ES11" i="11" s="1"/>
  <c r="FH11" i="11" s="1"/>
  <c r="CD11" i="11"/>
  <c r="FF13" i="4"/>
  <c r="FN13" i="4" s="1"/>
  <c r="FJ11" i="5"/>
  <c r="AM12" i="5" s="1"/>
  <c r="FD11" i="5"/>
  <c r="EP11" i="5"/>
  <c r="FN11" i="5" s="1"/>
  <c r="D12" i="10" s="1"/>
  <c r="ET11" i="5"/>
  <c r="AJ12" i="5"/>
  <c r="FW13" i="4"/>
  <c r="GB13" i="4" s="1"/>
  <c r="CP10" i="1"/>
  <c r="DB10" i="1" s="1"/>
  <c r="EA10" i="1"/>
  <c r="DZ10" i="1"/>
  <c r="CO10" i="1"/>
  <c r="DA10" i="1" s="1"/>
  <c r="CG10" i="1"/>
  <c r="CU10" i="1" s="1"/>
  <c r="DT10" i="1"/>
  <c r="CN10" i="1"/>
  <c r="DY10" i="1"/>
  <c r="DV10" i="1"/>
  <c r="CI10" i="1"/>
  <c r="CW10" i="1" s="1"/>
  <c r="DU10" i="1"/>
  <c r="CH10" i="1"/>
  <c r="CV10" i="1" s="1"/>
  <c r="CQ10" i="1"/>
  <c r="DC10" i="1" s="1"/>
  <c r="EB10" i="1"/>
  <c r="DW10" i="1"/>
  <c r="EG10" i="1" s="1"/>
  <c r="EL10" i="1" s="1"/>
  <c r="CJ10" i="1"/>
  <c r="CX10" i="1" s="1"/>
  <c r="DH10" i="1" s="1"/>
  <c r="DG10" i="1" l="1"/>
  <c r="FH13" i="4"/>
  <c r="FJ13" i="4"/>
  <c r="FI13" i="4"/>
  <c r="CS10" i="1"/>
  <c r="EF10" i="1"/>
  <c r="EK10" i="1" s="1"/>
  <c r="CF11" i="11"/>
  <c r="CE11" i="11"/>
  <c r="FL11" i="11"/>
  <c r="FN11" i="11" s="1"/>
  <c r="GA11" i="11" s="1"/>
  <c r="CC11" i="11"/>
  <c r="FO13" i="4"/>
  <c r="J14" i="10" s="1"/>
  <c r="K14" i="10" s="1"/>
  <c r="L14" i="10" s="1"/>
  <c r="I14" i="10"/>
  <c r="FK13" i="4"/>
  <c r="FI11" i="5"/>
  <c r="AL12" i="5" s="1"/>
  <c r="ES11" i="5"/>
  <c r="FH11" i="5" s="1"/>
  <c r="AU14" i="4"/>
  <c r="AZ14" i="4"/>
  <c r="AS14" i="4"/>
  <c r="AX14" i="4"/>
  <c r="AV14" i="4"/>
  <c r="BA14" i="4"/>
  <c r="AT14" i="4"/>
  <c r="AY14" i="4"/>
  <c r="DM10" i="1"/>
  <c r="EX10" i="1"/>
  <c r="FC10" i="1" s="1"/>
  <c r="CL10" i="1"/>
  <c r="DL10" i="1"/>
  <c r="CZ10" i="1"/>
  <c r="DE10" i="1" s="1"/>
  <c r="ED10" i="1"/>
  <c r="DF10" i="1"/>
  <c r="EE10" i="1"/>
  <c r="EJ10" i="1" s="1"/>
  <c r="EW10" i="1" l="1"/>
  <c r="FB10" i="1" s="1"/>
  <c r="FQ11" i="11"/>
  <c r="GH11" i="11" s="1"/>
  <c r="AP12" i="11" s="1"/>
  <c r="FS11" i="11"/>
  <c r="FV11" i="11"/>
  <c r="GD11" i="11" s="1"/>
  <c r="AK12" i="11" s="1"/>
  <c r="FW11" i="11"/>
  <c r="GE11" i="11" s="1"/>
  <c r="AL12" i="11" s="1"/>
  <c r="FU11" i="11"/>
  <c r="FX11" i="11"/>
  <c r="GF11" i="11" s="1"/>
  <c r="AM12" i="11" s="1"/>
  <c r="AK12" i="5"/>
  <c r="FL11" i="5"/>
  <c r="BI14" i="4"/>
  <c r="BN14" i="4" s="1"/>
  <c r="BS14" i="4" s="1"/>
  <c r="DN14" i="4"/>
  <c r="DX14" i="4" s="1"/>
  <c r="CX14" i="4"/>
  <c r="DH14" i="4" s="1"/>
  <c r="ET14" i="4" s="1"/>
  <c r="BK14" i="4"/>
  <c r="BP14" i="4" s="1"/>
  <c r="BU14" i="4" s="1"/>
  <c r="DO14" i="4"/>
  <c r="DY14" i="4" s="1"/>
  <c r="CY14" i="4"/>
  <c r="DI14" i="4" s="1"/>
  <c r="EU14" i="4" s="1"/>
  <c r="DP14" i="4"/>
  <c r="DZ14" i="4" s="1"/>
  <c r="CZ14" i="4"/>
  <c r="DJ14" i="4" s="1"/>
  <c r="EV14" i="4" s="1"/>
  <c r="DM14" i="4"/>
  <c r="DW14" i="4" s="1"/>
  <c r="CW14" i="4"/>
  <c r="DG14" i="4" s="1"/>
  <c r="ES14" i="4" s="1"/>
  <c r="BH14" i="4"/>
  <c r="BM14" i="4" s="1"/>
  <c r="BR14" i="4"/>
  <c r="BJ14" i="4"/>
  <c r="BO14" i="4" s="1"/>
  <c r="BT14" i="4" s="1"/>
  <c r="DJ10" i="1"/>
  <c r="EU10" i="1"/>
  <c r="DK10" i="1"/>
  <c r="EV10" i="1"/>
  <c r="FA10" i="1" s="1"/>
  <c r="EI10" i="1"/>
  <c r="EN10" i="1"/>
  <c r="EB14" i="4" l="1"/>
  <c r="EG14" i="4"/>
  <c r="EC14" i="4"/>
  <c r="EH14" i="4" s="1"/>
  <c r="EE14" i="4"/>
  <c r="EJ14" i="4" s="1"/>
  <c r="ED14" i="4"/>
  <c r="EI14" i="4" s="1"/>
  <c r="FZ11" i="11"/>
  <c r="GC11" i="11"/>
  <c r="FO11" i="5"/>
  <c r="AO12" i="5"/>
  <c r="AQ12" i="5" s="1"/>
  <c r="CN14" i="4"/>
  <c r="CD14" i="4"/>
  <c r="CO14" i="4"/>
  <c r="CE14" i="4"/>
  <c r="CL14" i="4"/>
  <c r="CB14" i="4"/>
  <c r="CQ14" i="4" s="1"/>
  <c r="EN14" i="4" s="1"/>
  <c r="EX14" i="4" s="1"/>
  <c r="CM14" i="4"/>
  <c r="CC14" i="4"/>
  <c r="EZ10" i="1"/>
  <c r="FE10" i="1"/>
  <c r="FG10" i="1" s="1"/>
  <c r="CT14" i="4" l="1"/>
  <c r="EQ14" i="4" s="1"/>
  <c r="FA14" i="4" s="1"/>
  <c r="EL14" i="4"/>
  <c r="FE14" i="4" s="1"/>
  <c r="AS12" i="5"/>
  <c r="E12" i="10"/>
  <c r="FP11" i="5"/>
  <c r="GI11" i="11"/>
  <c r="AJ12" i="11"/>
  <c r="AO12" i="11" s="1"/>
  <c r="AQ12" i="11" s="1"/>
  <c r="AX12" i="5"/>
  <c r="BQ12" i="5" s="1"/>
  <c r="DE12" i="5" s="1"/>
  <c r="DO12" i="5" s="1"/>
  <c r="EZ12" i="5" s="1"/>
  <c r="AV12" i="5"/>
  <c r="BE12" i="5" s="1"/>
  <c r="BT12" i="5" s="1"/>
  <c r="BY12" i="5" s="1"/>
  <c r="CX12" i="5" s="1"/>
  <c r="AU12" i="5"/>
  <c r="BN12" i="5" s="1"/>
  <c r="DB12" i="5" s="1"/>
  <c r="DL12" i="5" s="1"/>
  <c r="EW12" i="5" s="1"/>
  <c r="AW12" i="5"/>
  <c r="BP12" i="5" s="1"/>
  <c r="DD12" i="5" s="1"/>
  <c r="DN12" i="5" s="1"/>
  <c r="EY12" i="5" s="1"/>
  <c r="BO12" i="5"/>
  <c r="DC12" i="5" s="1"/>
  <c r="DM12" i="5" s="1"/>
  <c r="EX12" i="5" s="1"/>
  <c r="FV14" i="4"/>
  <c r="GA14" i="4" s="1"/>
  <c r="CR14" i="4"/>
  <c r="EO14" i="4" s="1"/>
  <c r="EY14" i="4" s="1"/>
  <c r="FY14" i="4"/>
  <c r="GD14" i="4" s="1"/>
  <c r="CS14" i="4"/>
  <c r="EP14" i="4" s="1"/>
  <c r="EZ14" i="4" s="1"/>
  <c r="AX11" i="1"/>
  <c r="FI10" i="1"/>
  <c r="FJ10" i="1" s="1"/>
  <c r="BD12" i="5" l="1"/>
  <c r="BS12" i="5" s="1"/>
  <c r="BX12" i="5" s="1"/>
  <c r="CW12" i="5" s="1"/>
  <c r="BG12" i="5"/>
  <c r="BV12" i="5" s="1"/>
  <c r="CA12" i="5" s="1"/>
  <c r="CZ12" i="5" s="1"/>
  <c r="BJ12" i="5"/>
  <c r="BL12" i="5"/>
  <c r="DT12" i="5" s="1"/>
  <c r="ED12" i="5" s="1"/>
  <c r="EI12" i="5" s="1"/>
  <c r="EN12" i="5" s="1"/>
  <c r="FE12" i="5" s="1"/>
  <c r="F12" i="10"/>
  <c r="O12" i="10" s="1"/>
  <c r="N12" i="10"/>
  <c r="BK12" i="5"/>
  <c r="BF12" i="5"/>
  <c r="BU12" i="5" s="1"/>
  <c r="BZ12" i="5" s="1"/>
  <c r="CY12" i="5" s="1"/>
  <c r="AS12" i="11"/>
  <c r="GJ11" i="11"/>
  <c r="GK11" i="11" s="1"/>
  <c r="BI12" i="5"/>
  <c r="DQ12" i="5" s="1"/>
  <c r="EA12" i="5" s="1"/>
  <c r="EF12" i="5" s="1"/>
  <c r="EK12" i="5" s="1"/>
  <c r="AZ12" i="5"/>
  <c r="BA12" i="5" s="1"/>
  <c r="DR12" i="5" s="1"/>
  <c r="EB12" i="5" s="1"/>
  <c r="EG12" i="5" s="1"/>
  <c r="EL12" i="5" s="1"/>
  <c r="FC12" i="5" s="1"/>
  <c r="FX14" i="4"/>
  <c r="GC14" i="4" s="1"/>
  <c r="FW14" i="4"/>
  <c r="GB14" i="4" s="1"/>
  <c r="FC14" i="4"/>
  <c r="FF14" i="4" s="1"/>
  <c r="BA11" i="1"/>
  <c r="BC11" i="1"/>
  <c r="BB11" i="1"/>
  <c r="AZ11" i="1"/>
  <c r="CF12" i="5" l="1"/>
  <c r="AW12" i="11"/>
  <c r="AX12" i="11"/>
  <c r="AU12" i="11"/>
  <c r="AV12" i="11"/>
  <c r="FB12" i="5"/>
  <c r="EU12" i="5"/>
  <c r="FM12" i="5"/>
  <c r="AP13" i="5" s="1"/>
  <c r="BB12" i="5"/>
  <c r="CC12" i="5"/>
  <c r="FN14" i="4"/>
  <c r="FH14" i="4"/>
  <c r="FK14" i="4"/>
  <c r="FI14" i="4"/>
  <c r="FJ14" i="4"/>
  <c r="BP11" i="1"/>
  <c r="ES11" i="1"/>
  <c r="BM11" i="1"/>
  <c r="BE11" i="1"/>
  <c r="BF11" i="1" s="1"/>
  <c r="FF11" i="1" s="1"/>
  <c r="EP11" i="1"/>
  <c r="BO11" i="1"/>
  <c r="ER11" i="1"/>
  <c r="BN11" i="1"/>
  <c r="EQ11" i="1"/>
  <c r="BD12" i="11" l="1"/>
  <c r="BS12" i="11" s="1"/>
  <c r="BI12" i="11"/>
  <c r="DQ12" i="11" s="1"/>
  <c r="EA12" i="11" s="1"/>
  <c r="EF12" i="11" s="1"/>
  <c r="EK12" i="11" s="1"/>
  <c r="AZ12" i="11"/>
  <c r="BN12" i="11"/>
  <c r="DB12" i="11" s="1"/>
  <c r="DL12" i="11" s="1"/>
  <c r="EW12" i="11" s="1"/>
  <c r="BQ12" i="11"/>
  <c r="DE12" i="11" s="1"/>
  <c r="DO12" i="11" s="1"/>
  <c r="EZ12" i="11" s="1"/>
  <c r="BG12" i="11"/>
  <c r="BV12" i="11" s="1"/>
  <c r="BL12" i="11"/>
  <c r="DT12" i="11" s="1"/>
  <c r="ED12" i="11" s="1"/>
  <c r="EI12" i="11" s="1"/>
  <c r="EN12" i="11" s="1"/>
  <c r="FE12" i="11" s="1"/>
  <c r="BO12" i="11"/>
  <c r="DC12" i="11" s="1"/>
  <c r="DM12" i="11" s="1"/>
  <c r="EX12" i="11" s="1"/>
  <c r="BE12" i="11"/>
  <c r="BT12" i="11" s="1"/>
  <c r="BJ12" i="11"/>
  <c r="DR12" i="11" s="1"/>
  <c r="EB12" i="11" s="1"/>
  <c r="EG12" i="11" s="1"/>
  <c r="EL12" i="11" s="1"/>
  <c r="FC12" i="11" s="1"/>
  <c r="BP12" i="11"/>
  <c r="DD12" i="11" s="1"/>
  <c r="DN12" i="11" s="1"/>
  <c r="EY12" i="11" s="1"/>
  <c r="BK12" i="11"/>
  <c r="DS12" i="11" s="1"/>
  <c r="EC12" i="11" s="1"/>
  <c r="EH12" i="11" s="1"/>
  <c r="EM12" i="11" s="1"/>
  <c r="FD12" i="11" s="1"/>
  <c r="BF12" i="11"/>
  <c r="BU12" i="11" s="1"/>
  <c r="FO14" i="4"/>
  <c r="J15" i="10" s="1"/>
  <c r="K15" i="10" s="1"/>
  <c r="I15" i="10"/>
  <c r="FJ12" i="5"/>
  <c r="AM13" i="5" s="1"/>
  <c r="CE12" i="5"/>
  <c r="DS12" i="5"/>
  <c r="EC12" i="5" s="1"/>
  <c r="EH12" i="5" s="1"/>
  <c r="EM12" i="5" s="1"/>
  <c r="CD12" i="5"/>
  <c r="AV15" i="4"/>
  <c r="BA15" i="4"/>
  <c r="AU15" i="4"/>
  <c r="AZ15" i="4"/>
  <c r="AX15" i="4"/>
  <c r="AS15" i="4"/>
  <c r="AT15" i="4"/>
  <c r="AY15" i="4"/>
  <c r="BT11" i="1"/>
  <c r="CD11" i="1"/>
  <c r="BY11" i="1"/>
  <c r="BS11" i="1"/>
  <c r="BX11" i="1"/>
  <c r="CC11" i="1"/>
  <c r="BR11" i="1"/>
  <c r="BW11" i="1"/>
  <c r="CB11" i="1"/>
  <c r="BU11" i="1"/>
  <c r="CE11" i="1"/>
  <c r="BZ11" i="1"/>
  <c r="BY12" i="11" l="1"/>
  <c r="CX12" i="11" s="1"/>
  <c r="ES12" i="11" s="1"/>
  <c r="FH12" i="11" s="1"/>
  <c r="CA12" i="11"/>
  <c r="CZ12" i="11" s="1"/>
  <c r="EU12" i="11" s="1"/>
  <c r="FJ12" i="11" s="1"/>
  <c r="CF12" i="11"/>
  <c r="BA12" i="11"/>
  <c r="FM12" i="11" s="1"/>
  <c r="FB12" i="11"/>
  <c r="EP12" i="11"/>
  <c r="FP12" i="11" s="1"/>
  <c r="BZ12" i="11"/>
  <c r="CY12" i="11" s="1"/>
  <c r="ET12" i="11" s="1"/>
  <c r="FI12" i="11" s="1"/>
  <c r="CE12" i="11"/>
  <c r="BX12" i="11"/>
  <c r="CW12" i="11" s="1"/>
  <c r="ER12" i="11" s="1"/>
  <c r="FG12" i="11" s="1"/>
  <c r="L15" i="10"/>
  <c r="FD12" i="5"/>
  <c r="EP12" i="5"/>
  <c r="FN12" i="5" s="1"/>
  <c r="D13" i="10" s="1"/>
  <c r="ER12" i="5"/>
  <c r="FG12" i="5" s="1"/>
  <c r="AJ13" i="5" s="1"/>
  <c r="BI15" i="4"/>
  <c r="BN15" i="4" s="1"/>
  <c r="BS15" i="4" s="1"/>
  <c r="DM15" i="4"/>
  <c r="DW15" i="4" s="1"/>
  <c r="CW15" i="4"/>
  <c r="DG15" i="4" s="1"/>
  <c r="ES15" i="4" s="1"/>
  <c r="DP15" i="4"/>
  <c r="DZ15" i="4" s="1"/>
  <c r="CZ15" i="4"/>
  <c r="DJ15" i="4" s="1"/>
  <c r="EV15" i="4" s="1"/>
  <c r="DN15" i="4"/>
  <c r="DX15" i="4" s="1"/>
  <c r="CX15" i="4"/>
  <c r="DH15" i="4" s="1"/>
  <c r="ET15" i="4" s="1"/>
  <c r="BH15" i="4"/>
  <c r="BM15" i="4" s="1"/>
  <c r="DO15" i="4"/>
  <c r="DY15" i="4" s="1"/>
  <c r="CY15" i="4"/>
  <c r="DI15" i="4" s="1"/>
  <c r="EU15" i="4" s="1"/>
  <c r="BJ15" i="4"/>
  <c r="BO15" i="4" s="1"/>
  <c r="BT15" i="4" s="1"/>
  <c r="BK15" i="4"/>
  <c r="BP15" i="4" s="1"/>
  <c r="BU15" i="4" s="1"/>
  <c r="CH11" i="1"/>
  <c r="CV11" i="1" s="1"/>
  <c r="DU11" i="1"/>
  <c r="CO11" i="1"/>
  <c r="DA11" i="1" s="1"/>
  <c r="DZ11" i="1"/>
  <c r="CJ11" i="1"/>
  <c r="CX11" i="1" s="1"/>
  <c r="DH11" i="1" s="1"/>
  <c r="DW11" i="1"/>
  <c r="EG11" i="1" s="1"/>
  <c r="EL11" i="1" s="1"/>
  <c r="CP11" i="1"/>
  <c r="DB11" i="1" s="1"/>
  <c r="EA11" i="1"/>
  <c r="DT11" i="1"/>
  <c r="ED11" i="1" s="1"/>
  <c r="CG11" i="1"/>
  <c r="CU11" i="1" s="1"/>
  <c r="DE11" i="1" s="1"/>
  <c r="CI11" i="1"/>
  <c r="CW11" i="1" s="1"/>
  <c r="DV11" i="1"/>
  <c r="EB11" i="1"/>
  <c r="CQ11" i="1"/>
  <c r="DC11" i="1" s="1"/>
  <c r="DY11" i="1"/>
  <c r="CN11" i="1"/>
  <c r="CZ11" i="1" s="1"/>
  <c r="EE15" i="4" l="1"/>
  <c r="EJ15" i="4"/>
  <c r="EC15" i="4"/>
  <c r="EH15" i="4"/>
  <c r="ED15" i="4"/>
  <c r="EI15" i="4" s="1"/>
  <c r="EB15" i="4"/>
  <c r="EG15" i="4" s="1"/>
  <c r="DG11" i="1"/>
  <c r="DL11" i="1" s="1"/>
  <c r="BB12" i="11"/>
  <c r="CD12" i="11"/>
  <c r="FL12" i="11"/>
  <c r="FN12" i="11" s="1"/>
  <c r="FU12" i="11" s="1"/>
  <c r="CC12" i="11"/>
  <c r="ES12" i="5"/>
  <c r="ET12" i="5"/>
  <c r="CL15" i="4"/>
  <c r="CB15" i="4"/>
  <c r="CQ15" i="4" s="1"/>
  <c r="EN15" i="4" s="1"/>
  <c r="EX15" i="4" s="1"/>
  <c r="BR15" i="4"/>
  <c r="CO15" i="4"/>
  <c r="CE15" i="4"/>
  <c r="CT15" i="4" s="1"/>
  <c r="EQ15" i="4" s="1"/>
  <c r="FA15" i="4" s="1"/>
  <c r="CN15" i="4"/>
  <c r="CD15" i="4"/>
  <c r="CM15" i="4"/>
  <c r="CC15" i="4"/>
  <c r="DJ11" i="1"/>
  <c r="EU11" i="1"/>
  <c r="CL11" i="1"/>
  <c r="EI11" i="1"/>
  <c r="CS11" i="1"/>
  <c r="DM11" i="1"/>
  <c r="EX11" i="1"/>
  <c r="FC11" i="1" s="1"/>
  <c r="EE11" i="1"/>
  <c r="EJ11" i="1" s="1"/>
  <c r="EF11" i="1"/>
  <c r="EK11" i="1" s="1"/>
  <c r="DF11" i="1"/>
  <c r="EL15" i="4" l="1"/>
  <c r="FE15" i="4" s="1"/>
  <c r="FW12" i="11"/>
  <c r="FX12" i="11"/>
  <c r="GA12" i="11"/>
  <c r="FV12" i="11"/>
  <c r="FZ12" i="11" s="1"/>
  <c r="FS12" i="11"/>
  <c r="FQ12" i="11"/>
  <c r="GE12" i="11" s="1"/>
  <c r="AL13" i="11" s="1"/>
  <c r="CS15" i="4"/>
  <c r="EP15" i="4" s="1"/>
  <c r="EZ15" i="4" s="1"/>
  <c r="FX15" i="4" s="1"/>
  <c r="GC15" i="4" s="1"/>
  <c r="FI12" i="5"/>
  <c r="AL13" i="5" s="1"/>
  <c r="FH12" i="5"/>
  <c r="AK13" i="5" s="1"/>
  <c r="AO13" i="5" s="1"/>
  <c r="AQ13" i="5" s="1"/>
  <c r="FY15" i="4"/>
  <c r="GD15" i="4" s="1"/>
  <c r="CR15" i="4"/>
  <c r="EO15" i="4" s="1"/>
  <c r="EY15" i="4" s="1"/>
  <c r="FC15" i="4" s="1"/>
  <c r="FV15" i="4"/>
  <c r="GA15" i="4" s="1"/>
  <c r="EW11" i="1"/>
  <c r="FB11" i="1" s="1"/>
  <c r="EN11" i="1"/>
  <c r="EZ11" i="1"/>
  <c r="DK11" i="1"/>
  <c r="EV11" i="1"/>
  <c r="FA11" i="1" s="1"/>
  <c r="GC12" i="11" l="1"/>
  <c r="AJ13" i="11" s="1"/>
  <c r="GD12" i="11"/>
  <c r="AK13" i="11" s="1"/>
  <c r="GF12" i="11"/>
  <c r="AM13" i="11" s="1"/>
  <c r="GH12" i="11"/>
  <c r="FF15" i="4"/>
  <c r="FN15" i="4" s="1"/>
  <c r="FL12" i="5"/>
  <c r="FO12" i="5"/>
  <c r="FH15" i="4"/>
  <c r="FW15" i="4"/>
  <c r="GB15" i="4" s="1"/>
  <c r="FI15" i="4"/>
  <c r="FK15" i="4"/>
  <c r="FJ15" i="4"/>
  <c r="FE11" i="1"/>
  <c r="FG11" i="1" s="1"/>
  <c r="AS13" i="5" l="1"/>
  <c r="E13" i="10"/>
  <c r="FP12" i="5"/>
  <c r="GI12" i="11"/>
  <c r="AP13" i="11"/>
  <c r="AO13" i="11"/>
  <c r="AQ13" i="11" s="1"/>
  <c r="FO15" i="4"/>
  <c r="J16" i="10" s="1"/>
  <c r="K16" i="10" s="1"/>
  <c r="I16" i="10"/>
  <c r="AU13" i="5"/>
  <c r="BN13" i="5" s="1"/>
  <c r="DB13" i="5" s="1"/>
  <c r="DL13" i="5" s="1"/>
  <c r="EW13" i="5" s="1"/>
  <c r="AX13" i="5"/>
  <c r="BQ13" i="5" s="1"/>
  <c r="DE13" i="5" s="1"/>
  <c r="DO13" i="5" s="1"/>
  <c r="EZ13" i="5" s="1"/>
  <c r="AW13" i="5"/>
  <c r="BP13" i="5" s="1"/>
  <c r="DD13" i="5" s="1"/>
  <c r="DN13" i="5" s="1"/>
  <c r="EY13" i="5" s="1"/>
  <c r="AV13" i="5"/>
  <c r="BO13" i="5" s="1"/>
  <c r="DC13" i="5" s="1"/>
  <c r="DM13" i="5" s="1"/>
  <c r="EX13" i="5" s="1"/>
  <c r="BA16" i="4"/>
  <c r="AV16" i="4"/>
  <c r="AU16" i="4"/>
  <c r="AZ16" i="4"/>
  <c r="AT16" i="4"/>
  <c r="AY16" i="4"/>
  <c r="AS16" i="4"/>
  <c r="AX16" i="4"/>
  <c r="FI11" i="1"/>
  <c r="FJ11" i="1" s="1"/>
  <c r="AX12" i="1"/>
  <c r="BJ13" i="5" l="1"/>
  <c r="BI13" i="5"/>
  <c r="BE13" i="5"/>
  <c r="BT13" i="5" s="1"/>
  <c r="BY13" i="5" s="1"/>
  <c r="CX13" i="5" s="1"/>
  <c r="BF13" i="5"/>
  <c r="BU13" i="5" s="1"/>
  <c r="BZ13" i="5" s="1"/>
  <c r="CY13" i="5" s="1"/>
  <c r="L16" i="10"/>
  <c r="BL13" i="5"/>
  <c r="DT13" i="5" s="1"/>
  <c r="ED13" i="5" s="1"/>
  <c r="EI13" i="5" s="1"/>
  <c r="EN13" i="5" s="1"/>
  <c r="FE13" i="5" s="1"/>
  <c r="BD13" i="5"/>
  <c r="BS13" i="5" s="1"/>
  <c r="BX13" i="5" s="1"/>
  <c r="CW13" i="5" s="1"/>
  <c r="F13" i="10"/>
  <c r="O13" i="10" s="1"/>
  <c r="N13" i="10"/>
  <c r="BG13" i="5"/>
  <c r="BV13" i="5" s="1"/>
  <c r="CA13" i="5" s="1"/>
  <c r="CZ13" i="5" s="1"/>
  <c r="AS13" i="11"/>
  <c r="GJ12" i="11"/>
  <c r="GK12" i="11" s="1"/>
  <c r="AZ13" i="5"/>
  <c r="BA13" i="5" s="1"/>
  <c r="DR13" i="5" s="1"/>
  <c r="EB13" i="5" s="1"/>
  <c r="EG13" i="5" s="1"/>
  <c r="EL13" i="5" s="1"/>
  <c r="FC13" i="5" s="1"/>
  <c r="BK13" i="5"/>
  <c r="DQ13" i="5"/>
  <c r="EA13" i="5" s="1"/>
  <c r="EF13" i="5" s="1"/>
  <c r="EK13" i="5" s="1"/>
  <c r="BH16" i="4"/>
  <c r="BM16" i="4" s="1"/>
  <c r="BR16" i="4" s="1"/>
  <c r="BJ16" i="4"/>
  <c r="BO16" i="4" s="1"/>
  <c r="BT16" i="4" s="1"/>
  <c r="DM16" i="4"/>
  <c r="DW16" i="4" s="1"/>
  <c r="CW16" i="4"/>
  <c r="DG16" i="4" s="1"/>
  <c r="ES16" i="4" s="1"/>
  <c r="DN16" i="4"/>
  <c r="DX16" i="4" s="1"/>
  <c r="CX16" i="4"/>
  <c r="DH16" i="4" s="1"/>
  <c r="ET16" i="4" s="1"/>
  <c r="BI16" i="4"/>
  <c r="BN16" i="4" s="1"/>
  <c r="BS16" i="4" s="1"/>
  <c r="DO16" i="4"/>
  <c r="DY16" i="4" s="1"/>
  <c r="CY16" i="4"/>
  <c r="DI16" i="4" s="1"/>
  <c r="EU16" i="4" s="1"/>
  <c r="BK16" i="4"/>
  <c r="BP16" i="4" s="1"/>
  <c r="BU16" i="4" s="1"/>
  <c r="DP16" i="4"/>
  <c r="DZ16" i="4" s="1"/>
  <c r="CZ16" i="4"/>
  <c r="DJ16" i="4" s="1"/>
  <c r="EV16" i="4" s="1"/>
  <c r="BB12" i="1"/>
  <c r="BC12" i="1"/>
  <c r="BA12" i="1"/>
  <c r="AZ12" i="1"/>
  <c r="ED16" i="4" l="1"/>
  <c r="EI16" i="4"/>
  <c r="EC16" i="4"/>
  <c r="EH16" i="4"/>
  <c r="EB16" i="4"/>
  <c r="EG16" i="4"/>
  <c r="EE16" i="4"/>
  <c r="EJ16" i="4"/>
  <c r="CF13" i="5"/>
  <c r="AW13" i="11"/>
  <c r="AV13" i="11"/>
  <c r="AU13" i="11"/>
  <c r="AX13" i="11"/>
  <c r="FB13" i="5"/>
  <c r="FM13" i="5"/>
  <c r="AP14" i="5" s="1"/>
  <c r="BB13" i="5"/>
  <c r="CC13" i="5"/>
  <c r="CM16" i="4"/>
  <c r="CC16" i="4"/>
  <c r="CR16" i="4" s="1"/>
  <c r="EO16" i="4" s="1"/>
  <c r="EY16" i="4" s="1"/>
  <c r="CN16" i="4"/>
  <c r="CD16" i="4"/>
  <c r="CO16" i="4"/>
  <c r="CE16" i="4"/>
  <c r="CL16" i="4"/>
  <c r="CB16" i="4"/>
  <c r="BM12" i="1"/>
  <c r="EP12" i="1"/>
  <c r="BE12" i="1"/>
  <c r="BF12" i="1" s="1"/>
  <c r="FF12" i="1" s="1"/>
  <c r="BN12" i="1"/>
  <c r="EQ12" i="1"/>
  <c r="BP12" i="1"/>
  <c r="ES12" i="1"/>
  <c r="BO12" i="1"/>
  <c r="ER12" i="1"/>
  <c r="EL16" i="4" l="1"/>
  <c r="FE16" i="4" s="1"/>
  <c r="BI13" i="11"/>
  <c r="DQ13" i="11" s="1"/>
  <c r="EA13" i="11" s="1"/>
  <c r="EF13" i="11" s="1"/>
  <c r="EK13" i="11" s="1"/>
  <c r="AZ13" i="11"/>
  <c r="BN13" i="11"/>
  <c r="DB13" i="11" s="1"/>
  <c r="DL13" i="11" s="1"/>
  <c r="EW13" i="11" s="1"/>
  <c r="BD13" i="11"/>
  <c r="BS13" i="11" s="1"/>
  <c r="BO13" i="11"/>
  <c r="DC13" i="11" s="1"/>
  <c r="DM13" i="11" s="1"/>
  <c r="EX13" i="11" s="1"/>
  <c r="BE13" i="11"/>
  <c r="BT13" i="11" s="1"/>
  <c r="BJ13" i="11"/>
  <c r="DR13" i="11" s="1"/>
  <c r="EB13" i="11" s="1"/>
  <c r="EG13" i="11" s="1"/>
  <c r="EL13" i="11" s="1"/>
  <c r="FC13" i="11" s="1"/>
  <c r="BL13" i="11"/>
  <c r="DT13" i="11" s="1"/>
  <c r="ED13" i="11" s="1"/>
  <c r="EI13" i="11" s="1"/>
  <c r="EN13" i="11" s="1"/>
  <c r="FE13" i="11" s="1"/>
  <c r="BG13" i="11"/>
  <c r="BV13" i="11" s="1"/>
  <c r="BQ13" i="11"/>
  <c r="DE13" i="11" s="1"/>
  <c r="DO13" i="11" s="1"/>
  <c r="EZ13" i="11" s="1"/>
  <c r="BP13" i="11"/>
  <c r="DD13" i="11" s="1"/>
  <c r="DN13" i="11" s="1"/>
  <c r="EY13" i="11" s="1"/>
  <c r="BK13" i="11"/>
  <c r="DS13" i="11" s="1"/>
  <c r="EC13" i="11" s="1"/>
  <c r="EH13" i="11" s="1"/>
  <c r="EM13" i="11" s="1"/>
  <c r="FD13" i="11" s="1"/>
  <c r="BF13" i="11"/>
  <c r="BU13" i="11" s="1"/>
  <c r="CS16" i="4"/>
  <c r="EP16" i="4" s="1"/>
  <c r="EZ16" i="4" s="1"/>
  <c r="FX16" i="4" s="1"/>
  <c r="GC16" i="4" s="1"/>
  <c r="DS13" i="5"/>
  <c r="EC13" i="5" s="1"/>
  <c r="EH13" i="5" s="1"/>
  <c r="EM13" i="5" s="1"/>
  <c r="EU13" i="5"/>
  <c r="CE13" i="5"/>
  <c r="ET13" i="5"/>
  <c r="FI13" i="5" s="1"/>
  <c r="ER13" i="5"/>
  <c r="FG13" i="5" s="1"/>
  <c r="CD13" i="5"/>
  <c r="CQ16" i="4"/>
  <c r="EN16" i="4" s="1"/>
  <c r="CT16" i="4"/>
  <c r="EQ16" i="4" s="1"/>
  <c r="FW16" i="4"/>
  <c r="GB16" i="4" s="1"/>
  <c r="BU12" i="1"/>
  <c r="BZ12" i="1"/>
  <c r="CE12" i="1"/>
  <c r="CD12" i="1"/>
  <c r="BT12" i="1"/>
  <c r="BY12" i="1"/>
  <c r="BX12" i="1"/>
  <c r="BS12" i="1"/>
  <c r="CC12" i="1"/>
  <c r="BR12" i="1"/>
  <c r="CB12" i="1"/>
  <c r="BW12" i="1"/>
  <c r="BX13" i="11" l="1"/>
  <c r="CW13" i="11" s="1"/>
  <c r="ER13" i="11" s="1"/>
  <c r="FG13" i="11" s="1"/>
  <c r="CA13" i="11"/>
  <c r="CZ13" i="11" s="1"/>
  <c r="EU13" i="11" s="1"/>
  <c r="FJ13" i="11" s="1"/>
  <c r="BY13" i="11"/>
  <c r="CX13" i="11" s="1"/>
  <c r="ES13" i="11" s="1"/>
  <c r="FH13" i="11" s="1"/>
  <c r="BA13" i="11"/>
  <c r="FM13" i="11" s="1"/>
  <c r="BZ13" i="11"/>
  <c r="CY13" i="11" s="1"/>
  <c r="ET13" i="11" s="1"/>
  <c r="FI13" i="11" s="1"/>
  <c r="FB13" i="11"/>
  <c r="EP13" i="11"/>
  <c r="FP13" i="11" s="1"/>
  <c r="FA16" i="4"/>
  <c r="FY16" i="4" s="1"/>
  <c r="GD16" i="4" s="1"/>
  <c r="EX16" i="4"/>
  <c r="FC16" i="4" s="1"/>
  <c r="FF16" i="4" s="1"/>
  <c r="FJ13" i="5"/>
  <c r="AM14" i="5" s="1"/>
  <c r="FD13" i="5"/>
  <c r="EP13" i="5"/>
  <c r="FN13" i="5" s="1"/>
  <c r="D14" i="10" s="1"/>
  <c r="ES13" i="5"/>
  <c r="AJ14" i="5"/>
  <c r="CH12" i="1"/>
  <c r="CV12" i="1" s="1"/>
  <c r="DU12" i="1"/>
  <c r="CQ12" i="1"/>
  <c r="DC12" i="1" s="1"/>
  <c r="EB12" i="1"/>
  <c r="CP12" i="1"/>
  <c r="DB12" i="1" s="1"/>
  <c r="EA12" i="1"/>
  <c r="DT12" i="1"/>
  <c r="CG12" i="1"/>
  <c r="CL12" i="1" s="1"/>
  <c r="CN12" i="1"/>
  <c r="CS12" i="1" s="1"/>
  <c r="DY12" i="1"/>
  <c r="CJ12" i="1"/>
  <c r="CX12" i="1" s="1"/>
  <c r="DW12" i="1"/>
  <c r="CO12" i="1"/>
  <c r="DA12" i="1" s="1"/>
  <c r="DZ12" i="1"/>
  <c r="CI12" i="1"/>
  <c r="CW12" i="1" s="1"/>
  <c r="DV12" i="1"/>
  <c r="EF12" i="1" l="1"/>
  <c r="EK12" i="1" s="1"/>
  <c r="EG12" i="1"/>
  <c r="EL12" i="1" s="1"/>
  <c r="CZ12" i="1"/>
  <c r="CF13" i="11"/>
  <c r="CE13" i="11"/>
  <c r="FL13" i="11"/>
  <c r="FN13" i="11" s="1"/>
  <c r="BB13" i="11"/>
  <c r="CD13" i="11"/>
  <c r="CC13" i="11"/>
  <c r="FI16" i="4"/>
  <c r="FH16" i="4"/>
  <c r="FJ16" i="4"/>
  <c r="FK16" i="4"/>
  <c r="FN16" i="4"/>
  <c r="FO16" i="4" s="1"/>
  <c r="J17" i="10" s="1"/>
  <c r="K17" i="10" s="1"/>
  <c r="FV16" i="4"/>
  <c r="GA16" i="4" s="1"/>
  <c r="I17" i="10"/>
  <c r="FH13" i="5"/>
  <c r="AK14" i="5" s="1"/>
  <c r="AL14" i="5"/>
  <c r="FL13" i="5"/>
  <c r="AU17" i="4"/>
  <c r="AZ17" i="4"/>
  <c r="AV17" i="4"/>
  <c r="BA17" i="4"/>
  <c r="AX17" i="4"/>
  <c r="AS17" i="4"/>
  <c r="AY17" i="4"/>
  <c r="AT17" i="4"/>
  <c r="ED12" i="1"/>
  <c r="EE12" i="1"/>
  <c r="EJ12" i="1" s="1"/>
  <c r="CU12" i="1"/>
  <c r="DE12" i="1" s="1"/>
  <c r="DG12" i="1"/>
  <c r="DH12" i="1"/>
  <c r="DF12" i="1"/>
  <c r="GA13" i="11" l="1"/>
  <c r="FQ13" i="11"/>
  <c r="FS13" i="11"/>
  <c r="FV13" i="11"/>
  <c r="GD13" i="11" s="1"/>
  <c r="AK14" i="11" s="1"/>
  <c r="FU13" i="11"/>
  <c r="FX13" i="11"/>
  <c r="GF13" i="11" s="1"/>
  <c r="AM14" i="11" s="1"/>
  <c r="FW13" i="11"/>
  <c r="GE13" i="11" s="1"/>
  <c r="AL14" i="11" s="1"/>
  <c r="L17" i="10"/>
  <c r="FO13" i="5"/>
  <c r="AO14" i="5"/>
  <c r="AQ14" i="5" s="1"/>
  <c r="BI17" i="4"/>
  <c r="BN17" i="4" s="1"/>
  <c r="BS17" i="4"/>
  <c r="BH17" i="4"/>
  <c r="BM17" i="4" s="1"/>
  <c r="BR17" i="4" s="1"/>
  <c r="DP17" i="4"/>
  <c r="DZ17" i="4" s="1"/>
  <c r="CZ17" i="4"/>
  <c r="DJ17" i="4" s="1"/>
  <c r="EV17" i="4" s="1"/>
  <c r="BJ17" i="4"/>
  <c r="BO17" i="4" s="1"/>
  <c r="BT17" i="4" s="1"/>
  <c r="DN17" i="4"/>
  <c r="DX17" i="4" s="1"/>
  <c r="CX17" i="4"/>
  <c r="DH17" i="4" s="1"/>
  <c r="ET17" i="4" s="1"/>
  <c r="DM17" i="4"/>
  <c r="DW17" i="4" s="1"/>
  <c r="CW17" i="4"/>
  <c r="DG17" i="4" s="1"/>
  <c r="ES17" i="4" s="1"/>
  <c r="BK17" i="4"/>
  <c r="BP17" i="4" s="1"/>
  <c r="BU17" i="4" s="1"/>
  <c r="DO17" i="4"/>
  <c r="DY17" i="4" s="1"/>
  <c r="CY17" i="4"/>
  <c r="DI17" i="4" s="1"/>
  <c r="EU17" i="4" s="1"/>
  <c r="DL12" i="1"/>
  <c r="EW12" i="1"/>
  <c r="FB12" i="1" s="1"/>
  <c r="EU12" i="1"/>
  <c r="DJ12" i="1"/>
  <c r="DK12" i="1"/>
  <c r="EV12" i="1"/>
  <c r="FA12" i="1" s="1"/>
  <c r="DM12" i="1"/>
  <c r="EX12" i="1"/>
  <c r="FC12" i="1" s="1"/>
  <c r="EI12" i="1"/>
  <c r="EN12" i="1"/>
  <c r="ED17" i="4" l="1"/>
  <c r="EI17" i="4"/>
  <c r="EB17" i="4"/>
  <c r="EG17" i="4" s="1"/>
  <c r="EE17" i="4"/>
  <c r="EJ17" i="4"/>
  <c r="EC17" i="4"/>
  <c r="EH17" i="4" s="1"/>
  <c r="AS14" i="5"/>
  <c r="AX14" i="5" s="1"/>
  <c r="FP13" i="5"/>
  <c r="E14" i="10"/>
  <c r="GC13" i="11"/>
  <c r="FZ13" i="11"/>
  <c r="GH13" i="11"/>
  <c r="AP14" i="11" s="1"/>
  <c r="CN17" i="4"/>
  <c r="CD17" i="4"/>
  <c r="CL17" i="4"/>
  <c r="CB17" i="4"/>
  <c r="CQ17" i="4" s="1"/>
  <c r="EN17" i="4" s="1"/>
  <c r="EX17" i="4" s="1"/>
  <c r="CO17" i="4"/>
  <c r="CE17" i="4"/>
  <c r="CM17" i="4"/>
  <c r="CC17" i="4"/>
  <c r="EZ12" i="1"/>
  <c r="FE12" i="1"/>
  <c r="FG12" i="1" s="1"/>
  <c r="CR17" i="4" l="1"/>
  <c r="EO17" i="4" s="1"/>
  <c r="EY17" i="4" s="1"/>
  <c r="EL17" i="4"/>
  <c r="FE17" i="4" s="1"/>
  <c r="CS17" i="4"/>
  <c r="EP17" i="4" s="1"/>
  <c r="EZ17" i="4" s="1"/>
  <c r="FX17" i="4" s="1"/>
  <c r="GC17" i="4" s="1"/>
  <c r="AW14" i="5"/>
  <c r="BF14" i="5" s="1"/>
  <c r="BU14" i="5" s="1"/>
  <c r="BZ14" i="5" s="1"/>
  <c r="CY14" i="5" s="1"/>
  <c r="AV14" i="5"/>
  <c r="BJ14" i="5" s="1"/>
  <c r="AU14" i="5"/>
  <c r="BD14" i="5" s="1"/>
  <c r="BS14" i="5" s="1"/>
  <c r="BX14" i="5" s="1"/>
  <c r="CW14" i="5" s="1"/>
  <c r="ER14" i="5" s="1"/>
  <c r="F14" i="10"/>
  <c r="O14" i="10" s="1"/>
  <c r="N14" i="10"/>
  <c r="AJ14" i="11"/>
  <c r="GI13" i="11"/>
  <c r="CT17" i="4"/>
  <c r="EQ17" i="4" s="1"/>
  <c r="FA17" i="4" s="1"/>
  <c r="FY17" i="4" s="1"/>
  <c r="GD17" i="4" s="1"/>
  <c r="BP14" i="5"/>
  <c r="DD14" i="5" s="1"/>
  <c r="DN14" i="5" s="1"/>
  <c r="EY14" i="5" s="1"/>
  <c r="BQ14" i="5"/>
  <c r="DE14" i="5" s="1"/>
  <c r="DO14" i="5" s="1"/>
  <c r="EZ14" i="5" s="1"/>
  <c r="BG14" i="5"/>
  <c r="BV14" i="5" s="1"/>
  <c r="BL14" i="5"/>
  <c r="DT14" i="5" s="1"/>
  <c r="ED14" i="5" s="1"/>
  <c r="EI14" i="5" s="1"/>
  <c r="EN14" i="5" s="1"/>
  <c r="FE14" i="5" s="1"/>
  <c r="FW17" i="4"/>
  <c r="GB17" i="4" s="1"/>
  <c r="FV17" i="4"/>
  <c r="GA17" i="4" s="1"/>
  <c r="AX13" i="1"/>
  <c r="FI12" i="1"/>
  <c r="FJ12" i="1" s="1"/>
  <c r="BN14" i="5" l="1"/>
  <c r="DB14" i="5" s="1"/>
  <c r="DL14" i="5" s="1"/>
  <c r="EW14" i="5" s="1"/>
  <c r="AZ14" i="5"/>
  <c r="BA14" i="5" s="1"/>
  <c r="BI14" i="5"/>
  <c r="DQ14" i="5" s="1"/>
  <c r="EA14" i="5" s="1"/>
  <c r="EF14" i="5" s="1"/>
  <c r="EK14" i="5" s="1"/>
  <c r="FB14" i="5" s="1"/>
  <c r="BO14" i="5"/>
  <c r="DC14" i="5" s="1"/>
  <c r="DM14" i="5" s="1"/>
  <c r="EX14" i="5" s="1"/>
  <c r="BE14" i="5"/>
  <c r="BT14" i="5" s="1"/>
  <c r="BY14" i="5" s="1"/>
  <c r="CX14" i="5" s="1"/>
  <c r="BK14" i="5"/>
  <c r="FC17" i="4"/>
  <c r="DR14" i="5"/>
  <c r="EB14" i="5" s="1"/>
  <c r="EG14" i="5" s="1"/>
  <c r="EL14" i="5" s="1"/>
  <c r="FC14" i="5" s="1"/>
  <c r="FG14" i="5"/>
  <c r="AJ15" i="5" s="1"/>
  <c r="AS14" i="11"/>
  <c r="GJ13" i="11"/>
  <c r="GK13" i="11" s="1"/>
  <c r="AO14" i="11"/>
  <c r="AQ14" i="11" s="1"/>
  <c r="FF17" i="4"/>
  <c r="FN17" i="4" s="1"/>
  <c r="FJ17" i="4"/>
  <c r="FM14" i="5"/>
  <c r="AP15" i="5" s="1"/>
  <c r="CA14" i="5"/>
  <c r="CZ14" i="5" s="1"/>
  <c r="EU14" i="5" s="1"/>
  <c r="FJ14" i="5" s="1"/>
  <c r="AM15" i="5" s="1"/>
  <c r="BB14" i="5"/>
  <c r="CC14" i="5"/>
  <c r="DS14" i="5"/>
  <c r="EC14" i="5" s="1"/>
  <c r="EH14" i="5" s="1"/>
  <c r="EM14" i="5" s="1"/>
  <c r="CE14" i="5"/>
  <c r="CD14" i="5"/>
  <c r="AV18" i="4"/>
  <c r="BA18" i="4"/>
  <c r="AZ18" i="4"/>
  <c r="AU18" i="4"/>
  <c r="FI17" i="4"/>
  <c r="FH17" i="4"/>
  <c r="BB13" i="1"/>
  <c r="BA13" i="1"/>
  <c r="BC13" i="1"/>
  <c r="AZ13" i="1"/>
  <c r="CF14" i="5" l="1"/>
  <c r="FK17" i="4"/>
  <c r="AV14" i="11"/>
  <c r="AW14" i="11"/>
  <c r="AU14" i="11"/>
  <c r="AX14" i="11"/>
  <c r="FO17" i="4"/>
  <c r="J18" i="10" s="1"/>
  <c r="K18" i="10" s="1"/>
  <c r="I18" i="10"/>
  <c r="FD14" i="5"/>
  <c r="EP14" i="5"/>
  <c r="FN14" i="5" s="1"/>
  <c r="D15" i="10" s="1"/>
  <c r="ES14" i="5"/>
  <c r="ET14" i="5"/>
  <c r="AY18" i="4"/>
  <c r="AT18" i="4"/>
  <c r="BJ18" i="4"/>
  <c r="BO18" i="4" s="1"/>
  <c r="BT18" i="4" s="1"/>
  <c r="DP18" i="4"/>
  <c r="DZ18" i="4" s="1"/>
  <c r="CZ18" i="4"/>
  <c r="DJ18" i="4" s="1"/>
  <c r="EV18" i="4" s="1"/>
  <c r="AS18" i="4"/>
  <c r="AX18" i="4"/>
  <c r="DO18" i="4"/>
  <c r="DY18" i="4" s="1"/>
  <c r="CY18" i="4"/>
  <c r="DI18" i="4" s="1"/>
  <c r="EU18" i="4" s="1"/>
  <c r="BK18" i="4"/>
  <c r="BP18" i="4" s="1"/>
  <c r="BU18" i="4" s="1"/>
  <c r="BP13" i="1"/>
  <c r="ES13" i="1"/>
  <c r="BM13" i="1"/>
  <c r="EP13" i="1"/>
  <c r="BE13" i="1"/>
  <c r="BF13" i="1" s="1"/>
  <c r="FF13" i="1" s="1"/>
  <c r="BN13" i="1"/>
  <c r="EQ13" i="1"/>
  <c r="BO13" i="1"/>
  <c r="ER13" i="1"/>
  <c r="ED18" i="4" l="1"/>
  <c r="EI18" i="4"/>
  <c r="EE18" i="4"/>
  <c r="EJ18" i="4"/>
  <c r="L18" i="10"/>
  <c r="BG14" i="11"/>
  <c r="BV14" i="11" s="1"/>
  <c r="BQ14" i="11"/>
  <c r="DE14" i="11" s="1"/>
  <c r="DO14" i="11" s="1"/>
  <c r="EZ14" i="11" s="1"/>
  <c r="BL14" i="11"/>
  <c r="DT14" i="11" s="1"/>
  <c r="ED14" i="11" s="1"/>
  <c r="EI14" i="11" s="1"/>
  <c r="EN14" i="11" s="1"/>
  <c r="FE14" i="11" s="1"/>
  <c r="AZ14" i="11"/>
  <c r="BD14" i="11"/>
  <c r="BS14" i="11" s="1"/>
  <c r="BI14" i="11"/>
  <c r="DQ14" i="11" s="1"/>
  <c r="EA14" i="11" s="1"/>
  <c r="EF14" i="11" s="1"/>
  <c r="EK14" i="11" s="1"/>
  <c r="BN14" i="11"/>
  <c r="DB14" i="11" s="1"/>
  <c r="DL14" i="11" s="1"/>
  <c r="EW14" i="11" s="1"/>
  <c r="BK14" i="11"/>
  <c r="DS14" i="11" s="1"/>
  <c r="EC14" i="11" s="1"/>
  <c r="EH14" i="11" s="1"/>
  <c r="EM14" i="11" s="1"/>
  <c r="FD14" i="11" s="1"/>
  <c r="BP14" i="11"/>
  <c r="DD14" i="11" s="1"/>
  <c r="DN14" i="11" s="1"/>
  <c r="EY14" i="11" s="1"/>
  <c r="BF14" i="11"/>
  <c r="BU14" i="11" s="1"/>
  <c r="BE14" i="11"/>
  <c r="BT14" i="11" s="1"/>
  <c r="BJ14" i="11"/>
  <c r="DR14" i="11" s="1"/>
  <c r="EB14" i="11" s="1"/>
  <c r="EG14" i="11" s="1"/>
  <c r="EL14" i="11" s="1"/>
  <c r="FC14" i="11" s="1"/>
  <c r="BO14" i="11"/>
  <c r="DC14" i="11" s="1"/>
  <c r="DM14" i="11" s="1"/>
  <c r="EX14" i="11" s="1"/>
  <c r="FI14" i="5"/>
  <c r="AL15" i="5" s="1"/>
  <c r="FH14" i="5"/>
  <c r="AK15" i="5" s="1"/>
  <c r="AO15" i="5" s="1"/>
  <c r="AQ15" i="5" s="1"/>
  <c r="FL14" i="5"/>
  <c r="DM18" i="4"/>
  <c r="DW18" i="4" s="1"/>
  <c r="CW18" i="4"/>
  <c r="DG18" i="4" s="1"/>
  <c r="ES18" i="4" s="1"/>
  <c r="CO18" i="4"/>
  <c r="CE18" i="4"/>
  <c r="BH18" i="4"/>
  <c r="BM18" i="4" s="1"/>
  <c r="BR18" i="4" s="1"/>
  <c r="BI18" i="4"/>
  <c r="BN18" i="4" s="1"/>
  <c r="CN18" i="4"/>
  <c r="CD18" i="4"/>
  <c r="CS18" i="4" s="1"/>
  <c r="EP18" i="4" s="1"/>
  <c r="EZ18" i="4" s="1"/>
  <c r="DN18" i="4"/>
  <c r="DX18" i="4" s="1"/>
  <c r="CX18" i="4"/>
  <c r="DH18" i="4" s="1"/>
  <c r="ET18" i="4" s="1"/>
  <c r="BX13" i="1"/>
  <c r="BS13" i="1"/>
  <c r="CC13" i="1"/>
  <c r="BY13" i="1"/>
  <c r="CD13" i="1"/>
  <c r="BT13" i="1"/>
  <c r="CB13" i="1"/>
  <c r="BR13" i="1"/>
  <c r="BW13" i="1"/>
  <c r="BU13" i="1"/>
  <c r="BZ13" i="1"/>
  <c r="CE13" i="1"/>
  <c r="EB18" i="4" l="1"/>
  <c r="EG18" i="4"/>
  <c r="EC18" i="4"/>
  <c r="EH18" i="4"/>
  <c r="EL18" i="4"/>
  <c r="FE18" i="4" s="1"/>
  <c r="EP14" i="11"/>
  <c r="FP14" i="11" s="1"/>
  <c r="FB14" i="11"/>
  <c r="BX14" i="11"/>
  <c r="CW14" i="11" s="1"/>
  <c r="ER14" i="11" s="1"/>
  <c r="FG14" i="11" s="1"/>
  <c r="BA14" i="11"/>
  <c r="FM14" i="11" s="1"/>
  <c r="BY14" i="11"/>
  <c r="CX14" i="11" s="1"/>
  <c r="ES14" i="11" s="1"/>
  <c r="FH14" i="11" s="1"/>
  <c r="BZ14" i="11"/>
  <c r="CY14" i="11" s="1"/>
  <c r="ET14" i="11" s="1"/>
  <c r="FI14" i="11" s="1"/>
  <c r="CA14" i="11"/>
  <c r="CZ14" i="11" s="1"/>
  <c r="EU14" i="11" s="1"/>
  <c r="FJ14" i="11" s="1"/>
  <c r="FO14" i="5"/>
  <c r="CT18" i="4"/>
  <c r="EQ18" i="4" s="1"/>
  <c r="FA18" i="4" s="1"/>
  <c r="CM18" i="4"/>
  <c r="CC18" i="4"/>
  <c r="CR18" i="4" s="1"/>
  <c r="EO18" i="4" s="1"/>
  <c r="EY18" i="4" s="1"/>
  <c r="FX18" i="4"/>
  <c r="GC18" i="4" s="1"/>
  <c r="FY18" i="4"/>
  <c r="GD18" i="4" s="1"/>
  <c r="BS18" i="4"/>
  <c r="CL18" i="4"/>
  <c r="CB18" i="4"/>
  <c r="CQ18" i="4" s="1"/>
  <c r="EN18" i="4" s="1"/>
  <c r="EX18" i="4" s="1"/>
  <c r="CG13" i="1"/>
  <c r="DT13" i="1"/>
  <c r="CU13" i="1"/>
  <c r="EA13" i="1"/>
  <c r="CP13" i="1"/>
  <c r="DB13" i="1" s="1"/>
  <c r="CN13" i="1"/>
  <c r="CZ13" i="1" s="1"/>
  <c r="DY13" i="1"/>
  <c r="CI13" i="1"/>
  <c r="CW13" i="1" s="1"/>
  <c r="DV13" i="1"/>
  <c r="CQ13" i="1"/>
  <c r="DC13" i="1" s="1"/>
  <c r="EB13" i="1"/>
  <c r="DZ13" i="1"/>
  <c r="CO13" i="1"/>
  <c r="DA13" i="1" s="1"/>
  <c r="CJ13" i="1"/>
  <c r="CX13" i="1" s="1"/>
  <c r="DW13" i="1"/>
  <c r="DU13" i="1"/>
  <c r="CH13" i="1"/>
  <c r="CV13" i="1" s="1"/>
  <c r="DF13" i="1" l="1"/>
  <c r="EE13" i="1"/>
  <c r="EJ13" i="1" s="1"/>
  <c r="AS15" i="5"/>
  <c r="AU15" i="5" s="1"/>
  <c r="FP14" i="5"/>
  <c r="E15" i="10"/>
  <c r="EF13" i="1"/>
  <c r="EK13" i="1" s="1"/>
  <c r="DG13" i="1"/>
  <c r="DL13" i="1" s="1"/>
  <c r="CE14" i="11"/>
  <c r="CF14" i="11"/>
  <c r="CD14" i="11"/>
  <c r="FL14" i="11"/>
  <c r="FN14" i="11" s="1"/>
  <c r="FU14" i="11" s="1"/>
  <c r="CC14" i="11"/>
  <c r="BB14" i="11"/>
  <c r="AX15" i="5"/>
  <c r="BQ15" i="5" s="1"/>
  <c r="AW15" i="5"/>
  <c r="BP15" i="5" s="1"/>
  <c r="AV15" i="5"/>
  <c r="BO15" i="5" s="1"/>
  <c r="DC15" i="5" s="1"/>
  <c r="DM15" i="5" s="1"/>
  <c r="EX15" i="5" s="1"/>
  <c r="BF15" i="5"/>
  <c r="BU15" i="5" s="1"/>
  <c r="BZ15" i="5" s="1"/>
  <c r="CY15" i="5" s="1"/>
  <c r="DD15" i="5"/>
  <c r="DN15" i="5" s="1"/>
  <c r="EY15" i="5" s="1"/>
  <c r="BG15" i="5"/>
  <c r="BV15" i="5" s="1"/>
  <c r="CA15" i="5" s="1"/>
  <c r="CZ15" i="5" s="1"/>
  <c r="DE15" i="5"/>
  <c r="DO15" i="5" s="1"/>
  <c r="EZ15" i="5" s="1"/>
  <c r="FV18" i="4"/>
  <c r="GA18" i="4" s="1"/>
  <c r="FC18" i="4"/>
  <c r="FW18" i="4"/>
  <c r="GB18" i="4" s="1"/>
  <c r="DE13" i="1"/>
  <c r="DK13" i="1"/>
  <c r="EV13" i="1"/>
  <c r="FA13" i="1" s="1"/>
  <c r="EG13" i="1"/>
  <c r="EL13" i="1" s="1"/>
  <c r="ED13" i="1"/>
  <c r="CS13" i="1"/>
  <c r="DH13" i="1"/>
  <c r="CL13" i="1"/>
  <c r="BE15" i="5" l="1"/>
  <c r="BT15" i="5" s="1"/>
  <c r="BY15" i="5" s="1"/>
  <c r="CX15" i="5" s="1"/>
  <c r="EW13" i="1"/>
  <c r="FB13" i="1" s="1"/>
  <c r="AZ15" i="5"/>
  <c r="BA15" i="5" s="1"/>
  <c r="BK15" i="5"/>
  <c r="FW14" i="11"/>
  <c r="GA14" i="11"/>
  <c r="F15" i="10"/>
  <c r="O15" i="10" s="1"/>
  <c r="N15" i="10"/>
  <c r="BJ15" i="5"/>
  <c r="DR15" i="5" s="1"/>
  <c r="EB15" i="5" s="1"/>
  <c r="EG15" i="5" s="1"/>
  <c r="EL15" i="5" s="1"/>
  <c r="FC15" i="5" s="1"/>
  <c r="FX14" i="11"/>
  <c r="FV14" i="11"/>
  <c r="FZ14" i="11" s="1"/>
  <c r="FQ14" i="11"/>
  <c r="GD14" i="11" s="1"/>
  <c r="AK15" i="11" s="1"/>
  <c r="FS14" i="11"/>
  <c r="FF18" i="4"/>
  <c r="FI18" i="4" s="1"/>
  <c r="BL15" i="5"/>
  <c r="DT15" i="5" s="1"/>
  <c r="ED15" i="5" s="1"/>
  <c r="EI15" i="5" s="1"/>
  <c r="EN15" i="5" s="1"/>
  <c r="FE15" i="5" s="1"/>
  <c r="BN15" i="5"/>
  <c r="DB15" i="5" s="1"/>
  <c r="DL15" i="5" s="1"/>
  <c r="EW15" i="5" s="1"/>
  <c r="BI15" i="5"/>
  <c r="DQ15" i="5" s="1"/>
  <c r="EA15" i="5" s="1"/>
  <c r="EF15" i="5" s="1"/>
  <c r="EK15" i="5" s="1"/>
  <c r="FB15" i="5" s="1"/>
  <c r="BD15" i="5"/>
  <c r="BS15" i="5" s="1"/>
  <c r="BX15" i="5" s="1"/>
  <c r="CW15" i="5" s="1"/>
  <c r="CF15" i="5"/>
  <c r="EU15" i="5"/>
  <c r="FM15" i="5"/>
  <c r="AP16" i="5" s="1"/>
  <c r="BB15" i="5"/>
  <c r="AX19" i="4"/>
  <c r="AS19" i="4"/>
  <c r="AY19" i="4"/>
  <c r="AT19" i="4"/>
  <c r="DM13" i="1"/>
  <c r="EX13" i="1"/>
  <c r="FC13" i="1" s="1"/>
  <c r="EI13" i="1"/>
  <c r="EN13" i="1"/>
  <c r="EU13" i="1"/>
  <c r="DJ13" i="1"/>
  <c r="FK18" i="4" l="1"/>
  <c r="FJ18" i="4"/>
  <c r="FN18" i="4"/>
  <c r="CC15" i="5"/>
  <c r="GE14" i="11"/>
  <c r="AL15" i="11" s="1"/>
  <c r="GH14" i="11"/>
  <c r="AP15" i="11" s="1"/>
  <c r="GC14" i="11"/>
  <c r="GF14" i="11"/>
  <c r="AM15" i="11" s="1"/>
  <c r="FH18" i="4"/>
  <c r="FO18" i="4"/>
  <c r="J19" i="10" s="1"/>
  <c r="K19" i="10" s="1"/>
  <c r="I19" i="10"/>
  <c r="FJ15" i="5"/>
  <c r="AM16" i="5" s="1"/>
  <c r="CE15" i="5"/>
  <c r="DS15" i="5"/>
  <c r="EC15" i="5" s="1"/>
  <c r="EH15" i="5" s="1"/>
  <c r="EM15" i="5" s="1"/>
  <c r="FD15" i="5" s="1"/>
  <c r="CD15" i="5"/>
  <c r="ER15" i="5"/>
  <c r="FG15" i="5" s="1"/>
  <c r="AV19" i="4"/>
  <c r="BA19" i="4"/>
  <c r="AZ19" i="4"/>
  <c r="AU19" i="4"/>
  <c r="BI19" i="4"/>
  <c r="BN19" i="4" s="1"/>
  <c r="BS19" i="4" s="1"/>
  <c r="DN19" i="4"/>
  <c r="DX19" i="4" s="1"/>
  <c r="CX19" i="4"/>
  <c r="DH19" i="4" s="1"/>
  <c r="ET19" i="4" s="1"/>
  <c r="BH19" i="4"/>
  <c r="BM19" i="4" s="1"/>
  <c r="BR19" i="4" s="1"/>
  <c r="DM19" i="4"/>
  <c r="DW19" i="4" s="1"/>
  <c r="CW19" i="4"/>
  <c r="DG19" i="4" s="1"/>
  <c r="ES19" i="4" s="1"/>
  <c r="FE13" i="1"/>
  <c r="FG13" i="1" s="1"/>
  <c r="EZ13" i="1"/>
  <c r="EC19" i="4" l="1"/>
  <c r="EH19" i="4"/>
  <c r="EB19" i="4"/>
  <c r="EG19" i="4" s="1"/>
  <c r="AJ15" i="11"/>
  <c r="GI14" i="11"/>
  <c r="L19" i="10"/>
  <c r="EP15" i="5"/>
  <c r="FN15" i="5" s="1"/>
  <c r="D16" i="10" s="1"/>
  <c r="AJ16" i="5"/>
  <c r="ES15" i="5"/>
  <c r="ET15" i="5"/>
  <c r="DO19" i="4"/>
  <c r="DY19" i="4" s="1"/>
  <c r="CY19" i="4"/>
  <c r="DI19" i="4" s="1"/>
  <c r="EU19" i="4" s="1"/>
  <c r="BJ19" i="4"/>
  <c r="BO19" i="4" s="1"/>
  <c r="BT19" i="4" s="1"/>
  <c r="DP19" i="4"/>
  <c r="DZ19" i="4" s="1"/>
  <c r="CZ19" i="4"/>
  <c r="DJ19" i="4" s="1"/>
  <c r="EV19" i="4" s="1"/>
  <c r="CL19" i="4"/>
  <c r="CB19" i="4"/>
  <c r="CM19" i="4"/>
  <c r="CC19" i="4"/>
  <c r="BK19" i="4"/>
  <c r="BP19" i="4" s="1"/>
  <c r="BU19" i="4" s="1"/>
  <c r="FI13" i="1"/>
  <c r="FJ13" i="1" s="1"/>
  <c r="AX14" i="1"/>
  <c r="ED19" i="4" l="1"/>
  <c r="EI19" i="4"/>
  <c r="EE19" i="4"/>
  <c r="EJ19" i="4"/>
  <c r="AS15" i="11"/>
  <c r="GJ14" i="11"/>
  <c r="GK14" i="11" s="1"/>
  <c r="AO15" i="11"/>
  <c r="AQ15" i="11" s="1"/>
  <c r="CR19" i="4"/>
  <c r="EO19" i="4" s="1"/>
  <c r="EY19" i="4" s="1"/>
  <c r="FW19" i="4" s="1"/>
  <c r="GB19" i="4" s="1"/>
  <c r="FI15" i="5"/>
  <c r="AL16" i="5" s="1"/>
  <c r="FH15" i="5"/>
  <c r="AK16" i="5" s="1"/>
  <c r="CQ19" i="4"/>
  <c r="EN19" i="4" s="1"/>
  <c r="EX19" i="4" s="1"/>
  <c r="CO19" i="4"/>
  <c r="CE19" i="4"/>
  <c r="CN19" i="4"/>
  <c r="CD19" i="4"/>
  <c r="BA14" i="1"/>
  <c r="BB14" i="1"/>
  <c r="BC14" i="1"/>
  <c r="AZ14" i="1"/>
  <c r="CS19" i="4" l="1"/>
  <c r="EP19" i="4" s="1"/>
  <c r="EZ19" i="4" s="1"/>
  <c r="EL19" i="4"/>
  <c r="FE19" i="4" s="1"/>
  <c r="AX15" i="11"/>
  <c r="AV15" i="11"/>
  <c r="AU15" i="11"/>
  <c r="AW15" i="11"/>
  <c r="FL15" i="5"/>
  <c r="AO16" i="5"/>
  <c r="AQ16" i="5" s="1"/>
  <c r="FO15" i="5"/>
  <c r="FX19" i="4"/>
  <c r="GC19" i="4" s="1"/>
  <c r="CT19" i="4"/>
  <c r="EQ19" i="4" s="1"/>
  <c r="FA19" i="4" s="1"/>
  <c r="FV19" i="4"/>
  <c r="GA19" i="4" s="1"/>
  <c r="BM14" i="1"/>
  <c r="EP14" i="1"/>
  <c r="BE14" i="1"/>
  <c r="BF14" i="1" s="1"/>
  <c r="FF14" i="1" s="1"/>
  <c r="ES14" i="1"/>
  <c r="BP14" i="1"/>
  <c r="BO14" i="1"/>
  <c r="ER14" i="1"/>
  <c r="BN14" i="1"/>
  <c r="EQ14" i="1"/>
  <c r="AS16" i="5" l="1"/>
  <c r="FP15" i="5"/>
  <c r="E16" i="10"/>
  <c r="BK15" i="11"/>
  <c r="DS15" i="11" s="1"/>
  <c r="EC15" i="11" s="1"/>
  <c r="EH15" i="11" s="1"/>
  <c r="EM15" i="11" s="1"/>
  <c r="FD15" i="11" s="1"/>
  <c r="BP15" i="11"/>
  <c r="DD15" i="11" s="1"/>
  <c r="DN15" i="11" s="1"/>
  <c r="EY15" i="11" s="1"/>
  <c r="BF15" i="11"/>
  <c r="BU15" i="11" s="1"/>
  <c r="BJ15" i="11"/>
  <c r="DR15" i="11" s="1"/>
  <c r="EB15" i="11" s="1"/>
  <c r="EG15" i="11" s="1"/>
  <c r="EL15" i="11" s="1"/>
  <c r="FC15" i="11" s="1"/>
  <c r="BO15" i="11"/>
  <c r="DC15" i="11" s="1"/>
  <c r="DM15" i="11" s="1"/>
  <c r="EX15" i="11" s="1"/>
  <c r="BE15" i="11"/>
  <c r="BT15" i="11" s="1"/>
  <c r="BI15" i="11"/>
  <c r="DQ15" i="11" s="1"/>
  <c r="EA15" i="11" s="1"/>
  <c r="EF15" i="11" s="1"/>
  <c r="EK15" i="11" s="1"/>
  <c r="BD15" i="11"/>
  <c r="BS15" i="11" s="1"/>
  <c r="AZ15" i="11"/>
  <c r="BN15" i="11"/>
  <c r="DB15" i="11" s="1"/>
  <c r="DL15" i="11" s="1"/>
  <c r="EW15" i="11" s="1"/>
  <c r="BL15" i="11"/>
  <c r="DT15" i="11" s="1"/>
  <c r="ED15" i="11" s="1"/>
  <c r="EI15" i="11" s="1"/>
  <c r="EN15" i="11" s="1"/>
  <c r="FE15" i="11" s="1"/>
  <c r="BG15" i="11"/>
  <c r="BV15" i="11" s="1"/>
  <c r="BQ15" i="11"/>
  <c r="DE15" i="11" s="1"/>
  <c r="DO15" i="11" s="1"/>
  <c r="EZ15" i="11" s="1"/>
  <c r="AV16" i="5"/>
  <c r="BO16" i="5" s="1"/>
  <c r="DC16" i="5" s="1"/>
  <c r="DM16" i="5" s="1"/>
  <c r="EX16" i="5" s="1"/>
  <c r="AX16" i="5"/>
  <c r="BQ16" i="5" s="1"/>
  <c r="DE16" i="5" s="1"/>
  <c r="DO16" i="5" s="1"/>
  <c r="EZ16" i="5" s="1"/>
  <c r="AU16" i="5"/>
  <c r="BN16" i="5" s="1"/>
  <c r="DB16" i="5" s="1"/>
  <c r="DL16" i="5" s="1"/>
  <c r="EW16" i="5" s="1"/>
  <c r="AW16" i="5"/>
  <c r="BP16" i="5" s="1"/>
  <c r="BD16" i="5"/>
  <c r="BS16" i="5" s="1"/>
  <c r="BX16" i="5" s="1"/>
  <c r="CW16" i="5" s="1"/>
  <c r="BF16" i="5"/>
  <c r="BU16" i="5" s="1"/>
  <c r="BZ16" i="5" s="1"/>
  <c r="CY16" i="5" s="1"/>
  <c r="DD16" i="5"/>
  <c r="DN16" i="5" s="1"/>
  <c r="EY16" i="5" s="1"/>
  <c r="BG16" i="5"/>
  <c r="BV16" i="5" s="1"/>
  <c r="CA16" i="5" s="1"/>
  <c r="CZ16" i="5" s="1"/>
  <c r="FY19" i="4"/>
  <c r="GD19" i="4" s="1"/>
  <c r="FC19" i="4"/>
  <c r="FF19" i="4" s="1"/>
  <c r="BZ14" i="1"/>
  <c r="CE14" i="1"/>
  <c r="BU14" i="1"/>
  <c r="BS14" i="1"/>
  <c r="CC14" i="1"/>
  <c r="BX14" i="1"/>
  <c r="CD14" i="1"/>
  <c r="BT14" i="1"/>
  <c r="BY14" i="1"/>
  <c r="CB14" i="1"/>
  <c r="BR14" i="1"/>
  <c r="BW14" i="1"/>
  <c r="BL16" i="5" l="1"/>
  <c r="DT16" i="5" s="1"/>
  <c r="ED16" i="5" s="1"/>
  <c r="EI16" i="5" s="1"/>
  <c r="EN16" i="5" s="1"/>
  <c r="FE16" i="5" s="1"/>
  <c r="BJ16" i="5"/>
  <c r="BK16" i="5"/>
  <c r="F16" i="10"/>
  <c r="O16" i="10" s="1"/>
  <c r="N16" i="10"/>
  <c r="BE16" i="5"/>
  <c r="BT16" i="5" s="1"/>
  <c r="BY16" i="5" s="1"/>
  <c r="CX16" i="5" s="1"/>
  <c r="BA15" i="11"/>
  <c r="FM15" i="11" s="1"/>
  <c r="EP15" i="11"/>
  <c r="FP15" i="11" s="1"/>
  <c r="FB15" i="11"/>
  <c r="BY15" i="11"/>
  <c r="CX15" i="11" s="1"/>
  <c r="ES15" i="11" s="1"/>
  <c r="FH15" i="11" s="1"/>
  <c r="CA15" i="11"/>
  <c r="CZ15" i="11" s="1"/>
  <c r="EU15" i="11" s="1"/>
  <c r="FJ15" i="11" s="1"/>
  <c r="BZ15" i="11"/>
  <c r="CY15" i="11" s="1"/>
  <c r="ET15" i="11" s="1"/>
  <c r="FI15" i="11" s="1"/>
  <c r="BX15" i="11"/>
  <c r="CW15" i="11" s="1"/>
  <c r="ER15" i="11" s="1"/>
  <c r="FG15" i="11" s="1"/>
  <c r="AZ16" i="5"/>
  <c r="BI16" i="5"/>
  <c r="DQ16" i="5"/>
  <c r="EA16" i="5" s="1"/>
  <c r="EF16" i="5" s="1"/>
  <c r="EK16" i="5" s="1"/>
  <c r="CF16" i="5"/>
  <c r="BA16" i="5"/>
  <c r="FN19" i="4"/>
  <c r="FI19" i="4"/>
  <c r="FH19" i="4"/>
  <c r="FJ19" i="4"/>
  <c r="FK19" i="4"/>
  <c r="CH14" i="1"/>
  <c r="CV14" i="1" s="1"/>
  <c r="DU14" i="1"/>
  <c r="DY14" i="1"/>
  <c r="CN14" i="1"/>
  <c r="CZ14" i="1"/>
  <c r="EA14" i="1"/>
  <c r="CP14" i="1"/>
  <c r="DB14" i="1" s="1"/>
  <c r="DZ14" i="1"/>
  <c r="CO14" i="1"/>
  <c r="DA14" i="1" s="1"/>
  <c r="CQ14" i="1"/>
  <c r="DC14" i="1" s="1"/>
  <c r="EB14" i="1"/>
  <c r="DT14" i="1"/>
  <c r="ED14" i="1" s="1"/>
  <c r="CG14" i="1"/>
  <c r="CU14" i="1" s="1"/>
  <c r="DW14" i="1"/>
  <c r="CJ14" i="1"/>
  <c r="CX14" i="1" s="1"/>
  <c r="DV14" i="1"/>
  <c r="CI14" i="1"/>
  <c r="CW14" i="1" s="1"/>
  <c r="EF14" i="1" l="1"/>
  <c r="EK14" i="1" s="1"/>
  <c r="DG14" i="1"/>
  <c r="CE15" i="11"/>
  <c r="FL15" i="11"/>
  <c r="FN15" i="11" s="1"/>
  <c r="FU15" i="11" s="1"/>
  <c r="CF15" i="11"/>
  <c r="CC15" i="11"/>
  <c r="CD15" i="11"/>
  <c r="BB15" i="11"/>
  <c r="FO19" i="4"/>
  <c r="J20" i="10" s="1"/>
  <c r="K20" i="10" s="1"/>
  <c r="I20" i="10"/>
  <c r="FB16" i="5"/>
  <c r="EU16" i="5"/>
  <c r="BB16" i="5"/>
  <c r="DR16" i="5"/>
  <c r="EB16" i="5" s="1"/>
  <c r="EG16" i="5" s="1"/>
  <c r="EL16" i="5" s="1"/>
  <c r="FC16" i="5" s="1"/>
  <c r="CC16" i="5"/>
  <c r="FM16" i="5"/>
  <c r="AP17" i="5" s="1"/>
  <c r="AS20" i="4"/>
  <c r="AX20" i="4"/>
  <c r="BA20" i="4"/>
  <c r="AV20" i="4"/>
  <c r="AY20" i="4"/>
  <c r="AT20" i="4"/>
  <c r="AZ20" i="4"/>
  <c r="AU20" i="4"/>
  <c r="EI14" i="1"/>
  <c r="EW14" i="1"/>
  <c r="FB14" i="1" s="1"/>
  <c r="DL14" i="1"/>
  <c r="CS14" i="1"/>
  <c r="EG14" i="1"/>
  <c r="EL14" i="1" s="1"/>
  <c r="DE14" i="1"/>
  <c r="EE14" i="1"/>
  <c r="EJ14" i="1" s="1"/>
  <c r="DH14" i="1"/>
  <c r="CL14" i="1"/>
  <c r="DF14" i="1"/>
  <c r="GA15" i="11" l="1"/>
  <c r="FW15" i="11"/>
  <c r="FX15" i="11"/>
  <c r="FQ15" i="11"/>
  <c r="FS15" i="11"/>
  <c r="FV15" i="11"/>
  <c r="GD15" i="11" s="1"/>
  <c r="AK16" i="11" s="1"/>
  <c r="L20" i="10"/>
  <c r="FJ16" i="5"/>
  <c r="AM17" i="5" s="1"/>
  <c r="DS16" i="5"/>
  <c r="EC16" i="5" s="1"/>
  <c r="EH16" i="5" s="1"/>
  <c r="EM16" i="5" s="1"/>
  <c r="FD16" i="5" s="1"/>
  <c r="CD16" i="5"/>
  <c r="BJ20" i="4"/>
  <c r="BO20" i="4" s="1"/>
  <c r="BT20" i="4" s="1"/>
  <c r="DP20" i="4"/>
  <c r="DZ20" i="4" s="1"/>
  <c r="CZ20" i="4"/>
  <c r="DJ20" i="4" s="1"/>
  <c r="EV20" i="4" s="1"/>
  <c r="DO20" i="4"/>
  <c r="DY20" i="4" s="1"/>
  <c r="CY20" i="4"/>
  <c r="DI20" i="4" s="1"/>
  <c r="EU20" i="4" s="1"/>
  <c r="BI20" i="4"/>
  <c r="BN20" i="4" s="1"/>
  <c r="BS20" i="4" s="1"/>
  <c r="BK20" i="4"/>
  <c r="BP20" i="4" s="1"/>
  <c r="DM20" i="4"/>
  <c r="DW20" i="4" s="1"/>
  <c r="CW20" i="4"/>
  <c r="DG20" i="4" s="1"/>
  <c r="ES20" i="4" s="1"/>
  <c r="DN20" i="4"/>
  <c r="DX20" i="4" s="1"/>
  <c r="CX20" i="4"/>
  <c r="DH20" i="4" s="1"/>
  <c r="ET20" i="4" s="1"/>
  <c r="BH20" i="4"/>
  <c r="BM20" i="4" s="1"/>
  <c r="BR20" i="4" s="1"/>
  <c r="DM14" i="1"/>
  <c r="EX14" i="1"/>
  <c r="FC14" i="1" s="1"/>
  <c r="DK14" i="1"/>
  <c r="EV14" i="1"/>
  <c r="FA14" i="1" s="1"/>
  <c r="EU14" i="1"/>
  <c r="DJ14" i="1"/>
  <c r="EN14" i="1"/>
  <c r="EC20" i="4" l="1"/>
  <c r="EH20" i="4"/>
  <c r="EE20" i="4"/>
  <c r="EJ20" i="4" s="1"/>
  <c r="EB20" i="4"/>
  <c r="EG20" i="4"/>
  <c r="ED20" i="4"/>
  <c r="EI20" i="4" s="1"/>
  <c r="GH15" i="11"/>
  <c r="AP16" i="11" s="1"/>
  <c r="GF15" i="11"/>
  <c r="AM16" i="11" s="1"/>
  <c r="GE15" i="11"/>
  <c r="AL16" i="11" s="1"/>
  <c r="FZ15" i="11"/>
  <c r="GC15" i="11"/>
  <c r="EP16" i="5"/>
  <c r="FN16" i="5" s="1"/>
  <c r="D17" i="10" s="1"/>
  <c r="ER16" i="5"/>
  <c r="CE16" i="5"/>
  <c r="CO20" i="4"/>
  <c r="CE20" i="4"/>
  <c r="CT20" i="4" s="1"/>
  <c r="EQ20" i="4" s="1"/>
  <c r="FA20" i="4" s="1"/>
  <c r="CM20" i="4"/>
  <c r="CC20" i="4"/>
  <c r="CR20" i="4" s="1"/>
  <c r="EO20" i="4" s="1"/>
  <c r="EY20" i="4" s="1"/>
  <c r="BU20" i="4"/>
  <c r="CL20" i="4"/>
  <c r="CB20" i="4"/>
  <c r="CN20" i="4"/>
  <c r="CD20" i="4"/>
  <c r="EZ14" i="1"/>
  <c r="FE14" i="1"/>
  <c r="FG14" i="1" s="1"/>
  <c r="EL20" i="4" l="1"/>
  <c r="FE20" i="4" s="1"/>
  <c r="CS20" i="4"/>
  <c r="EP20" i="4" s="1"/>
  <c r="EZ20" i="4" s="1"/>
  <c r="AJ16" i="11"/>
  <c r="GI15" i="11"/>
  <c r="FG16" i="5"/>
  <c r="AJ17" i="5" s="1"/>
  <c r="ES16" i="5"/>
  <c r="CQ20" i="4"/>
  <c r="EN20" i="4" s="1"/>
  <c r="EX20" i="4" s="1"/>
  <c r="FV20" i="4" s="1"/>
  <c r="GA20" i="4" s="1"/>
  <c r="FX20" i="4"/>
  <c r="GC20" i="4" s="1"/>
  <c r="FW20" i="4"/>
  <c r="GB20" i="4" s="1"/>
  <c r="FY20" i="4"/>
  <c r="GD20" i="4" s="1"/>
  <c r="AX15" i="1"/>
  <c r="FI14" i="1"/>
  <c r="FJ14" i="1" s="1"/>
  <c r="FC20" i="4" l="1"/>
  <c r="GJ15" i="11"/>
  <c r="GK15" i="11" s="1"/>
  <c r="AS16" i="11"/>
  <c r="AO16" i="11"/>
  <c r="AQ16" i="11" s="1"/>
  <c r="FF20" i="4"/>
  <c r="FK20" i="4" s="1"/>
  <c r="FH16" i="5"/>
  <c r="AK17" i="5" s="1"/>
  <c r="ET16" i="5"/>
  <c r="AY21" i="4"/>
  <c r="AT21" i="4"/>
  <c r="AV21" i="4"/>
  <c r="BA21" i="4"/>
  <c r="AZ21" i="4"/>
  <c r="AU21" i="4"/>
  <c r="BC15" i="1"/>
  <c r="AZ15" i="1"/>
  <c r="BB15" i="1"/>
  <c r="BA15" i="1"/>
  <c r="AW16" i="11" l="1"/>
  <c r="AV16" i="11"/>
  <c r="AX16" i="11"/>
  <c r="AU16" i="11"/>
  <c r="FJ20" i="4"/>
  <c r="FH20" i="4"/>
  <c r="FI20" i="4"/>
  <c r="FN20" i="4"/>
  <c r="FI16" i="5"/>
  <c r="AL17" i="5" s="1"/>
  <c r="AO17" i="5" s="1"/>
  <c r="AQ17" i="5" s="1"/>
  <c r="BJ21" i="4"/>
  <c r="BO21" i="4" s="1"/>
  <c r="BT21" i="4" s="1"/>
  <c r="AS21" i="4"/>
  <c r="AX21" i="4"/>
  <c r="DP21" i="4"/>
  <c r="DZ21" i="4" s="1"/>
  <c r="CZ21" i="4"/>
  <c r="DJ21" i="4" s="1"/>
  <c r="EV21" i="4" s="1"/>
  <c r="BI21" i="4"/>
  <c r="BN21" i="4" s="1"/>
  <c r="BS21" i="4" s="1"/>
  <c r="DO21" i="4"/>
  <c r="DY21" i="4" s="1"/>
  <c r="CY21" i="4"/>
  <c r="DI21" i="4" s="1"/>
  <c r="EU21" i="4" s="1"/>
  <c r="BK21" i="4"/>
  <c r="BP21" i="4" s="1"/>
  <c r="BU21" i="4" s="1"/>
  <c r="DN21" i="4"/>
  <c r="DX21" i="4" s="1"/>
  <c r="CX21" i="4"/>
  <c r="DH21" i="4" s="1"/>
  <c r="ET21" i="4" s="1"/>
  <c r="EQ15" i="1"/>
  <c r="BN15" i="1"/>
  <c r="BM15" i="1"/>
  <c r="EP15" i="1"/>
  <c r="BE15" i="1"/>
  <c r="BF15" i="1" s="1"/>
  <c r="FF15" i="1" s="1"/>
  <c r="BO15" i="1"/>
  <c r="ER15" i="1"/>
  <c r="BP15" i="1"/>
  <c r="ES15" i="1"/>
  <c r="FL16" i="5" l="1"/>
  <c r="EC21" i="4"/>
  <c r="EH21" i="4"/>
  <c r="ED21" i="4"/>
  <c r="EI21" i="4"/>
  <c r="EE21" i="4"/>
  <c r="EJ21" i="4"/>
  <c r="BG16" i="11"/>
  <c r="BV16" i="11" s="1"/>
  <c r="BL16" i="11"/>
  <c r="DT16" i="11" s="1"/>
  <c r="ED16" i="11" s="1"/>
  <c r="EI16" i="11" s="1"/>
  <c r="EN16" i="11" s="1"/>
  <c r="FE16" i="11" s="1"/>
  <c r="BQ16" i="11"/>
  <c r="DE16" i="11" s="1"/>
  <c r="DO16" i="11" s="1"/>
  <c r="EZ16" i="11" s="1"/>
  <c r="BO16" i="11"/>
  <c r="DC16" i="11" s="1"/>
  <c r="DM16" i="11" s="1"/>
  <c r="EX16" i="11" s="1"/>
  <c r="BJ16" i="11"/>
  <c r="DR16" i="11" s="1"/>
  <c r="EB16" i="11" s="1"/>
  <c r="EG16" i="11" s="1"/>
  <c r="EL16" i="11" s="1"/>
  <c r="FC16" i="11" s="1"/>
  <c r="BE16" i="11"/>
  <c r="BT16" i="11" s="1"/>
  <c r="AZ16" i="11"/>
  <c r="BI16" i="11"/>
  <c r="DQ16" i="11" s="1"/>
  <c r="EA16" i="11" s="1"/>
  <c r="EF16" i="11" s="1"/>
  <c r="EK16" i="11" s="1"/>
  <c r="BD16" i="11"/>
  <c r="BS16" i="11" s="1"/>
  <c r="BN16" i="11"/>
  <c r="DB16" i="11" s="1"/>
  <c r="DL16" i="11" s="1"/>
  <c r="EW16" i="11" s="1"/>
  <c r="BP16" i="11"/>
  <c r="DD16" i="11" s="1"/>
  <c r="DN16" i="11" s="1"/>
  <c r="EY16" i="11" s="1"/>
  <c r="BK16" i="11"/>
  <c r="DS16" i="11" s="1"/>
  <c r="EC16" i="11" s="1"/>
  <c r="EH16" i="11" s="1"/>
  <c r="EM16" i="11" s="1"/>
  <c r="FD16" i="11" s="1"/>
  <c r="BF16" i="11"/>
  <c r="BU16" i="11" s="1"/>
  <c r="FO20" i="4"/>
  <c r="J21" i="10" s="1"/>
  <c r="K21" i="10" s="1"/>
  <c r="I21" i="10"/>
  <c r="FO16" i="5"/>
  <c r="BH21" i="4"/>
  <c r="BM21" i="4" s="1"/>
  <c r="BR21" i="4"/>
  <c r="CM21" i="4"/>
  <c r="CC21" i="4"/>
  <c r="DM21" i="4"/>
  <c r="DW21" i="4" s="1"/>
  <c r="CW21" i="4"/>
  <c r="DG21" i="4" s="1"/>
  <c r="ES21" i="4" s="1"/>
  <c r="CO21" i="4"/>
  <c r="CE21" i="4"/>
  <c r="CT21" i="4" s="1"/>
  <c r="EQ21" i="4" s="1"/>
  <c r="FA21" i="4" s="1"/>
  <c r="CN21" i="4"/>
  <c r="CD21" i="4"/>
  <c r="BY15" i="1"/>
  <c r="CD15" i="1"/>
  <c r="BT15" i="1"/>
  <c r="CE15" i="1"/>
  <c r="BZ15" i="1"/>
  <c r="BU15" i="1"/>
  <c r="CB15" i="1"/>
  <c r="BR15" i="1"/>
  <c r="BW15" i="1"/>
  <c r="BX15" i="1"/>
  <c r="BS15" i="1"/>
  <c r="CC15" i="1"/>
  <c r="EB21" i="4" l="1"/>
  <c r="EG21" i="4" s="1"/>
  <c r="EL21" i="4" s="1"/>
  <c r="FE21" i="4" s="1"/>
  <c r="AS17" i="5"/>
  <c r="E17" i="10"/>
  <c r="FP16" i="5"/>
  <c r="BY16" i="11"/>
  <c r="CX16" i="11" s="1"/>
  <c r="ES16" i="11" s="1"/>
  <c r="FH16" i="11" s="1"/>
  <c r="BA16" i="11"/>
  <c r="FM16" i="11" s="1"/>
  <c r="FB16" i="11"/>
  <c r="EP16" i="11"/>
  <c r="FP16" i="11" s="1"/>
  <c r="BX16" i="11"/>
  <c r="CW16" i="11" s="1"/>
  <c r="ER16" i="11" s="1"/>
  <c r="FG16" i="11" s="1"/>
  <c r="BZ16" i="11"/>
  <c r="CY16" i="11" s="1"/>
  <c r="ET16" i="11" s="1"/>
  <c r="FI16" i="11" s="1"/>
  <c r="CA16" i="11"/>
  <c r="CZ16" i="11" s="1"/>
  <c r="EU16" i="11" s="1"/>
  <c r="FJ16" i="11" s="1"/>
  <c r="L21" i="10"/>
  <c r="CS21" i="4"/>
  <c r="EP21" i="4" s="1"/>
  <c r="EZ21" i="4" s="1"/>
  <c r="AW17" i="5"/>
  <c r="AV17" i="5"/>
  <c r="AU17" i="5"/>
  <c r="AX17" i="5"/>
  <c r="CR21" i="4"/>
  <c r="EO21" i="4" s="1"/>
  <c r="EY21" i="4" s="1"/>
  <c r="FW21" i="4" s="1"/>
  <c r="GB21" i="4" s="1"/>
  <c r="FX21" i="4"/>
  <c r="GC21" i="4" s="1"/>
  <c r="FY21" i="4"/>
  <c r="GD21" i="4" s="1"/>
  <c r="CL21" i="4"/>
  <c r="CB21" i="4"/>
  <c r="CQ21" i="4" s="1"/>
  <c r="EN21" i="4" s="1"/>
  <c r="EX21" i="4" s="1"/>
  <c r="DU15" i="1"/>
  <c r="CH15" i="1"/>
  <c r="CV15" i="1" s="1"/>
  <c r="CG15" i="1"/>
  <c r="DT15" i="1"/>
  <c r="CU15" i="1"/>
  <c r="CN15" i="1"/>
  <c r="DY15" i="1"/>
  <c r="CZ15" i="1"/>
  <c r="CQ15" i="1"/>
  <c r="DC15" i="1" s="1"/>
  <c r="EB15" i="1"/>
  <c r="EA15" i="1"/>
  <c r="CP15" i="1"/>
  <c r="DB15" i="1" s="1"/>
  <c r="CO15" i="1"/>
  <c r="DA15" i="1" s="1"/>
  <c r="DZ15" i="1"/>
  <c r="CI15" i="1"/>
  <c r="CW15" i="1" s="1"/>
  <c r="DV15" i="1"/>
  <c r="CJ15" i="1"/>
  <c r="CX15" i="1" s="1"/>
  <c r="DW15" i="1"/>
  <c r="CE16" i="11" l="1"/>
  <c r="DF15" i="1"/>
  <c r="F17" i="10"/>
  <c r="O17" i="10" s="1"/>
  <c r="N17" i="10"/>
  <c r="CC16" i="11"/>
  <c r="FL16" i="11"/>
  <c r="FN16" i="11" s="1"/>
  <c r="FW16" i="11" s="1"/>
  <c r="BB16" i="11"/>
  <c r="FV16" i="11"/>
  <c r="CF16" i="11"/>
  <c r="CD16" i="11"/>
  <c r="BQ17" i="5"/>
  <c r="DE17" i="5" s="1"/>
  <c r="DO17" i="5" s="1"/>
  <c r="EZ17" i="5" s="1"/>
  <c r="BG17" i="5"/>
  <c r="BV17" i="5" s="1"/>
  <c r="BL17" i="5"/>
  <c r="DT17" i="5" s="1"/>
  <c r="ED17" i="5" s="1"/>
  <c r="EI17" i="5" s="1"/>
  <c r="EN17" i="5" s="1"/>
  <c r="FE17" i="5" s="1"/>
  <c r="BO17" i="5"/>
  <c r="DC17" i="5" s="1"/>
  <c r="DM17" i="5" s="1"/>
  <c r="EX17" i="5" s="1"/>
  <c r="BE17" i="5"/>
  <c r="BT17" i="5" s="1"/>
  <c r="BY17" i="5" s="1"/>
  <c r="CX17" i="5" s="1"/>
  <c r="BJ17" i="5"/>
  <c r="BN17" i="5"/>
  <c r="DB17" i="5" s="1"/>
  <c r="DL17" i="5" s="1"/>
  <c r="EW17" i="5" s="1"/>
  <c r="AZ17" i="5"/>
  <c r="BD17" i="5"/>
  <c r="BS17" i="5" s="1"/>
  <c r="BI17" i="5"/>
  <c r="DQ17" i="5" s="1"/>
  <c r="EA17" i="5" s="1"/>
  <c r="EF17" i="5" s="1"/>
  <c r="EK17" i="5" s="1"/>
  <c r="FB17" i="5" s="1"/>
  <c r="BK17" i="5"/>
  <c r="DS17" i="5" s="1"/>
  <c r="EC17" i="5" s="1"/>
  <c r="EH17" i="5" s="1"/>
  <c r="EM17" i="5" s="1"/>
  <c r="BP17" i="5"/>
  <c r="DD17" i="5" s="1"/>
  <c r="DN17" i="5" s="1"/>
  <c r="EY17" i="5" s="1"/>
  <c r="BF17" i="5"/>
  <c r="BU17" i="5" s="1"/>
  <c r="BZ17" i="5" s="1"/>
  <c r="CY17" i="5" s="1"/>
  <c r="ET17" i="5" s="1"/>
  <c r="FV21" i="4"/>
  <c r="GA21" i="4" s="1"/>
  <c r="FC21" i="4"/>
  <c r="FF21" i="4" s="1"/>
  <c r="CS15" i="1"/>
  <c r="DE15" i="1"/>
  <c r="ED15" i="1"/>
  <c r="DG15" i="1"/>
  <c r="CL15" i="1"/>
  <c r="EG15" i="1"/>
  <c r="EL15" i="1" s="1"/>
  <c r="EF15" i="1"/>
  <c r="EK15" i="1" s="1"/>
  <c r="DK15" i="1"/>
  <c r="DH15" i="1"/>
  <c r="EE15" i="1"/>
  <c r="EJ15" i="1" s="1"/>
  <c r="GA16" i="11" l="1"/>
  <c r="FU16" i="11"/>
  <c r="FS16" i="11"/>
  <c r="FQ16" i="11"/>
  <c r="GE16" i="11" s="1"/>
  <c r="AL17" i="11" s="1"/>
  <c r="FX16" i="11"/>
  <c r="GF16" i="11" s="1"/>
  <c r="AM17" i="11" s="1"/>
  <c r="CD17" i="5"/>
  <c r="CE17" i="5"/>
  <c r="BA17" i="5"/>
  <c r="BB17" i="5" s="1"/>
  <c r="FI17" i="5"/>
  <c r="AL18" i="5" s="1"/>
  <c r="BX17" i="5"/>
  <c r="CW17" i="5" s="1"/>
  <c r="ER17" i="5" s="1"/>
  <c r="FG17" i="5" s="1"/>
  <c r="AJ18" i="5" s="1"/>
  <c r="CA17" i="5"/>
  <c r="CZ17" i="5" s="1"/>
  <c r="EU17" i="5" s="1"/>
  <c r="FJ17" i="5" s="1"/>
  <c r="AM18" i="5" s="1"/>
  <c r="FD17" i="5"/>
  <c r="ES17" i="5"/>
  <c r="FN21" i="4"/>
  <c r="FJ21" i="4"/>
  <c r="FK21" i="4"/>
  <c r="FI21" i="4"/>
  <c r="FH21" i="4"/>
  <c r="DM15" i="1"/>
  <c r="EX15" i="1"/>
  <c r="FC15" i="1" s="1"/>
  <c r="DL15" i="1"/>
  <c r="EW15" i="1"/>
  <c r="FB15" i="1" s="1"/>
  <c r="EV15" i="1"/>
  <c r="FA15" i="1" s="1"/>
  <c r="EI15" i="1"/>
  <c r="EN15" i="1"/>
  <c r="DJ15" i="1"/>
  <c r="EU15" i="1"/>
  <c r="FZ16" i="11" l="1"/>
  <c r="GC16" i="11"/>
  <c r="GD16" i="11"/>
  <c r="AK17" i="11" s="1"/>
  <c r="GH16" i="11"/>
  <c r="AP17" i="11" s="1"/>
  <c r="FO21" i="4"/>
  <c r="J22" i="10" s="1"/>
  <c r="K22" i="10" s="1"/>
  <c r="I22" i="10"/>
  <c r="CF17" i="5"/>
  <c r="CC17" i="5"/>
  <c r="DR17" i="5"/>
  <c r="EB17" i="5" s="1"/>
  <c r="EG17" i="5" s="1"/>
  <c r="EL17" i="5" s="1"/>
  <c r="FM17" i="5"/>
  <c r="AP18" i="5" s="1"/>
  <c r="FH17" i="5"/>
  <c r="AK18" i="5" s="1"/>
  <c r="AO18" i="5" s="1"/>
  <c r="AQ18" i="5" s="1"/>
  <c r="BA22" i="4"/>
  <c r="AV22" i="4"/>
  <c r="AY22" i="4"/>
  <c r="AT22" i="4"/>
  <c r="AZ22" i="4"/>
  <c r="AU22" i="4"/>
  <c r="AS22" i="4"/>
  <c r="AX22" i="4"/>
  <c r="EZ15" i="1"/>
  <c r="FE15" i="1"/>
  <c r="FG15" i="1" s="1"/>
  <c r="FL17" i="5" l="1"/>
  <c r="AJ17" i="11"/>
  <c r="GI16" i="11"/>
  <c r="L22" i="10"/>
  <c r="FC17" i="5"/>
  <c r="EP17" i="5"/>
  <c r="FN17" i="5" s="1"/>
  <c r="BH22" i="4"/>
  <c r="BM22" i="4" s="1"/>
  <c r="BR22" i="4" s="1"/>
  <c r="DM22" i="4"/>
  <c r="DW22" i="4" s="1"/>
  <c r="CW22" i="4"/>
  <c r="DG22" i="4" s="1"/>
  <c r="ES22" i="4" s="1"/>
  <c r="DO22" i="4"/>
  <c r="DY22" i="4" s="1"/>
  <c r="CY22" i="4"/>
  <c r="DI22" i="4" s="1"/>
  <c r="EU22" i="4" s="1"/>
  <c r="BK22" i="4"/>
  <c r="BP22" i="4" s="1"/>
  <c r="BU22" i="4" s="1"/>
  <c r="BJ22" i="4"/>
  <c r="BO22" i="4" s="1"/>
  <c r="BT22" i="4" s="1"/>
  <c r="BI22" i="4"/>
  <c r="BN22" i="4" s="1"/>
  <c r="DN22" i="4"/>
  <c r="DX22" i="4" s="1"/>
  <c r="CX22" i="4"/>
  <c r="DH22" i="4" s="1"/>
  <c r="ET22" i="4" s="1"/>
  <c r="DP22" i="4"/>
  <c r="DZ22" i="4" s="1"/>
  <c r="CZ22" i="4"/>
  <c r="DJ22" i="4" s="1"/>
  <c r="EV22" i="4" s="1"/>
  <c r="FI15" i="1"/>
  <c r="FJ15" i="1" s="1"/>
  <c r="AX16" i="1"/>
  <c r="ED22" i="4" l="1"/>
  <c r="EI22" i="4"/>
  <c r="EC22" i="4"/>
  <c r="EH22" i="4" s="1"/>
  <c r="EB22" i="4"/>
  <c r="EG22" i="4" s="1"/>
  <c r="EE22" i="4"/>
  <c r="EJ22" i="4" s="1"/>
  <c r="FO17" i="5"/>
  <c r="D18" i="10"/>
  <c r="AS17" i="11"/>
  <c r="GJ16" i="11"/>
  <c r="GK16" i="11" s="1"/>
  <c r="AO17" i="11"/>
  <c r="AQ17" i="11" s="1"/>
  <c r="CM22" i="4"/>
  <c r="CC22" i="4"/>
  <c r="CR22" i="4" s="1"/>
  <c r="EO22" i="4" s="1"/>
  <c r="EY22" i="4" s="1"/>
  <c r="BS22" i="4"/>
  <c r="CN22" i="4"/>
  <c r="CD22" i="4"/>
  <c r="CO22" i="4"/>
  <c r="CE22" i="4"/>
  <c r="CL22" i="4"/>
  <c r="CB22" i="4"/>
  <c r="BA16" i="1"/>
  <c r="BC16" i="1"/>
  <c r="AZ16" i="1"/>
  <c r="BB16" i="1"/>
  <c r="EL22" i="4" l="1"/>
  <c r="FE22" i="4" s="1"/>
  <c r="AS18" i="5"/>
  <c r="E18" i="10"/>
  <c r="FP17" i="5"/>
  <c r="AW17" i="11"/>
  <c r="AU17" i="11"/>
  <c r="AX17" i="11"/>
  <c r="AV17" i="11"/>
  <c r="CQ22" i="4"/>
  <c r="EN22" i="4" s="1"/>
  <c r="EX22" i="4" s="1"/>
  <c r="FV22" i="4" s="1"/>
  <c r="GA22" i="4" s="1"/>
  <c r="CT22" i="4"/>
  <c r="EQ22" i="4" s="1"/>
  <c r="FA22" i="4" s="1"/>
  <c r="FY22" i="4" s="1"/>
  <c r="GD22" i="4" s="1"/>
  <c r="CS22" i="4"/>
  <c r="EP22" i="4" s="1"/>
  <c r="EZ22" i="4" s="1"/>
  <c r="FX22" i="4" s="1"/>
  <c r="GC22" i="4" s="1"/>
  <c r="FW22" i="4"/>
  <c r="GB22" i="4" s="1"/>
  <c r="BM16" i="1"/>
  <c r="BE16" i="1"/>
  <c r="BF16" i="1" s="1"/>
  <c r="FF16" i="1" s="1"/>
  <c r="EP16" i="1"/>
  <c r="BO16" i="1"/>
  <c r="ER16" i="1"/>
  <c r="ES16" i="1"/>
  <c r="BP16" i="1"/>
  <c r="EQ16" i="1"/>
  <c r="BN16" i="1"/>
  <c r="FC22" i="4" l="1"/>
  <c r="F18" i="10"/>
  <c r="O18" i="10" s="1"/>
  <c r="N18" i="10"/>
  <c r="AV18" i="5"/>
  <c r="AW18" i="5"/>
  <c r="AX18" i="5"/>
  <c r="AU18" i="5"/>
  <c r="BG17" i="11"/>
  <c r="BV17" i="11" s="1"/>
  <c r="BQ17" i="11"/>
  <c r="DE17" i="11" s="1"/>
  <c r="DO17" i="11" s="1"/>
  <c r="EZ17" i="11" s="1"/>
  <c r="BL17" i="11"/>
  <c r="DT17" i="11" s="1"/>
  <c r="ED17" i="11" s="1"/>
  <c r="EI17" i="11" s="1"/>
  <c r="EN17" i="11" s="1"/>
  <c r="FE17" i="11" s="1"/>
  <c r="BI17" i="11"/>
  <c r="DQ17" i="11" s="1"/>
  <c r="EA17" i="11" s="1"/>
  <c r="EF17" i="11" s="1"/>
  <c r="EK17" i="11" s="1"/>
  <c r="AZ17" i="11"/>
  <c r="BD17" i="11"/>
  <c r="BS17" i="11" s="1"/>
  <c r="BN17" i="11"/>
  <c r="DB17" i="11" s="1"/>
  <c r="DL17" i="11" s="1"/>
  <c r="EW17" i="11" s="1"/>
  <c r="BO17" i="11"/>
  <c r="DC17" i="11" s="1"/>
  <c r="DM17" i="11" s="1"/>
  <c r="EX17" i="11" s="1"/>
  <c r="BE17" i="11"/>
  <c r="BT17" i="11" s="1"/>
  <c r="BJ17" i="11"/>
  <c r="DR17" i="11" s="1"/>
  <c r="EB17" i="11" s="1"/>
  <c r="EG17" i="11" s="1"/>
  <c r="EL17" i="11" s="1"/>
  <c r="FC17" i="11" s="1"/>
  <c r="BP17" i="11"/>
  <c r="DD17" i="11" s="1"/>
  <c r="DN17" i="11" s="1"/>
  <c r="EY17" i="11" s="1"/>
  <c r="BK17" i="11"/>
  <c r="DS17" i="11" s="1"/>
  <c r="EC17" i="11" s="1"/>
  <c r="EH17" i="11" s="1"/>
  <c r="EM17" i="11" s="1"/>
  <c r="FD17" i="11" s="1"/>
  <c r="BF17" i="11"/>
  <c r="BU17" i="11" s="1"/>
  <c r="FF22" i="4"/>
  <c r="FN22" i="4" s="1"/>
  <c r="AZ23" i="4"/>
  <c r="AU23" i="4"/>
  <c r="CE16" i="1"/>
  <c r="BU16" i="1"/>
  <c r="BZ16" i="1"/>
  <c r="BS16" i="1"/>
  <c r="BX16" i="1"/>
  <c r="CC16" i="1"/>
  <c r="CD16" i="1"/>
  <c r="BT16" i="1"/>
  <c r="BY16" i="1"/>
  <c r="CB16" i="1"/>
  <c r="BR16" i="1"/>
  <c r="BW16" i="1"/>
  <c r="FJ22" i="4" l="1"/>
  <c r="FH22" i="4"/>
  <c r="FK22" i="4"/>
  <c r="FI22" i="4"/>
  <c r="AZ18" i="5"/>
  <c r="BN18" i="5"/>
  <c r="DB18" i="5" s="1"/>
  <c r="DL18" i="5" s="1"/>
  <c r="EW18" i="5" s="1"/>
  <c r="BI18" i="5"/>
  <c r="DQ18" i="5" s="1"/>
  <c r="EA18" i="5" s="1"/>
  <c r="EF18" i="5" s="1"/>
  <c r="EK18" i="5" s="1"/>
  <c r="FB18" i="5" s="1"/>
  <c r="BD18" i="5"/>
  <c r="BS18" i="5" s="1"/>
  <c r="BL18" i="5"/>
  <c r="DT18" i="5" s="1"/>
  <c r="ED18" i="5" s="1"/>
  <c r="EI18" i="5" s="1"/>
  <c r="EN18" i="5" s="1"/>
  <c r="FE18" i="5" s="1"/>
  <c r="BG18" i="5"/>
  <c r="BV18" i="5" s="1"/>
  <c r="BQ18" i="5"/>
  <c r="DE18" i="5" s="1"/>
  <c r="DO18" i="5" s="1"/>
  <c r="EZ18" i="5" s="1"/>
  <c r="BK18" i="5"/>
  <c r="DS18" i="5" s="1"/>
  <c r="EC18" i="5" s="1"/>
  <c r="EH18" i="5" s="1"/>
  <c r="EM18" i="5" s="1"/>
  <c r="FD18" i="5" s="1"/>
  <c r="BP18" i="5"/>
  <c r="DD18" i="5" s="1"/>
  <c r="DN18" i="5" s="1"/>
  <c r="EY18" i="5" s="1"/>
  <c r="BF18" i="5"/>
  <c r="BU18" i="5" s="1"/>
  <c r="BJ18" i="5"/>
  <c r="DR18" i="5" s="1"/>
  <c r="EB18" i="5" s="1"/>
  <c r="EG18" i="5" s="1"/>
  <c r="EL18" i="5" s="1"/>
  <c r="FC18" i="5" s="1"/>
  <c r="BO18" i="5"/>
  <c r="DC18" i="5" s="1"/>
  <c r="DM18" i="5" s="1"/>
  <c r="EX18" i="5" s="1"/>
  <c r="BE18" i="5"/>
  <c r="BT18" i="5" s="1"/>
  <c r="BX17" i="11"/>
  <c r="CW17" i="11" s="1"/>
  <c r="ER17" i="11" s="1"/>
  <c r="FG17" i="11" s="1"/>
  <c r="CC17" i="11"/>
  <c r="BA17" i="11"/>
  <c r="FM17" i="11" s="1"/>
  <c r="FB17" i="11"/>
  <c r="EP17" i="11"/>
  <c r="FP17" i="11" s="1"/>
  <c r="BY17" i="11"/>
  <c r="CX17" i="11" s="1"/>
  <c r="ES17" i="11" s="1"/>
  <c r="FH17" i="11" s="1"/>
  <c r="BZ17" i="11"/>
  <c r="CY17" i="11" s="1"/>
  <c r="ET17" i="11" s="1"/>
  <c r="FI17" i="11" s="1"/>
  <c r="CA17" i="11"/>
  <c r="CZ17" i="11" s="1"/>
  <c r="EU17" i="11" s="1"/>
  <c r="FJ17" i="11" s="1"/>
  <c r="FO22" i="4"/>
  <c r="J23" i="10" s="1"/>
  <c r="K23" i="10" s="1"/>
  <c r="I23" i="10"/>
  <c r="AS23" i="4"/>
  <c r="AX23" i="4"/>
  <c r="AV23" i="4"/>
  <c r="BA23" i="4"/>
  <c r="BJ23" i="4"/>
  <c r="BO23" i="4" s="1"/>
  <c r="BT23" i="4" s="1"/>
  <c r="AY23" i="4"/>
  <c r="AT23" i="4"/>
  <c r="DO23" i="4"/>
  <c r="DY23" i="4" s="1"/>
  <c r="CY23" i="4"/>
  <c r="DI23" i="4" s="1"/>
  <c r="EU23" i="4" s="1"/>
  <c r="CO16" i="1"/>
  <c r="DA16" i="1" s="1"/>
  <c r="DZ16" i="1"/>
  <c r="DT16" i="1"/>
  <c r="CG16" i="1"/>
  <c r="CU16" i="1" s="1"/>
  <c r="DW16" i="1"/>
  <c r="CJ16" i="1"/>
  <c r="CX16" i="1" s="1"/>
  <c r="DH16" i="1" s="1"/>
  <c r="CI16" i="1"/>
  <c r="CW16" i="1" s="1"/>
  <c r="DV16" i="1"/>
  <c r="DU16" i="1"/>
  <c r="EE16" i="1" s="1"/>
  <c r="EJ16" i="1" s="1"/>
  <c r="CH16" i="1"/>
  <c r="CV16" i="1" s="1"/>
  <c r="EA16" i="1"/>
  <c r="CP16" i="1"/>
  <c r="DB16" i="1" s="1"/>
  <c r="CN16" i="1"/>
  <c r="CZ16" i="1" s="1"/>
  <c r="DY16" i="1"/>
  <c r="CQ16" i="1"/>
  <c r="DC16" i="1" s="1"/>
  <c r="EB16" i="1"/>
  <c r="DE16" i="1" l="1"/>
  <c r="DG16" i="1"/>
  <c r="ED23" i="4"/>
  <c r="EI23" i="4"/>
  <c r="BZ18" i="5"/>
  <c r="CY18" i="5" s="1"/>
  <c r="CE18" i="5"/>
  <c r="L23" i="10"/>
  <c r="CA18" i="5"/>
  <c r="CZ18" i="5" s="1"/>
  <c r="EU18" i="5" s="1"/>
  <c r="FJ18" i="5" s="1"/>
  <c r="AM19" i="5" s="1"/>
  <c r="EP18" i="5"/>
  <c r="FN18" i="5" s="1"/>
  <c r="D19" i="10" s="1"/>
  <c r="BX18" i="5"/>
  <c r="CW18" i="5" s="1"/>
  <c r="ER18" i="5" s="1"/>
  <c r="FG18" i="5" s="1"/>
  <c r="AJ19" i="5" s="1"/>
  <c r="DF16" i="1"/>
  <c r="DK16" i="1" s="1"/>
  <c r="BY18" i="5"/>
  <c r="CX18" i="5" s="1"/>
  <c r="ES18" i="5" s="1"/>
  <c r="FH18" i="5" s="1"/>
  <c r="AK19" i="5" s="1"/>
  <c r="BA18" i="5"/>
  <c r="FM18" i="5" s="1"/>
  <c r="AP19" i="5" s="1"/>
  <c r="CF17" i="11"/>
  <c r="CD17" i="11"/>
  <c r="BB17" i="11"/>
  <c r="CE17" i="11"/>
  <c r="FL17" i="11"/>
  <c r="FN17" i="11" s="1"/>
  <c r="ET18" i="5"/>
  <c r="BK23" i="4"/>
  <c r="BP23" i="4" s="1"/>
  <c r="BU23" i="4"/>
  <c r="DN23" i="4"/>
  <c r="DX23" i="4" s="1"/>
  <c r="CX23" i="4"/>
  <c r="DH23" i="4" s="1"/>
  <c r="ET23" i="4" s="1"/>
  <c r="DP23" i="4"/>
  <c r="DZ23" i="4" s="1"/>
  <c r="CZ23" i="4"/>
  <c r="DJ23" i="4" s="1"/>
  <c r="EV23" i="4" s="1"/>
  <c r="DM23" i="4"/>
  <c r="DW23" i="4" s="1"/>
  <c r="CW23" i="4"/>
  <c r="DG23" i="4" s="1"/>
  <c r="ES23" i="4" s="1"/>
  <c r="BI23" i="4"/>
  <c r="BN23" i="4" s="1"/>
  <c r="CN23" i="4"/>
  <c r="CD23" i="4"/>
  <c r="BH23" i="4"/>
  <c r="BM23" i="4" s="1"/>
  <c r="BR23" i="4" s="1"/>
  <c r="EF16" i="1"/>
  <c r="EK16" i="1" s="1"/>
  <c r="DJ16" i="1"/>
  <c r="CL16" i="1"/>
  <c r="DL16" i="1"/>
  <c r="ED16" i="1"/>
  <c r="EG16" i="1"/>
  <c r="EL16" i="1" s="1"/>
  <c r="CS16" i="1"/>
  <c r="DM16" i="1"/>
  <c r="CF18" i="5" l="1"/>
  <c r="BB18" i="5"/>
  <c r="EC23" i="4"/>
  <c r="EH23" i="4" s="1"/>
  <c r="CD18" i="5"/>
  <c r="EB23" i="4"/>
  <c r="EG23" i="4" s="1"/>
  <c r="EE23" i="4"/>
  <c r="EJ23" i="4" s="1"/>
  <c r="CC18" i="5"/>
  <c r="EW16" i="1"/>
  <c r="FB16" i="1" s="1"/>
  <c r="EV16" i="1"/>
  <c r="FA16" i="1" s="1"/>
  <c r="FQ17" i="11"/>
  <c r="FS17" i="11"/>
  <c r="GA17" i="11"/>
  <c r="FU17" i="11"/>
  <c r="FV17" i="11"/>
  <c r="FX17" i="11"/>
  <c r="FW17" i="11"/>
  <c r="FI18" i="5"/>
  <c r="AL19" i="5" s="1"/>
  <c r="AO19" i="5" s="1"/>
  <c r="AQ19" i="5" s="1"/>
  <c r="CM23" i="4"/>
  <c r="CC23" i="4"/>
  <c r="BS23" i="4"/>
  <c r="CS23" i="4"/>
  <c r="EP23" i="4" s="1"/>
  <c r="EZ23" i="4" s="1"/>
  <c r="CL23" i="4"/>
  <c r="CB23" i="4"/>
  <c r="CO23" i="4"/>
  <c r="CE23" i="4"/>
  <c r="EN16" i="1"/>
  <c r="EI16" i="1"/>
  <c r="EU16" i="1"/>
  <c r="EX16" i="1"/>
  <c r="FC16" i="1" s="1"/>
  <c r="GE17" i="11" l="1"/>
  <c r="AL18" i="11" s="1"/>
  <c r="GF17" i="11"/>
  <c r="AM18" i="11" s="1"/>
  <c r="EL23" i="4"/>
  <c r="FE23" i="4" s="1"/>
  <c r="GH17" i="11"/>
  <c r="AP18" i="11" s="1"/>
  <c r="FL18" i="5"/>
  <c r="FZ17" i="11"/>
  <c r="GC17" i="11"/>
  <c r="GD17" i="11"/>
  <c r="AK18" i="11" s="1"/>
  <c r="CT23" i="4"/>
  <c r="EQ23" i="4" s="1"/>
  <c r="FA23" i="4" s="1"/>
  <c r="FY23" i="4" s="1"/>
  <c r="GD23" i="4" s="1"/>
  <c r="FO18" i="5"/>
  <c r="CQ23" i="4"/>
  <c r="EN23" i="4" s="1"/>
  <c r="EX23" i="4" s="1"/>
  <c r="FX23" i="4"/>
  <c r="GC23" i="4" s="1"/>
  <c r="CR23" i="4"/>
  <c r="EO23" i="4" s="1"/>
  <c r="EY23" i="4" s="1"/>
  <c r="EZ16" i="1"/>
  <c r="FE16" i="1"/>
  <c r="FG16" i="1" s="1"/>
  <c r="AS19" i="5" l="1"/>
  <c r="FP18" i="5"/>
  <c r="E19" i="10"/>
  <c r="AJ18" i="11"/>
  <c r="GI17" i="11"/>
  <c r="AW19" i="5"/>
  <c r="AV19" i="5"/>
  <c r="BO19" i="5" s="1"/>
  <c r="DC19" i="5" s="1"/>
  <c r="DM19" i="5" s="1"/>
  <c r="EX19" i="5" s="1"/>
  <c r="AU19" i="5"/>
  <c r="BN19" i="5" s="1"/>
  <c r="DB19" i="5" s="1"/>
  <c r="DL19" i="5" s="1"/>
  <c r="EW19" i="5" s="1"/>
  <c r="AX19" i="5"/>
  <c r="BQ19" i="5" s="1"/>
  <c r="DE19" i="5" s="1"/>
  <c r="DO19" i="5" s="1"/>
  <c r="EZ19" i="5" s="1"/>
  <c r="BD19" i="5"/>
  <c r="BS19" i="5" s="1"/>
  <c r="BX19" i="5" s="1"/>
  <c r="CW19" i="5" s="1"/>
  <c r="FW23" i="4"/>
  <c r="GB23" i="4" s="1"/>
  <c r="FV23" i="4"/>
  <c r="GA23" i="4" s="1"/>
  <c r="FC23" i="4"/>
  <c r="AX17" i="1"/>
  <c r="FI16" i="1"/>
  <c r="FJ16" i="1" s="1"/>
  <c r="BG19" i="5" l="1"/>
  <c r="BV19" i="5" s="1"/>
  <c r="CA19" i="5" s="1"/>
  <c r="CZ19" i="5" s="1"/>
  <c r="F19" i="10"/>
  <c r="O19" i="10" s="1"/>
  <c r="N19" i="10"/>
  <c r="AZ19" i="5"/>
  <c r="BA19" i="5" s="1"/>
  <c r="BB19" i="5" s="1"/>
  <c r="BL19" i="5"/>
  <c r="DT19" i="5" s="1"/>
  <c r="ED19" i="5" s="1"/>
  <c r="EI19" i="5" s="1"/>
  <c r="EN19" i="5" s="1"/>
  <c r="FE19" i="5" s="1"/>
  <c r="BJ19" i="5"/>
  <c r="DR19" i="5" s="1"/>
  <c r="EB19" i="5" s="1"/>
  <c r="EG19" i="5" s="1"/>
  <c r="EL19" i="5" s="1"/>
  <c r="FC19" i="5" s="1"/>
  <c r="BE19" i="5"/>
  <c r="BT19" i="5" s="1"/>
  <c r="BY19" i="5" s="1"/>
  <c r="CX19" i="5" s="1"/>
  <c r="GJ17" i="11"/>
  <c r="GK17" i="11" s="1"/>
  <c r="AS18" i="11"/>
  <c r="AO18" i="11"/>
  <c r="AQ18" i="11" s="1"/>
  <c r="FF23" i="4"/>
  <c r="FH23" i="4" s="1"/>
  <c r="CF19" i="5"/>
  <c r="BI19" i="5"/>
  <c r="DQ19" i="5" s="1"/>
  <c r="EA19" i="5" s="1"/>
  <c r="EF19" i="5" s="1"/>
  <c r="EK19" i="5" s="1"/>
  <c r="FB19" i="5" s="1"/>
  <c r="BF19" i="5"/>
  <c r="BU19" i="5" s="1"/>
  <c r="BZ19" i="5" s="1"/>
  <c r="CY19" i="5" s="1"/>
  <c r="BP19" i="5"/>
  <c r="DD19" i="5" s="1"/>
  <c r="DN19" i="5" s="1"/>
  <c r="EY19" i="5" s="1"/>
  <c r="BK19" i="5"/>
  <c r="FM19" i="5"/>
  <c r="AP20" i="5" s="1"/>
  <c r="CC19" i="5"/>
  <c r="AS24" i="4"/>
  <c r="AX24" i="4"/>
  <c r="AZ17" i="1"/>
  <c r="BA17" i="1"/>
  <c r="BB17" i="1"/>
  <c r="BC17" i="1"/>
  <c r="FN23" i="4" l="1"/>
  <c r="FJ23" i="4"/>
  <c r="FI23" i="4"/>
  <c r="FK23" i="4"/>
  <c r="AW18" i="11"/>
  <c r="AV18" i="11"/>
  <c r="AU18" i="11"/>
  <c r="AX18" i="11"/>
  <c r="FO23" i="4"/>
  <c r="J24" i="10" s="1"/>
  <c r="K24" i="10" s="1"/>
  <c r="I24" i="10"/>
  <c r="DS19" i="5"/>
  <c r="EC19" i="5" s="1"/>
  <c r="EH19" i="5" s="1"/>
  <c r="EM19" i="5" s="1"/>
  <c r="FD19" i="5" s="1"/>
  <c r="EU19" i="5"/>
  <c r="CD19" i="5"/>
  <c r="AV24" i="4"/>
  <c r="BA24" i="4"/>
  <c r="AU24" i="4"/>
  <c r="AZ24" i="4"/>
  <c r="DM24" i="4"/>
  <c r="DW24" i="4" s="1"/>
  <c r="CW24" i="4"/>
  <c r="DG24" i="4" s="1"/>
  <c r="ES24" i="4" s="1"/>
  <c r="AT24" i="4"/>
  <c r="AY24" i="4"/>
  <c r="BH24" i="4"/>
  <c r="BM24" i="4" s="1"/>
  <c r="ES17" i="1"/>
  <c r="BP17" i="1"/>
  <c r="EQ17" i="1"/>
  <c r="BN17" i="1"/>
  <c r="ER17" i="1"/>
  <c r="BO17" i="1"/>
  <c r="BM17" i="1"/>
  <c r="BE17" i="1"/>
  <c r="BF17" i="1" s="1"/>
  <c r="FF17" i="1" s="1"/>
  <c r="EP17" i="1"/>
  <c r="EB24" i="4" l="1"/>
  <c r="EG24" i="4"/>
  <c r="BL18" i="11"/>
  <c r="DT18" i="11" s="1"/>
  <c r="ED18" i="11" s="1"/>
  <c r="EI18" i="11" s="1"/>
  <c r="EN18" i="11" s="1"/>
  <c r="FE18" i="11" s="1"/>
  <c r="BG18" i="11"/>
  <c r="BV18" i="11" s="1"/>
  <c r="BQ18" i="11"/>
  <c r="DE18" i="11" s="1"/>
  <c r="DO18" i="11" s="1"/>
  <c r="EZ18" i="11" s="1"/>
  <c r="BD18" i="11"/>
  <c r="BS18" i="11" s="1"/>
  <c r="BI18" i="11"/>
  <c r="DQ18" i="11" s="1"/>
  <c r="EA18" i="11" s="1"/>
  <c r="EF18" i="11" s="1"/>
  <c r="EK18" i="11" s="1"/>
  <c r="AZ18" i="11"/>
  <c r="BN18" i="11"/>
  <c r="DB18" i="11" s="1"/>
  <c r="DL18" i="11" s="1"/>
  <c r="EW18" i="11" s="1"/>
  <c r="BO18" i="11"/>
  <c r="DC18" i="11" s="1"/>
  <c r="DM18" i="11" s="1"/>
  <c r="EX18" i="11" s="1"/>
  <c r="BE18" i="11"/>
  <c r="BT18" i="11" s="1"/>
  <c r="BJ18" i="11"/>
  <c r="DR18" i="11" s="1"/>
  <c r="EB18" i="11" s="1"/>
  <c r="EG18" i="11" s="1"/>
  <c r="EL18" i="11" s="1"/>
  <c r="FC18" i="11" s="1"/>
  <c r="BP18" i="11"/>
  <c r="DD18" i="11" s="1"/>
  <c r="DN18" i="11" s="1"/>
  <c r="EY18" i="11" s="1"/>
  <c r="BK18" i="11"/>
  <c r="DS18" i="11" s="1"/>
  <c r="EC18" i="11" s="1"/>
  <c r="EH18" i="11" s="1"/>
  <c r="EM18" i="11" s="1"/>
  <c r="FD18" i="11" s="1"/>
  <c r="BF18" i="11"/>
  <c r="BU18" i="11" s="1"/>
  <c r="L24" i="10"/>
  <c r="FJ19" i="5"/>
  <c r="AM20" i="5" s="1"/>
  <c r="EP19" i="5"/>
  <c r="FN19" i="5" s="1"/>
  <c r="D20" i="10" s="1"/>
  <c r="CE19" i="5"/>
  <c r="ES19" i="5"/>
  <c r="ER19" i="5"/>
  <c r="FG19" i="5" s="1"/>
  <c r="CL24" i="4"/>
  <c r="CB24" i="4"/>
  <c r="CQ24" i="4" s="1"/>
  <c r="EN24" i="4" s="1"/>
  <c r="EX24" i="4" s="1"/>
  <c r="BR24" i="4"/>
  <c r="DN24" i="4"/>
  <c r="DX24" i="4" s="1"/>
  <c r="CX24" i="4"/>
  <c r="DH24" i="4" s="1"/>
  <c r="ET24" i="4" s="1"/>
  <c r="BI24" i="4"/>
  <c r="BN24" i="4" s="1"/>
  <c r="BS24" i="4" s="1"/>
  <c r="DP24" i="4"/>
  <c r="DZ24" i="4" s="1"/>
  <c r="CZ24" i="4"/>
  <c r="DJ24" i="4" s="1"/>
  <c r="EV24" i="4" s="1"/>
  <c r="DO24" i="4"/>
  <c r="DY24" i="4" s="1"/>
  <c r="CY24" i="4"/>
  <c r="DI24" i="4" s="1"/>
  <c r="EU24" i="4" s="1"/>
  <c r="BJ24" i="4"/>
  <c r="BO24" i="4" s="1"/>
  <c r="BK24" i="4"/>
  <c r="BP24" i="4" s="1"/>
  <c r="BU24" i="4" s="1"/>
  <c r="BW17" i="1"/>
  <c r="BR17" i="1"/>
  <c r="CB17" i="1"/>
  <c r="BX17" i="1"/>
  <c r="BS17" i="1"/>
  <c r="CC17" i="1"/>
  <c r="BU17" i="1"/>
  <c r="BZ17" i="1"/>
  <c r="CE17" i="1"/>
  <c r="CD17" i="1"/>
  <c r="BT17" i="1"/>
  <c r="BY17" i="1"/>
  <c r="EE24" i="4" l="1"/>
  <c r="EJ24" i="4"/>
  <c r="ED24" i="4"/>
  <c r="EI24" i="4"/>
  <c r="EC24" i="4"/>
  <c r="EH24" i="4"/>
  <c r="EP18" i="11"/>
  <c r="FP18" i="11" s="1"/>
  <c r="FB18" i="11"/>
  <c r="BY18" i="11"/>
  <c r="CX18" i="11" s="1"/>
  <c r="ES18" i="11" s="1"/>
  <c r="FH18" i="11" s="1"/>
  <c r="BX18" i="11"/>
  <c r="CW18" i="11" s="1"/>
  <c r="ER18" i="11" s="1"/>
  <c r="FG18" i="11" s="1"/>
  <c r="CA18" i="11"/>
  <c r="CZ18" i="11" s="1"/>
  <c r="EU18" i="11" s="1"/>
  <c r="FJ18" i="11" s="1"/>
  <c r="BA18" i="11"/>
  <c r="FM18" i="11" s="1"/>
  <c r="BZ18" i="11"/>
  <c r="CY18" i="11" s="1"/>
  <c r="ET18" i="11" s="1"/>
  <c r="FI18" i="11" s="1"/>
  <c r="FH19" i="5"/>
  <c r="AK20" i="5" s="1"/>
  <c r="AJ20" i="5"/>
  <c r="CN24" i="4"/>
  <c r="CD24" i="4"/>
  <c r="CS24" i="4" s="1"/>
  <c r="EP24" i="4" s="1"/>
  <c r="EZ24" i="4" s="1"/>
  <c r="FV24" i="4"/>
  <c r="GA24" i="4" s="1"/>
  <c r="CM24" i="4"/>
  <c r="CC24" i="4"/>
  <c r="CO24" i="4"/>
  <c r="CE24" i="4"/>
  <c r="BT24" i="4"/>
  <c r="CP17" i="1"/>
  <c r="DB17" i="1" s="1"/>
  <c r="EA17" i="1"/>
  <c r="CJ17" i="1"/>
  <c r="CX17" i="1" s="1"/>
  <c r="DW17" i="1"/>
  <c r="DU17" i="1"/>
  <c r="CH17" i="1"/>
  <c r="CV17" i="1" s="1"/>
  <c r="EB17" i="1"/>
  <c r="CQ17" i="1"/>
  <c r="DC17" i="1" s="1"/>
  <c r="DZ17" i="1"/>
  <c r="CO17" i="1"/>
  <c r="DA17" i="1" s="1"/>
  <c r="DY17" i="1"/>
  <c r="CN17" i="1"/>
  <c r="DV17" i="1"/>
  <c r="EF17" i="1" s="1"/>
  <c r="EK17" i="1" s="1"/>
  <c r="CI17" i="1"/>
  <c r="CW17" i="1" s="1"/>
  <c r="CG17" i="1"/>
  <c r="DT17" i="1"/>
  <c r="CU17" i="1"/>
  <c r="EL24" i="4" l="1"/>
  <c r="FE24" i="4" s="1"/>
  <c r="CR24" i="4"/>
  <c r="EO24" i="4" s="1"/>
  <c r="EY24" i="4" s="1"/>
  <c r="DG17" i="1"/>
  <c r="EE17" i="1"/>
  <c r="EJ17" i="1" s="1"/>
  <c r="CS17" i="1"/>
  <c r="CF18" i="11"/>
  <c r="FL18" i="11"/>
  <c r="FN18" i="11" s="1"/>
  <c r="FU18" i="11" s="1"/>
  <c r="CD18" i="11"/>
  <c r="CC18" i="11"/>
  <c r="CE18" i="11"/>
  <c r="BB18" i="11"/>
  <c r="FV18" i="11"/>
  <c r="CT24" i="4"/>
  <c r="EQ24" i="4" s="1"/>
  <c r="FA24" i="4" s="1"/>
  <c r="FY24" i="4" s="1"/>
  <c r="GD24" i="4" s="1"/>
  <c r="ET19" i="5"/>
  <c r="FI19" i="5" s="1"/>
  <c r="FC24" i="4"/>
  <c r="FX24" i="4"/>
  <c r="GC24" i="4" s="1"/>
  <c r="FW24" i="4"/>
  <c r="GB24" i="4" s="1"/>
  <c r="ED17" i="1"/>
  <c r="EG17" i="1"/>
  <c r="EL17" i="1" s="1"/>
  <c r="DF17" i="1"/>
  <c r="DH17" i="1"/>
  <c r="CL17" i="1"/>
  <c r="DL17" i="1"/>
  <c r="EW17" i="1"/>
  <c r="FB17" i="1" s="1"/>
  <c r="CZ17" i="1"/>
  <c r="DE17" i="1" s="1"/>
  <c r="FX18" i="11" l="1"/>
  <c r="FW18" i="11"/>
  <c r="FZ18" i="11"/>
  <c r="GA18" i="11"/>
  <c r="FS18" i="11"/>
  <c r="FQ18" i="11"/>
  <c r="GF18" i="11" s="1"/>
  <c r="AM19" i="11" s="1"/>
  <c r="FF24" i="4"/>
  <c r="FK24" i="4"/>
  <c r="AL20" i="5"/>
  <c r="FL19" i="5"/>
  <c r="AT25" i="4"/>
  <c r="AY25" i="4"/>
  <c r="AX25" i="4"/>
  <c r="AS25" i="4"/>
  <c r="AZ25" i="4"/>
  <c r="AU25" i="4"/>
  <c r="BA25" i="4"/>
  <c r="AV25" i="4"/>
  <c r="EU17" i="1"/>
  <c r="DJ17" i="1"/>
  <c r="DM17" i="1"/>
  <c r="EX17" i="1"/>
  <c r="FC17" i="1" s="1"/>
  <c r="EI17" i="1"/>
  <c r="EN17" i="1"/>
  <c r="EV17" i="1"/>
  <c r="FA17" i="1" s="1"/>
  <c r="DK17" i="1"/>
  <c r="GH18" i="11" l="1"/>
  <c r="AP19" i="11" s="1"/>
  <c r="GE18" i="11"/>
  <c r="AL19" i="11" s="1"/>
  <c r="GD18" i="11"/>
  <c r="AK19" i="11" s="1"/>
  <c r="GC18" i="11"/>
  <c r="FJ24" i="4"/>
  <c r="FI24" i="4"/>
  <c r="FH24" i="4"/>
  <c r="FN24" i="4"/>
  <c r="FO19" i="5"/>
  <c r="AO20" i="5"/>
  <c r="AQ20" i="5" s="1"/>
  <c r="DP25" i="4"/>
  <c r="DZ25" i="4" s="1"/>
  <c r="CZ25" i="4"/>
  <c r="DJ25" i="4" s="1"/>
  <c r="EV25" i="4" s="1"/>
  <c r="BK25" i="4"/>
  <c r="BP25" i="4" s="1"/>
  <c r="BU25" i="4" s="1"/>
  <c r="DM25" i="4"/>
  <c r="DW25" i="4" s="1"/>
  <c r="CW25" i="4"/>
  <c r="DG25" i="4" s="1"/>
  <c r="ES25" i="4" s="1"/>
  <c r="BJ25" i="4"/>
  <c r="BO25" i="4" s="1"/>
  <c r="BT25" i="4" s="1"/>
  <c r="DO25" i="4"/>
  <c r="DY25" i="4" s="1"/>
  <c r="CY25" i="4"/>
  <c r="DI25" i="4" s="1"/>
  <c r="EU25" i="4" s="1"/>
  <c r="DN25" i="4"/>
  <c r="DX25" i="4" s="1"/>
  <c r="CX25" i="4"/>
  <c r="DH25" i="4" s="1"/>
  <c r="ET25" i="4" s="1"/>
  <c r="BH25" i="4"/>
  <c r="BM25" i="4" s="1"/>
  <c r="BR25" i="4" s="1"/>
  <c r="BI25" i="4"/>
  <c r="BN25" i="4" s="1"/>
  <c r="BS25" i="4" s="1"/>
  <c r="FE17" i="1"/>
  <c r="FG17" i="1" s="1"/>
  <c r="EZ17" i="1"/>
  <c r="EE25" i="4" l="1"/>
  <c r="EJ25" i="4"/>
  <c r="EC25" i="4"/>
  <c r="EH25" i="4" s="1"/>
  <c r="ED25" i="4"/>
  <c r="EI25" i="4"/>
  <c r="EB25" i="4"/>
  <c r="EG25" i="4" s="1"/>
  <c r="AS20" i="5"/>
  <c r="AV20" i="5" s="1"/>
  <c r="BO20" i="5" s="1"/>
  <c r="DC20" i="5" s="1"/>
  <c r="DM20" i="5" s="1"/>
  <c r="EX20" i="5" s="1"/>
  <c r="FP19" i="5"/>
  <c r="E20" i="10"/>
  <c r="AJ19" i="11"/>
  <c r="GI18" i="11"/>
  <c r="FO24" i="4"/>
  <c r="J25" i="10" s="1"/>
  <c r="K25" i="10" s="1"/>
  <c r="I25" i="10"/>
  <c r="CO25" i="4"/>
  <c r="CE25" i="4"/>
  <c r="CN25" i="4"/>
  <c r="CD25" i="4"/>
  <c r="CS25" i="4" s="1"/>
  <c r="EP25" i="4" s="1"/>
  <c r="EZ25" i="4" s="1"/>
  <c r="CM25" i="4"/>
  <c r="CC25" i="4"/>
  <c r="CL25" i="4"/>
  <c r="CB25" i="4"/>
  <c r="AX18" i="1"/>
  <c r="FI17" i="1"/>
  <c r="FJ17" i="1" s="1"/>
  <c r="EL25" i="4" l="1"/>
  <c r="FE25" i="4" s="1"/>
  <c r="AU20" i="5"/>
  <c r="AX20" i="5"/>
  <c r="BQ20" i="5" s="1"/>
  <c r="DE20" i="5" s="1"/>
  <c r="DO20" i="5" s="1"/>
  <c r="EZ20" i="5" s="1"/>
  <c r="AW20" i="5"/>
  <c r="F20" i="10"/>
  <c r="O20" i="10" s="1"/>
  <c r="N20" i="10"/>
  <c r="BJ20" i="5"/>
  <c r="BL20" i="5"/>
  <c r="DT20" i="5" s="1"/>
  <c r="ED20" i="5" s="1"/>
  <c r="EI20" i="5" s="1"/>
  <c r="EN20" i="5" s="1"/>
  <c r="FE20" i="5" s="1"/>
  <c r="BK20" i="5"/>
  <c r="BE20" i="5"/>
  <c r="BT20" i="5" s="1"/>
  <c r="BY20" i="5" s="1"/>
  <c r="CX20" i="5" s="1"/>
  <c r="BG20" i="5"/>
  <c r="BV20" i="5" s="1"/>
  <c r="CA20" i="5" s="1"/>
  <c r="CZ20" i="5" s="1"/>
  <c r="BD20" i="5"/>
  <c r="BS20" i="5" s="1"/>
  <c r="BX20" i="5" s="1"/>
  <c r="CW20" i="5" s="1"/>
  <c r="GJ18" i="11"/>
  <c r="GK18" i="11" s="1"/>
  <c r="AS19" i="11"/>
  <c r="AO19" i="11"/>
  <c r="AQ19" i="11" s="1"/>
  <c r="L25" i="10"/>
  <c r="CT25" i="4"/>
  <c r="EQ25" i="4" s="1"/>
  <c r="FA25" i="4" s="1"/>
  <c r="CQ25" i="4"/>
  <c r="EN25" i="4" s="1"/>
  <c r="EX25" i="4" s="1"/>
  <c r="FV25" i="4" s="1"/>
  <c r="GA25" i="4" s="1"/>
  <c r="CR25" i="4"/>
  <c r="EO25" i="4" s="1"/>
  <c r="FY25" i="4"/>
  <c r="GD25" i="4" s="1"/>
  <c r="FX25" i="4"/>
  <c r="GC25" i="4" s="1"/>
  <c r="BB18" i="1"/>
  <c r="AZ18" i="1"/>
  <c r="BA18" i="1"/>
  <c r="BC18" i="1"/>
  <c r="BF20" i="5" l="1"/>
  <c r="BU20" i="5" s="1"/>
  <c r="BZ20" i="5" s="1"/>
  <c r="CY20" i="5" s="1"/>
  <c r="BP20" i="5"/>
  <c r="DD20" i="5" s="1"/>
  <c r="DN20" i="5" s="1"/>
  <c r="EY20" i="5" s="1"/>
  <c r="BN20" i="5"/>
  <c r="DB20" i="5" s="1"/>
  <c r="DL20" i="5" s="1"/>
  <c r="EW20" i="5" s="1"/>
  <c r="BI20" i="5"/>
  <c r="DQ20" i="5" s="1"/>
  <c r="EA20" i="5" s="1"/>
  <c r="EF20" i="5" s="1"/>
  <c r="EK20" i="5" s="1"/>
  <c r="AZ20" i="5"/>
  <c r="BA20" i="5" s="1"/>
  <c r="FM20" i="5" s="1"/>
  <c r="AP21" i="5" s="1"/>
  <c r="CF20" i="5"/>
  <c r="AU19" i="11"/>
  <c r="AV19" i="11"/>
  <c r="AX19" i="11"/>
  <c r="AW19" i="11"/>
  <c r="EY25" i="4"/>
  <c r="FC25" i="4" s="1"/>
  <c r="FB20" i="5"/>
  <c r="EU20" i="5"/>
  <c r="DR20" i="5"/>
  <c r="EB20" i="5" s="1"/>
  <c r="EG20" i="5" s="1"/>
  <c r="EL20" i="5" s="1"/>
  <c r="FC20" i="5" s="1"/>
  <c r="CC20" i="5"/>
  <c r="CD20" i="5"/>
  <c r="BP18" i="1"/>
  <c r="ES18" i="1"/>
  <c r="BM18" i="1"/>
  <c r="EP18" i="1"/>
  <c r="BE18" i="1"/>
  <c r="BF18" i="1" s="1"/>
  <c r="FF18" i="1" s="1"/>
  <c r="BN18" i="1"/>
  <c r="EQ18" i="1"/>
  <c r="BO18" i="1"/>
  <c r="ER18" i="1"/>
  <c r="BB20" i="5" l="1"/>
  <c r="BL19" i="11"/>
  <c r="DT19" i="11" s="1"/>
  <c r="ED19" i="11" s="1"/>
  <c r="EI19" i="11" s="1"/>
  <c r="EN19" i="11" s="1"/>
  <c r="FE19" i="11" s="1"/>
  <c r="BG19" i="11"/>
  <c r="BV19" i="11" s="1"/>
  <c r="BQ19" i="11"/>
  <c r="DE19" i="11" s="1"/>
  <c r="DO19" i="11" s="1"/>
  <c r="EZ19" i="11" s="1"/>
  <c r="BO19" i="11"/>
  <c r="DC19" i="11" s="1"/>
  <c r="DM19" i="11" s="1"/>
  <c r="EX19" i="11" s="1"/>
  <c r="BJ19" i="11"/>
  <c r="DR19" i="11" s="1"/>
  <c r="EB19" i="11" s="1"/>
  <c r="EG19" i="11" s="1"/>
  <c r="EL19" i="11" s="1"/>
  <c r="FC19" i="11" s="1"/>
  <c r="BE19" i="11"/>
  <c r="BT19" i="11" s="1"/>
  <c r="BP19" i="11"/>
  <c r="DD19" i="11" s="1"/>
  <c r="DN19" i="11" s="1"/>
  <c r="EY19" i="11" s="1"/>
  <c r="BF19" i="11"/>
  <c r="BU19" i="11" s="1"/>
  <c r="BK19" i="11"/>
  <c r="DS19" i="11" s="1"/>
  <c r="EC19" i="11" s="1"/>
  <c r="EH19" i="11" s="1"/>
  <c r="EM19" i="11" s="1"/>
  <c r="FD19" i="11" s="1"/>
  <c r="BI19" i="11"/>
  <c r="DQ19" i="11" s="1"/>
  <c r="EA19" i="11" s="1"/>
  <c r="EF19" i="11" s="1"/>
  <c r="EK19" i="11" s="1"/>
  <c r="AZ19" i="11"/>
  <c r="BD19" i="11"/>
  <c r="BS19" i="11" s="1"/>
  <c r="BN19" i="11"/>
  <c r="DB19" i="11" s="1"/>
  <c r="DL19" i="11" s="1"/>
  <c r="EW19" i="11" s="1"/>
  <c r="FF25" i="4"/>
  <c r="FJ25" i="4"/>
  <c r="FK25" i="4"/>
  <c r="FW25" i="4"/>
  <c r="GB25" i="4" s="1"/>
  <c r="FJ20" i="5"/>
  <c r="AM21" i="5" s="1"/>
  <c r="ES20" i="5"/>
  <c r="FH20" i="5" s="1"/>
  <c r="DS20" i="5"/>
  <c r="EC20" i="5" s="1"/>
  <c r="EH20" i="5" s="1"/>
  <c r="EM20" i="5" s="1"/>
  <c r="FD20" i="5" s="1"/>
  <c r="AK21" i="5"/>
  <c r="AV26" i="4"/>
  <c r="BA26" i="4"/>
  <c r="AY26" i="4"/>
  <c r="AT26" i="4"/>
  <c r="AX26" i="4"/>
  <c r="AS26" i="4"/>
  <c r="AU26" i="4"/>
  <c r="AZ26" i="4"/>
  <c r="BT18" i="1"/>
  <c r="BY18" i="1"/>
  <c r="CD18" i="1"/>
  <c r="BS18" i="1"/>
  <c r="BX18" i="1"/>
  <c r="CC18" i="1"/>
  <c r="BR18" i="1"/>
  <c r="BW18" i="1"/>
  <c r="CB18" i="1"/>
  <c r="BZ18" i="1"/>
  <c r="CE18" i="1"/>
  <c r="BU18" i="1"/>
  <c r="BA19" i="11" l="1"/>
  <c r="FM19" i="11" s="1"/>
  <c r="FB19" i="11"/>
  <c r="EP19" i="11"/>
  <c r="FP19" i="11" s="1"/>
  <c r="BY19" i="11"/>
  <c r="CX19" i="11" s="1"/>
  <c r="ES19" i="11" s="1"/>
  <c r="FH19" i="11" s="1"/>
  <c r="CA19" i="11"/>
  <c r="CZ19" i="11" s="1"/>
  <c r="EU19" i="11" s="1"/>
  <c r="FJ19" i="11" s="1"/>
  <c r="BX19" i="11"/>
  <c r="CW19" i="11" s="1"/>
  <c r="ER19" i="11" s="1"/>
  <c r="FG19" i="11" s="1"/>
  <c r="BZ19" i="11"/>
  <c r="CY19" i="11" s="1"/>
  <c r="ET19" i="11" s="1"/>
  <c r="FI19" i="11" s="1"/>
  <c r="FH25" i="4"/>
  <c r="FI25" i="4"/>
  <c r="FN25" i="4"/>
  <c r="EP20" i="5"/>
  <c r="FN20" i="5" s="1"/>
  <c r="D21" i="10" s="1"/>
  <c r="ER20" i="5"/>
  <c r="CE20" i="5"/>
  <c r="BJ26" i="4"/>
  <c r="BO26" i="4" s="1"/>
  <c r="BT26" i="4"/>
  <c r="DO26" i="4"/>
  <c r="DY26" i="4" s="1"/>
  <c r="CY26" i="4"/>
  <c r="DI26" i="4" s="1"/>
  <c r="EU26" i="4" s="1"/>
  <c r="DM26" i="4"/>
  <c r="DW26" i="4" s="1"/>
  <c r="CW26" i="4"/>
  <c r="DG26" i="4" s="1"/>
  <c r="ES26" i="4" s="1"/>
  <c r="DP26" i="4"/>
  <c r="DZ26" i="4" s="1"/>
  <c r="CZ26" i="4"/>
  <c r="DJ26" i="4" s="1"/>
  <c r="EV26" i="4" s="1"/>
  <c r="BH26" i="4"/>
  <c r="BM26" i="4" s="1"/>
  <c r="BR26" i="4" s="1"/>
  <c r="BI26" i="4"/>
  <c r="BN26" i="4" s="1"/>
  <c r="BS26" i="4" s="1"/>
  <c r="DN26" i="4"/>
  <c r="DX26" i="4" s="1"/>
  <c r="CX26" i="4"/>
  <c r="DH26" i="4" s="1"/>
  <c r="ET26" i="4" s="1"/>
  <c r="BK26" i="4"/>
  <c r="BP26" i="4" s="1"/>
  <c r="BU26" i="4" s="1"/>
  <c r="CN18" i="1"/>
  <c r="DY18" i="1"/>
  <c r="CZ18" i="1"/>
  <c r="DZ18" i="1"/>
  <c r="CO18" i="1"/>
  <c r="DA18" i="1" s="1"/>
  <c r="DW18" i="1"/>
  <c r="CJ18" i="1"/>
  <c r="CX18" i="1" s="1"/>
  <c r="DH18" i="1" s="1"/>
  <c r="CI18" i="1"/>
  <c r="CW18" i="1" s="1"/>
  <c r="DV18" i="1"/>
  <c r="EF18" i="1" s="1"/>
  <c r="EK18" i="1" s="1"/>
  <c r="CH18" i="1"/>
  <c r="CV18" i="1" s="1"/>
  <c r="DF18" i="1" s="1"/>
  <c r="DU18" i="1"/>
  <c r="CP18" i="1"/>
  <c r="DB18" i="1" s="1"/>
  <c r="EA18" i="1"/>
  <c r="CG18" i="1"/>
  <c r="DT18" i="1"/>
  <c r="ED18" i="1" s="1"/>
  <c r="CU18" i="1"/>
  <c r="DE18" i="1" s="1"/>
  <c r="CQ18" i="1"/>
  <c r="DC18" i="1" s="1"/>
  <c r="EB18" i="1"/>
  <c r="EG18" i="1" l="1"/>
  <c r="EL18" i="1" s="1"/>
  <c r="EE26" i="4"/>
  <c r="EJ26" i="4"/>
  <c r="EC26" i="4"/>
  <c r="EH26" i="4"/>
  <c r="EB26" i="4"/>
  <c r="EG26" i="4"/>
  <c r="ED26" i="4"/>
  <c r="EI26" i="4" s="1"/>
  <c r="EE18" i="1"/>
  <c r="EJ18" i="1" s="1"/>
  <c r="CE19" i="11"/>
  <c r="CF19" i="11"/>
  <c r="CC19" i="11"/>
  <c r="CD19" i="11"/>
  <c r="FL19" i="11"/>
  <c r="FN19" i="11" s="1"/>
  <c r="FU19" i="11" s="1"/>
  <c r="BB19" i="11"/>
  <c r="FO25" i="4"/>
  <c r="J26" i="10" s="1"/>
  <c r="K26" i="10" s="1"/>
  <c r="I26" i="10"/>
  <c r="FG20" i="5"/>
  <c r="AJ21" i="5" s="1"/>
  <c r="ET20" i="5"/>
  <c r="FI20" i="5" s="1"/>
  <c r="CL26" i="4"/>
  <c r="CB26" i="4"/>
  <c r="CQ26" i="4" s="1"/>
  <c r="EN26" i="4" s="1"/>
  <c r="EX26" i="4" s="1"/>
  <c r="CO26" i="4"/>
  <c r="CE26" i="4"/>
  <c r="CT26" i="4" s="1"/>
  <c r="EQ26" i="4" s="1"/>
  <c r="FA26" i="4" s="1"/>
  <c r="CM26" i="4"/>
  <c r="CC26" i="4"/>
  <c r="CN26" i="4"/>
  <c r="CD26" i="4"/>
  <c r="DK18" i="1"/>
  <c r="DM18" i="1"/>
  <c r="DG18" i="1"/>
  <c r="EU18" i="1"/>
  <c r="DJ18" i="1"/>
  <c r="CL18" i="1"/>
  <c r="EI18" i="1"/>
  <c r="CS18" i="1"/>
  <c r="EN18" i="1" l="1"/>
  <c r="EX18" i="1"/>
  <c r="FC18" i="1" s="1"/>
  <c r="EL26" i="4"/>
  <c r="FE26" i="4" s="1"/>
  <c r="EV18" i="1"/>
  <c r="FA18" i="1" s="1"/>
  <c r="CR26" i="4"/>
  <c r="EO26" i="4" s="1"/>
  <c r="EY26" i="4" s="1"/>
  <c r="FW26" i="4" s="1"/>
  <c r="GB26" i="4" s="1"/>
  <c r="FS19" i="11"/>
  <c r="FQ19" i="11"/>
  <c r="FX19" i="11"/>
  <c r="FW19" i="11"/>
  <c r="GE19" i="11" s="1"/>
  <c r="AL20" i="11" s="1"/>
  <c r="FV19" i="11"/>
  <c r="GD19" i="11" s="1"/>
  <c r="AK20" i="11" s="1"/>
  <c r="GA19" i="11"/>
  <c r="GH19" i="11" s="1"/>
  <c r="L26" i="10"/>
  <c r="AL21" i="5"/>
  <c r="FL20" i="5"/>
  <c r="CS26" i="4"/>
  <c r="EP26" i="4" s="1"/>
  <c r="FV26" i="4"/>
  <c r="GA26" i="4" s="1"/>
  <c r="FY26" i="4"/>
  <c r="GD26" i="4" s="1"/>
  <c r="DL18" i="1"/>
  <c r="EW18" i="1"/>
  <c r="FB18" i="1" s="1"/>
  <c r="EZ18" i="1"/>
  <c r="FE18" i="1"/>
  <c r="FG18" i="1" s="1"/>
  <c r="GF19" i="11" l="1"/>
  <c r="AM20" i="11" s="1"/>
  <c r="AP20" i="11"/>
  <c r="GC19" i="11"/>
  <c r="AJ20" i="11" s="1"/>
  <c r="FZ19" i="11"/>
  <c r="EZ26" i="4"/>
  <c r="FC26" i="4" s="1"/>
  <c r="FO20" i="5"/>
  <c r="AO21" i="5"/>
  <c r="AQ21" i="5" s="1"/>
  <c r="BA27" i="4"/>
  <c r="AV27" i="4"/>
  <c r="FI18" i="1"/>
  <c r="FJ18" i="1" s="1"/>
  <c r="AX19" i="1"/>
  <c r="AS21" i="5" l="1"/>
  <c r="FP20" i="5"/>
  <c r="E21" i="10"/>
  <c r="AO20" i="11"/>
  <c r="AQ20" i="11" s="1"/>
  <c r="GI19" i="11"/>
  <c r="FF26" i="4"/>
  <c r="FK26" i="4" s="1"/>
  <c r="FX26" i="4"/>
  <c r="GC26" i="4" s="1"/>
  <c r="AW21" i="5"/>
  <c r="BF21" i="5" s="1"/>
  <c r="BU21" i="5" s="1"/>
  <c r="BZ21" i="5" s="1"/>
  <c r="CY21" i="5" s="1"/>
  <c r="AX21" i="5"/>
  <c r="BQ21" i="5" s="1"/>
  <c r="DE21" i="5" s="1"/>
  <c r="DO21" i="5" s="1"/>
  <c r="EZ21" i="5" s="1"/>
  <c r="AV21" i="5"/>
  <c r="BO21" i="5" s="1"/>
  <c r="DC21" i="5" s="1"/>
  <c r="DM21" i="5" s="1"/>
  <c r="EX21" i="5" s="1"/>
  <c r="AU21" i="5"/>
  <c r="BN21" i="5" s="1"/>
  <c r="DB21" i="5" s="1"/>
  <c r="DL21" i="5" s="1"/>
  <c r="EW21" i="5" s="1"/>
  <c r="BP21" i="5"/>
  <c r="DD21" i="5" s="1"/>
  <c r="DN21" i="5" s="1"/>
  <c r="EY21" i="5" s="1"/>
  <c r="AS27" i="4"/>
  <c r="AX27" i="4"/>
  <c r="BK27" i="4"/>
  <c r="BP27" i="4" s="1"/>
  <c r="AT27" i="4"/>
  <c r="AY27" i="4"/>
  <c r="AU27" i="4"/>
  <c r="AZ27" i="4"/>
  <c r="DP27" i="4"/>
  <c r="DZ27" i="4" s="1"/>
  <c r="CZ27" i="4"/>
  <c r="DJ27" i="4" s="1"/>
  <c r="EV27" i="4" s="1"/>
  <c r="AZ19" i="1"/>
  <c r="BC19" i="1"/>
  <c r="BA19" i="1"/>
  <c r="BB19" i="1"/>
  <c r="EE27" i="4" l="1"/>
  <c r="EJ27" i="4"/>
  <c r="BE21" i="5"/>
  <c r="BT21" i="5" s="1"/>
  <c r="BY21" i="5" s="1"/>
  <c r="CX21" i="5" s="1"/>
  <c r="F21" i="10"/>
  <c r="O21" i="10" s="1"/>
  <c r="N21" i="10"/>
  <c r="BG21" i="5"/>
  <c r="BV21" i="5" s="1"/>
  <c r="CA21" i="5" s="1"/>
  <c r="CZ21" i="5" s="1"/>
  <c r="BL21" i="5"/>
  <c r="DT21" i="5" s="1"/>
  <c r="ED21" i="5" s="1"/>
  <c r="EI21" i="5" s="1"/>
  <c r="EN21" i="5" s="1"/>
  <c r="FE21" i="5" s="1"/>
  <c r="BK21" i="5"/>
  <c r="BD21" i="5"/>
  <c r="BS21" i="5" s="1"/>
  <c r="BX21" i="5" s="1"/>
  <c r="CW21" i="5" s="1"/>
  <c r="GJ19" i="11"/>
  <c r="GK19" i="11" s="1"/>
  <c r="AS20" i="11"/>
  <c r="FJ26" i="4"/>
  <c r="FH26" i="4"/>
  <c r="FI26" i="4"/>
  <c r="FN26" i="4"/>
  <c r="AZ21" i="5"/>
  <c r="BJ21" i="5"/>
  <c r="BI21" i="5"/>
  <c r="DQ21" i="5" s="1"/>
  <c r="EA21" i="5" s="1"/>
  <c r="EF21" i="5" s="1"/>
  <c r="EK21" i="5" s="1"/>
  <c r="CD21" i="5"/>
  <c r="BA21" i="5"/>
  <c r="BB21" i="5" s="1"/>
  <c r="BI27" i="4"/>
  <c r="BN27" i="4" s="1"/>
  <c r="BS27" i="4" s="1"/>
  <c r="DO27" i="4"/>
  <c r="DY27" i="4" s="1"/>
  <c r="CY27" i="4"/>
  <c r="DI27" i="4" s="1"/>
  <c r="EU27" i="4" s="1"/>
  <c r="DN27" i="4"/>
  <c r="DX27" i="4" s="1"/>
  <c r="CX27" i="4"/>
  <c r="DH27" i="4" s="1"/>
  <c r="ET27" i="4" s="1"/>
  <c r="CO27" i="4"/>
  <c r="CE27" i="4"/>
  <c r="DM27" i="4"/>
  <c r="DW27" i="4" s="1"/>
  <c r="CW27" i="4"/>
  <c r="DG27" i="4" s="1"/>
  <c r="ES27" i="4" s="1"/>
  <c r="BJ27" i="4"/>
  <c r="BO27" i="4" s="1"/>
  <c r="BU27" i="4"/>
  <c r="BH27" i="4"/>
  <c r="BM27" i="4" s="1"/>
  <c r="BR27" i="4" s="1"/>
  <c r="BN19" i="1"/>
  <c r="EQ19" i="1"/>
  <c r="ES19" i="1"/>
  <c r="BP19" i="1"/>
  <c r="BO19" i="1"/>
  <c r="ER19" i="1"/>
  <c r="EP19" i="1"/>
  <c r="BE19" i="1"/>
  <c r="BF19" i="1" s="1"/>
  <c r="FF19" i="1" s="1"/>
  <c r="BM19" i="1"/>
  <c r="CF21" i="5" l="1"/>
  <c r="ED27" i="4"/>
  <c r="EI27" i="4"/>
  <c r="EB27" i="4"/>
  <c r="EG27" i="4"/>
  <c r="EC27" i="4"/>
  <c r="EH27" i="4"/>
  <c r="AU20" i="11"/>
  <c r="AW20" i="11"/>
  <c r="AV20" i="11"/>
  <c r="AX20" i="11"/>
  <c r="FO26" i="4"/>
  <c r="J27" i="10" s="1"/>
  <c r="K27" i="10" s="1"/>
  <c r="I27" i="10"/>
  <c r="FB21" i="5"/>
  <c r="EU21" i="5"/>
  <c r="ES21" i="5"/>
  <c r="FH21" i="5" s="1"/>
  <c r="DS21" i="5"/>
  <c r="EC21" i="5" s="1"/>
  <c r="EH21" i="5" s="1"/>
  <c r="EM21" i="5" s="1"/>
  <c r="FD21" i="5" s="1"/>
  <c r="CC21" i="5"/>
  <c r="DR21" i="5"/>
  <c r="EB21" i="5" s="1"/>
  <c r="EG21" i="5" s="1"/>
  <c r="EL21" i="5" s="1"/>
  <c r="FC21" i="5" s="1"/>
  <c r="AK22" i="5" s="1"/>
  <c r="FM21" i="5"/>
  <c r="AP22" i="5" s="1"/>
  <c r="CT27" i="4"/>
  <c r="EQ27" i="4" s="1"/>
  <c r="CN27" i="4"/>
  <c r="CD27" i="4"/>
  <c r="CS27" i="4" s="1"/>
  <c r="EP27" i="4" s="1"/>
  <c r="EZ27" i="4" s="1"/>
  <c r="BT27" i="4"/>
  <c r="CL27" i="4"/>
  <c r="CB27" i="4"/>
  <c r="CM27" i="4"/>
  <c r="CC27" i="4"/>
  <c r="BW19" i="1"/>
  <c r="BR19" i="1"/>
  <c r="CB19" i="1"/>
  <c r="BT19" i="1"/>
  <c r="BY19" i="1"/>
  <c r="CD19" i="1"/>
  <c r="BU19" i="1"/>
  <c r="BZ19" i="1"/>
  <c r="CE19" i="1"/>
  <c r="CC19" i="1"/>
  <c r="BS19" i="1"/>
  <c r="BX19" i="1"/>
  <c r="EL27" i="4" l="1"/>
  <c r="FE27" i="4" s="1"/>
  <c r="BO20" i="11"/>
  <c r="DC20" i="11" s="1"/>
  <c r="DM20" i="11" s="1"/>
  <c r="EX20" i="11" s="1"/>
  <c r="BE20" i="11"/>
  <c r="BT20" i="11" s="1"/>
  <c r="BJ20" i="11"/>
  <c r="DR20" i="11" s="1"/>
  <c r="EB20" i="11" s="1"/>
  <c r="EG20" i="11" s="1"/>
  <c r="EL20" i="11" s="1"/>
  <c r="FC20" i="11" s="1"/>
  <c r="BK20" i="11"/>
  <c r="DS20" i="11" s="1"/>
  <c r="EC20" i="11" s="1"/>
  <c r="EH20" i="11" s="1"/>
  <c r="EM20" i="11" s="1"/>
  <c r="FD20" i="11" s="1"/>
  <c r="BF20" i="11"/>
  <c r="BU20" i="11" s="1"/>
  <c r="BP20" i="11"/>
  <c r="DD20" i="11" s="1"/>
  <c r="DN20" i="11" s="1"/>
  <c r="EY20" i="11" s="1"/>
  <c r="BL20" i="11"/>
  <c r="DT20" i="11" s="1"/>
  <c r="ED20" i="11" s="1"/>
  <c r="EI20" i="11" s="1"/>
  <c r="EN20" i="11" s="1"/>
  <c r="FE20" i="11" s="1"/>
  <c r="BG20" i="11"/>
  <c r="BV20" i="11" s="1"/>
  <c r="BQ20" i="11"/>
  <c r="DE20" i="11" s="1"/>
  <c r="DO20" i="11" s="1"/>
  <c r="EZ20" i="11" s="1"/>
  <c r="AZ20" i="11"/>
  <c r="BD20" i="11"/>
  <c r="BS20" i="11" s="1"/>
  <c r="BI20" i="11"/>
  <c r="DQ20" i="11" s="1"/>
  <c r="EA20" i="11" s="1"/>
  <c r="EF20" i="11" s="1"/>
  <c r="EK20" i="11" s="1"/>
  <c r="BN20" i="11"/>
  <c r="DB20" i="11" s="1"/>
  <c r="DL20" i="11" s="1"/>
  <c r="EW20" i="11" s="1"/>
  <c r="L27" i="10"/>
  <c r="FA27" i="4"/>
  <c r="FY27" i="4" s="1"/>
  <c r="GD27" i="4" s="1"/>
  <c r="CR27" i="4"/>
  <c r="EO27" i="4" s="1"/>
  <c r="EY27" i="4" s="1"/>
  <c r="FJ21" i="5"/>
  <c r="AM22" i="5" s="1"/>
  <c r="EP21" i="5"/>
  <c r="FN21" i="5" s="1"/>
  <c r="D22" i="10" s="1"/>
  <c r="FX27" i="4"/>
  <c r="GC27" i="4" s="1"/>
  <c r="FW27" i="4"/>
  <c r="GB27" i="4" s="1"/>
  <c r="CQ27" i="4"/>
  <c r="EN27" i="4" s="1"/>
  <c r="EX27" i="4" s="1"/>
  <c r="EB19" i="1"/>
  <c r="CQ19" i="1"/>
  <c r="DC19" i="1" s="1"/>
  <c r="EA19" i="1"/>
  <c r="CP19" i="1"/>
  <c r="DB19" i="1" s="1"/>
  <c r="DV19" i="1"/>
  <c r="EF19" i="1" s="1"/>
  <c r="EK19" i="1" s="1"/>
  <c r="CI19" i="1"/>
  <c r="CW19" i="1" s="1"/>
  <c r="DG19" i="1" s="1"/>
  <c r="CN19" i="1"/>
  <c r="CZ19" i="1" s="1"/>
  <c r="DY19" i="1"/>
  <c r="DU19" i="1"/>
  <c r="CH19" i="1"/>
  <c r="CV19" i="1" s="1"/>
  <c r="CO19" i="1"/>
  <c r="DA19" i="1" s="1"/>
  <c r="DZ19" i="1"/>
  <c r="DW19" i="1"/>
  <c r="EG19" i="1" s="1"/>
  <c r="EL19" i="1" s="1"/>
  <c r="CJ19" i="1"/>
  <c r="CX19" i="1" s="1"/>
  <c r="CG19" i="1"/>
  <c r="DT19" i="1"/>
  <c r="CU19" i="1"/>
  <c r="DF19" i="1" l="1"/>
  <c r="EE19" i="1"/>
  <c r="EJ19" i="1" s="1"/>
  <c r="DH19" i="1"/>
  <c r="BX20" i="11"/>
  <c r="CW20" i="11" s="1"/>
  <c r="ER20" i="11" s="1"/>
  <c r="FG20" i="11" s="1"/>
  <c r="EP20" i="11"/>
  <c r="FP20" i="11" s="1"/>
  <c r="FB20" i="11"/>
  <c r="BZ20" i="11"/>
  <c r="CY20" i="11" s="1"/>
  <c r="ET20" i="11" s="1"/>
  <c r="FI20" i="11" s="1"/>
  <c r="BY20" i="11"/>
  <c r="CX20" i="11" s="1"/>
  <c r="ES20" i="11" s="1"/>
  <c r="FH20" i="11" s="1"/>
  <c r="BA20" i="11"/>
  <c r="FM20" i="11" s="1"/>
  <c r="CA20" i="11"/>
  <c r="CZ20" i="11" s="1"/>
  <c r="EU20" i="11" s="1"/>
  <c r="FJ20" i="11" s="1"/>
  <c r="ER21" i="5"/>
  <c r="CE21" i="5"/>
  <c r="FV27" i="4"/>
  <c r="GA27" i="4" s="1"/>
  <c r="FC27" i="4"/>
  <c r="FF27" i="4" s="1"/>
  <c r="CS19" i="1"/>
  <c r="ED19" i="1"/>
  <c r="EX19" i="1"/>
  <c r="FC19" i="1" s="1"/>
  <c r="DM19" i="1"/>
  <c r="DE19" i="1"/>
  <c r="DK19" i="1"/>
  <c r="EV19" i="1"/>
  <c r="FA19" i="1" s="1"/>
  <c r="DL19" i="1"/>
  <c r="EW19" i="1"/>
  <c r="FB19" i="1" s="1"/>
  <c r="CL19" i="1"/>
  <c r="CC20" i="11" l="1"/>
  <c r="CD20" i="11"/>
  <c r="BB20" i="11"/>
  <c r="CE20" i="11"/>
  <c r="CF20" i="11"/>
  <c r="FL20" i="11"/>
  <c r="FN20" i="11" s="1"/>
  <c r="FV20" i="11" s="1"/>
  <c r="FG21" i="5"/>
  <c r="AJ22" i="5" s="1"/>
  <c r="ET21" i="5"/>
  <c r="FI21" i="5" s="1"/>
  <c r="FN27" i="4"/>
  <c r="FK27" i="4"/>
  <c r="FI27" i="4"/>
  <c r="FJ27" i="4"/>
  <c r="FH27" i="4"/>
  <c r="EU19" i="1"/>
  <c r="DJ19" i="1"/>
  <c r="EI19" i="1"/>
  <c r="EN19" i="1"/>
  <c r="FU20" i="11" l="1"/>
  <c r="FW20" i="11"/>
  <c r="FQ20" i="11"/>
  <c r="FS20" i="11"/>
  <c r="GA20" i="11"/>
  <c r="FX20" i="11"/>
  <c r="FO27" i="4"/>
  <c r="J28" i="10" s="1"/>
  <c r="K28" i="10" s="1"/>
  <c r="I28" i="10"/>
  <c r="AL22" i="5"/>
  <c r="FL21" i="5"/>
  <c r="AX28" i="4"/>
  <c r="AS28" i="4"/>
  <c r="AU28" i="4"/>
  <c r="AZ28" i="4"/>
  <c r="AV28" i="4"/>
  <c r="BA28" i="4"/>
  <c r="AT28" i="4"/>
  <c r="AY28" i="4"/>
  <c r="EZ19" i="1"/>
  <c r="FE19" i="1"/>
  <c r="FG19" i="1" s="1"/>
  <c r="GH20" i="11" l="1"/>
  <c r="AP21" i="11" s="1"/>
  <c r="GF20" i="11"/>
  <c r="AM21" i="11" s="1"/>
  <c r="GE20" i="11"/>
  <c r="AL21" i="11" s="1"/>
  <c r="GC20" i="11"/>
  <c r="FZ20" i="11"/>
  <c r="GD20" i="11"/>
  <c r="AK21" i="11" s="1"/>
  <c r="L28" i="10"/>
  <c r="FO21" i="5"/>
  <c r="AO22" i="5"/>
  <c r="AQ22" i="5" s="1"/>
  <c r="BI28" i="4"/>
  <c r="BN28" i="4" s="1"/>
  <c r="BS28" i="4"/>
  <c r="DP28" i="4"/>
  <c r="DZ28" i="4" s="1"/>
  <c r="CZ28" i="4"/>
  <c r="DJ28" i="4" s="1"/>
  <c r="EV28" i="4" s="1"/>
  <c r="BH28" i="4"/>
  <c r="BM28" i="4" s="1"/>
  <c r="DN28" i="4"/>
  <c r="DX28" i="4" s="1"/>
  <c r="CX28" i="4"/>
  <c r="DH28" i="4" s="1"/>
  <c r="ET28" i="4" s="1"/>
  <c r="BK28" i="4"/>
  <c r="BP28" i="4" s="1"/>
  <c r="BU28" i="4" s="1"/>
  <c r="DO28" i="4"/>
  <c r="DY28" i="4" s="1"/>
  <c r="CY28" i="4"/>
  <c r="DI28" i="4" s="1"/>
  <c r="EU28" i="4" s="1"/>
  <c r="BJ28" i="4"/>
  <c r="BO28" i="4" s="1"/>
  <c r="BT28" i="4" s="1"/>
  <c r="DM28" i="4"/>
  <c r="DW28" i="4" s="1"/>
  <c r="CW28" i="4"/>
  <c r="DG28" i="4" s="1"/>
  <c r="ES28" i="4" s="1"/>
  <c r="FI19" i="1"/>
  <c r="FJ19" i="1" s="1"/>
  <c r="AX20" i="1"/>
  <c r="EE28" i="4" l="1"/>
  <c r="EJ28" i="4"/>
  <c r="EB28" i="4"/>
  <c r="EG28" i="4"/>
  <c r="ED28" i="4"/>
  <c r="EI28" i="4" s="1"/>
  <c r="EC28" i="4"/>
  <c r="EH28" i="4"/>
  <c r="AS22" i="5"/>
  <c r="AW22" i="5" s="1"/>
  <c r="FP21" i="5"/>
  <c r="E22" i="10"/>
  <c r="AJ21" i="11"/>
  <c r="GI20" i="11"/>
  <c r="CL28" i="4"/>
  <c r="CB28" i="4"/>
  <c r="CO28" i="4"/>
  <c r="CE28" i="4"/>
  <c r="BR28" i="4"/>
  <c r="CN28" i="4"/>
  <c r="CD28" i="4"/>
  <c r="CS28" i="4" s="1"/>
  <c r="EP28" i="4" s="1"/>
  <c r="EZ28" i="4" s="1"/>
  <c r="CM28" i="4"/>
  <c r="CC28" i="4"/>
  <c r="AZ20" i="1"/>
  <c r="BB20" i="1"/>
  <c r="BA20" i="1"/>
  <c r="BC20" i="1"/>
  <c r="EL28" i="4" l="1"/>
  <c r="FE28" i="4" s="1"/>
  <c r="BF22" i="5"/>
  <c r="BU22" i="5" s="1"/>
  <c r="BZ22" i="5" s="1"/>
  <c r="CY22" i="5" s="1"/>
  <c r="BP22" i="5"/>
  <c r="DD22" i="5" s="1"/>
  <c r="DN22" i="5" s="1"/>
  <c r="EY22" i="5" s="1"/>
  <c r="AV22" i="5"/>
  <c r="BO22" i="5" s="1"/>
  <c r="DC22" i="5" s="1"/>
  <c r="DM22" i="5" s="1"/>
  <c r="EX22" i="5" s="1"/>
  <c r="AX22" i="5"/>
  <c r="BQ22" i="5" s="1"/>
  <c r="DE22" i="5" s="1"/>
  <c r="DO22" i="5" s="1"/>
  <c r="EZ22" i="5" s="1"/>
  <c r="AU22" i="5"/>
  <c r="BK22" i="5"/>
  <c r="F22" i="10"/>
  <c r="O22" i="10" s="1"/>
  <c r="N22" i="10"/>
  <c r="BL22" i="5"/>
  <c r="DT22" i="5" s="1"/>
  <c r="ED22" i="5" s="1"/>
  <c r="EI22" i="5" s="1"/>
  <c r="EN22" i="5" s="1"/>
  <c r="FE22" i="5" s="1"/>
  <c r="BE22" i="5"/>
  <c r="BT22" i="5" s="1"/>
  <c r="BY22" i="5" s="1"/>
  <c r="CX22" i="5" s="1"/>
  <c r="BG22" i="5"/>
  <c r="BV22" i="5" s="1"/>
  <c r="CA22" i="5" s="1"/>
  <c r="CZ22" i="5" s="1"/>
  <c r="GJ20" i="11"/>
  <c r="GK20" i="11" s="1"/>
  <c r="AS21" i="11"/>
  <c r="AO21" i="11"/>
  <c r="AQ21" i="11" s="1"/>
  <c r="CT28" i="4"/>
  <c r="EQ28" i="4" s="1"/>
  <c r="FA28" i="4" s="1"/>
  <c r="FY28" i="4" s="1"/>
  <c r="GD28" i="4" s="1"/>
  <c r="CQ28" i="4"/>
  <c r="EN28" i="4" s="1"/>
  <c r="EX28" i="4" s="1"/>
  <c r="CR28" i="4"/>
  <c r="EO28" i="4" s="1"/>
  <c r="EY28" i="4" s="1"/>
  <c r="BJ22" i="5"/>
  <c r="FW28" i="4"/>
  <c r="GB28" i="4" s="1"/>
  <c r="FV28" i="4"/>
  <c r="GA28" i="4" s="1"/>
  <c r="FC28" i="4"/>
  <c r="FX28" i="4"/>
  <c r="GC28" i="4" s="1"/>
  <c r="BO20" i="1"/>
  <c r="ER20" i="1"/>
  <c r="ES20" i="1"/>
  <c r="BP20" i="1"/>
  <c r="EQ20" i="1"/>
  <c r="BN20" i="1"/>
  <c r="EP20" i="1"/>
  <c r="BE20" i="1"/>
  <c r="BF20" i="1" s="1"/>
  <c r="FF20" i="1" s="1"/>
  <c r="BM20" i="1"/>
  <c r="BN22" i="5" l="1"/>
  <c r="DB22" i="5" s="1"/>
  <c r="DL22" i="5" s="1"/>
  <c r="EW22" i="5" s="1"/>
  <c r="BI22" i="5"/>
  <c r="DQ22" i="5" s="1"/>
  <c r="EA22" i="5" s="1"/>
  <c r="EF22" i="5" s="1"/>
  <c r="EK22" i="5" s="1"/>
  <c r="FB22" i="5" s="1"/>
  <c r="BD22" i="5"/>
  <c r="BS22" i="5" s="1"/>
  <c r="BX22" i="5" s="1"/>
  <c r="CW22" i="5" s="1"/>
  <c r="AZ22" i="5"/>
  <c r="BA22" i="5" s="1"/>
  <c r="FM22" i="5" s="1"/>
  <c r="AP23" i="5" s="1"/>
  <c r="CF22" i="5"/>
  <c r="CD22" i="5"/>
  <c r="AW21" i="11"/>
  <c r="AV21" i="11"/>
  <c r="AX21" i="11"/>
  <c r="AU21" i="11"/>
  <c r="FF28" i="4"/>
  <c r="FN28" i="4" s="1"/>
  <c r="DR22" i="5"/>
  <c r="EB22" i="5" s="1"/>
  <c r="EG22" i="5" s="1"/>
  <c r="EL22" i="5" s="1"/>
  <c r="FC22" i="5" s="1"/>
  <c r="EU22" i="5"/>
  <c r="ES22" i="5"/>
  <c r="AU29" i="4"/>
  <c r="AZ29" i="4"/>
  <c r="AV29" i="4"/>
  <c r="BA29" i="4"/>
  <c r="BW20" i="1"/>
  <c r="BR20" i="1"/>
  <c r="CB20" i="1"/>
  <c r="BS20" i="1"/>
  <c r="BX20" i="1"/>
  <c r="CC20" i="1"/>
  <c r="BU20" i="1"/>
  <c r="CE20" i="1"/>
  <c r="BZ20" i="1"/>
  <c r="CD20" i="1"/>
  <c r="BT20" i="1"/>
  <c r="BY20" i="1"/>
  <c r="CC22" i="5" l="1"/>
  <c r="BB22" i="5"/>
  <c r="FK28" i="4"/>
  <c r="FI28" i="4"/>
  <c r="FH28" i="4"/>
  <c r="BL21" i="11"/>
  <c r="DT21" i="11" s="1"/>
  <c r="ED21" i="11" s="1"/>
  <c r="EI21" i="11" s="1"/>
  <c r="EN21" i="11" s="1"/>
  <c r="FE21" i="11" s="1"/>
  <c r="BG21" i="11"/>
  <c r="BV21" i="11" s="1"/>
  <c r="BQ21" i="11"/>
  <c r="DE21" i="11" s="1"/>
  <c r="DO21" i="11" s="1"/>
  <c r="EZ21" i="11" s="1"/>
  <c r="BE21" i="11"/>
  <c r="BT21" i="11" s="1"/>
  <c r="BJ21" i="11"/>
  <c r="DR21" i="11" s="1"/>
  <c r="EB21" i="11" s="1"/>
  <c r="EG21" i="11" s="1"/>
  <c r="EL21" i="11" s="1"/>
  <c r="FC21" i="11" s="1"/>
  <c r="BO21" i="11"/>
  <c r="DC21" i="11" s="1"/>
  <c r="DM21" i="11" s="1"/>
  <c r="EX21" i="11" s="1"/>
  <c r="AZ21" i="11"/>
  <c r="BD21" i="11"/>
  <c r="BS21" i="11" s="1"/>
  <c r="BI21" i="11"/>
  <c r="DQ21" i="11" s="1"/>
  <c r="EA21" i="11" s="1"/>
  <c r="EF21" i="11" s="1"/>
  <c r="EK21" i="11" s="1"/>
  <c r="BN21" i="11"/>
  <c r="DB21" i="11" s="1"/>
  <c r="DL21" i="11" s="1"/>
  <c r="EW21" i="11" s="1"/>
  <c r="BF21" i="11"/>
  <c r="BU21" i="11" s="1"/>
  <c r="BK21" i="11"/>
  <c r="DS21" i="11" s="1"/>
  <c r="EC21" i="11" s="1"/>
  <c r="EH21" i="11" s="1"/>
  <c r="EM21" i="11" s="1"/>
  <c r="FD21" i="11" s="1"/>
  <c r="BP21" i="11"/>
  <c r="DD21" i="11" s="1"/>
  <c r="DN21" i="11" s="1"/>
  <c r="EY21" i="11" s="1"/>
  <c r="FO28" i="4"/>
  <c r="J29" i="10" s="1"/>
  <c r="K29" i="10" s="1"/>
  <c r="L29" i="10" s="1"/>
  <c r="I29" i="10"/>
  <c r="FJ28" i="4"/>
  <c r="FJ22" i="5"/>
  <c r="AM23" i="5" s="1"/>
  <c r="FH22" i="5"/>
  <c r="AK23" i="5" s="1"/>
  <c r="DS22" i="5"/>
  <c r="EC22" i="5" s="1"/>
  <c r="EH22" i="5" s="1"/>
  <c r="EM22" i="5" s="1"/>
  <c r="FD22" i="5" s="1"/>
  <c r="ER22" i="5"/>
  <c r="FG22" i="5" s="1"/>
  <c r="DP29" i="4"/>
  <c r="DZ29" i="4" s="1"/>
  <c r="CZ29" i="4"/>
  <c r="DJ29" i="4" s="1"/>
  <c r="EV29" i="4" s="1"/>
  <c r="AX29" i="4"/>
  <c r="AS29" i="4"/>
  <c r="AY29" i="4"/>
  <c r="AT29" i="4"/>
  <c r="BJ29" i="4"/>
  <c r="BO29" i="4" s="1"/>
  <c r="BK29" i="4"/>
  <c r="BP29" i="4" s="1"/>
  <c r="DO29" i="4"/>
  <c r="DY29" i="4" s="1"/>
  <c r="CY29" i="4"/>
  <c r="DI29" i="4" s="1"/>
  <c r="EU29" i="4" s="1"/>
  <c r="EA20" i="1"/>
  <c r="CP20" i="1"/>
  <c r="DB20" i="1" s="1"/>
  <c r="CQ20" i="1"/>
  <c r="DC20" i="1" s="1"/>
  <c r="EB20" i="1"/>
  <c r="CO20" i="1"/>
  <c r="DA20" i="1" s="1"/>
  <c r="DZ20" i="1"/>
  <c r="CJ20" i="1"/>
  <c r="CX20" i="1" s="1"/>
  <c r="DW20" i="1"/>
  <c r="DU20" i="1"/>
  <c r="EE20" i="1" s="1"/>
  <c r="EJ20" i="1" s="1"/>
  <c r="CH20" i="1"/>
  <c r="CV20" i="1" s="1"/>
  <c r="DF20" i="1" s="1"/>
  <c r="DY20" i="1"/>
  <c r="CN20" i="1"/>
  <c r="CI20" i="1"/>
  <c r="CW20" i="1" s="1"/>
  <c r="DV20" i="1"/>
  <c r="CG20" i="1"/>
  <c r="DT20" i="1"/>
  <c r="DG20" i="1" l="1"/>
  <c r="EF20" i="1"/>
  <c r="EK20" i="1" s="1"/>
  <c r="ED29" i="4"/>
  <c r="EI29" i="4" s="1"/>
  <c r="EE29" i="4"/>
  <c r="EJ29" i="4"/>
  <c r="EG20" i="1"/>
  <c r="EL20" i="1" s="1"/>
  <c r="DH20" i="1"/>
  <c r="DM20" i="1" s="1"/>
  <c r="CS20" i="1"/>
  <c r="BZ21" i="11"/>
  <c r="CY21" i="11" s="1"/>
  <c r="ET21" i="11" s="1"/>
  <c r="FI21" i="11" s="1"/>
  <c r="BY21" i="11"/>
  <c r="CX21" i="11" s="1"/>
  <c r="ES21" i="11" s="1"/>
  <c r="FH21" i="11" s="1"/>
  <c r="FB21" i="11"/>
  <c r="EP21" i="11"/>
  <c r="FP21" i="11" s="1"/>
  <c r="BA21" i="11"/>
  <c r="FM21" i="11" s="1"/>
  <c r="BX21" i="11"/>
  <c r="CW21" i="11" s="1"/>
  <c r="ER21" i="11" s="1"/>
  <c r="FG21" i="11" s="1"/>
  <c r="CA21" i="11"/>
  <c r="CZ21" i="11" s="1"/>
  <c r="EU21" i="11" s="1"/>
  <c r="FJ21" i="11" s="1"/>
  <c r="EP22" i="5"/>
  <c r="FN22" i="5" s="1"/>
  <c r="D23" i="10" s="1"/>
  <c r="AJ23" i="5"/>
  <c r="CE22" i="5"/>
  <c r="BI29" i="4"/>
  <c r="BN29" i="4" s="1"/>
  <c r="BS29" i="4"/>
  <c r="CN29" i="4"/>
  <c r="CD29" i="4"/>
  <c r="CS29" i="4" s="1"/>
  <c r="EP29" i="4" s="1"/>
  <c r="EZ29" i="4" s="1"/>
  <c r="DM29" i="4"/>
  <c r="DW29" i="4" s="1"/>
  <c r="CW29" i="4"/>
  <c r="DG29" i="4" s="1"/>
  <c r="ES29" i="4" s="1"/>
  <c r="CO29" i="4"/>
  <c r="CE29" i="4"/>
  <c r="DN29" i="4"/>
  <c r="DX29" i="4" s="1"/>
  <c r="CX29" i="4"/>
  <c r="DH29" i="4" s="1"/>
  <c r="ET29" i="4" s="1"/>
  <c r="BU29" i="4"/>
  <c r="BT29" i="4"/>
  <c r="BH29" i="4"/>
  <c r="BM29" i="4" s="1"/>
  <c r="BR29" i="4" s="1"/>
  <c r="CL20" i="1"/>
  <c r="ED20" i="1"/>
  <c r="EV20" i="1"/>
  <c r="FA20" i="1" s="1"/>
  <c r="DK20" i="1"/>
  <c r="CU20" i="1"/>
  <c r="DL20" i="1"/>
  <c r="EW20" i="1"/>
  <c r="FB20" i="1" s="1"/>
  <c r="CZ20" i="1"/>
  <c r="EX20" i="1" l="1"/>
  <c r="FC20" i="1" s="1"/>
  <c r="EC29" i="4"/>
  <c r="EH29" i="4" s="1"/>
  <c r="EB29" i="4"/>
  <c r="EG29" i="4" s="1"/>
  <c r="CE21" i="11"/>
  <c r="CD21" i="11"/>
  <c r="FL21" i="11"/>
  <c r="FN21" i="11" s="1"/>
  <c r="GA21" i="11" s="1"/>
  <c r="CC21" i="11"/>
  <c r="BB21" i="11"/>
  <c r="FV21" i="11"/>
  <c r="CF21" i="11"/>
  <c r="FX21" i="11"/>
  <c r="FX29" i="4"/>
  <c r="GC29" i="4" s="1"/>
  <c r="CT29" i="4"/>
  <c r="EQ29" i="4" s="1"/>
  <c r="FA29" i="4" s="1"/>
  <c r="CL29" i="4"/>
  <c r="CB29" i="4"/>
  <c r="CM29" i="4"/>
  <c r="CC29" i="4"/>
  <c r="EI20" i="1"/>
  <c r="EN20" i="1"/>
  <c r="DE20" i="1"/>
  <c r="CR29" i="4" l="1"/>
  <c r="EO29" i="4" s="1"/>
  <c r="EY29" i="4" s="1"/>
  <c r="EL29" i="4"/>
  <c r="FE29" i="4" s="1"/>
  <c r="FW21" i="11"/>
  <c r="FS21" i="11"/>
  <c r="FQ21" i="11"/>
  <c r="GF21" i="11" s="1"/>
  <c r="AM22" i="11" s="1"/>
  <c r="FU21" i="11"/>
  <c r="ET22" i="5"/>
  <c r="FI22" i="5" s="1"/>
  <c r="FL22" i="5" s="1"/>
  <c r="FW29" i="4"/>
  <c r="GB29" i="4" s="1"/>
  <c r="FY29" i="4"/>
  <c r="GD29" i="4" s="1"/>
  <c r="CQ29" i="4"/>
  <c r="EN29" i="4" s="1"/>
  <c r="EX29" i="4" s="1"/>
  <c r="EU20" i="1"/>
  <c r="DJ20" i="1"/>
  <c r="AL23" i="5" l="1"/>
  <c r="GD21" i="11"/>
  <c r="AK22" i="11" s="1"/>
  <c r="FZ21" i="11"/>
  <c r="GC21" i="11"/>
  <c r="GE21" i="11"/>
  <c r="AL22" i="11" s="1"/>
  <c r="GH21" i="11"/>
  <c r="AP22" i="11" s="1"/>
  <c r="FO22" i="5"/>
  <c r="AO23" i="5"/>
  <c r="AQ23" i="5" s="1"/>
  <c r="FV29" i="4"/>
  <c r="GA29" i="4" s="1"/>
  <c r="FC29" i="4"/>
  <c r="EZ20" i="1"/>
  <c r="FE20" i="1"/>
  <c r="FG20" i="1" s="1"/>
  <c r="AS23" i="5" l="1"/>
  <c r="E23" i="10"/>
  <c r="FP22" i="5"/>
  <c r="AJ22" i="11"/>
  <c r="GI21" i="11"/>
  <c r="FF29" i="4"/>
  <c r="FH29" i="4" s="1"/>
  <c r="AX23" i="5"/>
  <c r="BQ23" i="5" s="1"/>
  <c r="DE23" i="5" s="1"/>
  <c r="DO23" i="5" s="1"/>
  <c r="EZ23" i="5" s="1"/>
  <c r="AW23" i="5"/>
  <c r="BF23" i="5" s="1"/>
  <c r="BU23" i="5" s="1"/>
  <c r="BZ23" i="5" s="1"/>
  <c r="CY23" i="5" s="1"/>
  <c r="AV23" i="5"/>
  <c r="BO23" i="5" s="1"/>
  <c r="DC23" i="5" s="1"/>
  <c r="DM23" i="5" s="1"/>
  <c r="EX23" i="5" s="1"/>
  <c r="AU23" i="5"/>
  <c r="BN23" i="5" s="1"/>
  <c r="DB23" i="5" s="1"/>
  <c r="DL23" i="5" s="1"/>
  <c r="EW23" i="5" s="1"/>
  <c r="AS30" i="4"/>
  <c r="AX30" i="4"/>
  <c r="FI20" i="1"/>
  <c r="FJ20" i="1" s="1"/>
  <c r="AX21" i="1"/>
  <c r="BD23" i="5" l="1"/>
  <c r="BS23" i="5" s="1"/>
  <c r="BX23" i="5" s="1"/>
  <c r="CW23" i="5" s="1"/>
  <c r="BP23" i="5"/>
  <c r="DD23" i="5" s="1"/>
  <c r="DN23" i="5" s="1"/>
  <c r="EY23" i="5" s="1"/>
  <c r="FK29" i="4"/>
  <c r="FI29" i="4"/>
  <c r="FJ29" i="4"/>
  <c r="FN29" i="4"/>
  <c r="FO29" i="4" s="1"/>
  <c r="J30" i="10" s="1"/>
  <c r="K30" i="10" s="1"/>
  <c r="BJ23" i="5"/>
  <c r="AZ23" i="5"/>
  <c r="BA23" i="5" s="1"/>
  <c r="BL23" i="5"/>
  <c r="DT23" i="5" s="1"/>
  <c r="ED23" i="5" s="1"/>
  <c r="EI23" i="5" s="1"/>
  <c r="EN23" i="5" s="1"/>
  <c r="FE23" i="5" s="1"/>
  <c r="BG23" i="5"/>
  <c r="BV23" i="5" s="1"/>
  <c r="CA23" i="5" s="1"/>
  <c r="CZ23" i="5" s="1"/>
  <c r="BK23" i="5"/>
  <c r="BE23" i="5"/>
  <c r="BT23" i="5" s="1"/>
  <c r="BY23" i="5" s="1"/>
  <c r="CX23" i="5" s="1"/>
  <c r="F23" i="10"/>
  <c r="O23" i="10" s="1"/>
  <c r="N23" i="10"/>
  <c r="GJ21" i="11"/>
  <c r="GK21" i="11" s="1"/>
  <c r="AS22" i="11"/>
  <c r="AO22" i="11"/>
  <c r="AQ22" i="11" s="1"/>
  <c r="I30" i="10"/>
  <c r="BI23" i="5"/>
  <c r="DQ23" i="5" s="1"/>
  <c r="EA23" i="5" s="1"/>
  <c r="EF23" i="5" s="1"/>
  <c r="EK23" i="5" s="1"/>
  <c r="AV30" i="4"/>
  <c r="BA30" i="4"/>
  <c r="AY30" i="4"/>
  <c r="AT30" i="4"/>
  <c r="AZ30" i="4"/>
  <c r="AU30" i="4"/>
  <c r="DM30" i="4"/>
  <c r="DW30" i="4" s="1"/>
  <c r="CW30" i="4"/>
  <c r="DG30" i="4" s="1"/>
  <c r="ES30" i="4" s="1"/>
  <c r="BH30" i="4"/>
  <c r="BM30" i="4" s="1"/>
  <c r="BR30" i="4" s="1"/>
  <c r="AZ21" i="1"/>
  <c r="BC21" i="1"/>
  <c r="BB21" i="1"/>
  <c r="BA21" i="1"/>
  <c r="EB30" i="4" l="1"/>
  <c r="EG30" i="4"/>
  <c r="CF23" i="5"/>
  <c r="AV22" i="11"/>
  <c r="AW22" i="11"/>
  <c r="AU22" i="11"/>
  <c r="AX22" i="11"/>
  <c r="L30" i="10"/>
  <c r="FB23" i="5"/>
  <c r="ES23" i="5"/>
  <c r="FH23" i="5" s="1"/>
  <c r="CD23" i="5"/>
  <c r="DR23" i="5"/>
  <c r="EB23" i="5" s="1"/>
  <c r="EG23" i="5" s="1"/>
  <c r="EL23" i="5" s="1"/>
  <c r="FC23" i="5" s="1"/>
  <c r="AK24" i="5" s="1"/>
  <c r="FM23" i="5"/>
  <c r="AP24" i="5" s="1"/>
  <c r="BB23" i="5"/>
  <c r="CC23" i="5"/>
  <c r="EU23" i="5"/>
  <c r="BJ30" i="4"/>
  <c r="BO30" i="4" s="1"/>
  <c r="BT30" i="4" s="1"/>
  <c r="CL30" i="4"/>
  <c r="CB30" i="4"/>
  <c r="DO30" i="4"/>
  <c r="DY30" i="4" s="1"/>
  <c r="CY30" i="4"/>
  <c r="DI30" i="4" s="1"/>
  <c r="EU30" i="4" s="1"/>
  <c r="DN30" i="4"/>
  <c r="DX30" i="4" s="1"/>
  <c r="CX30" i="4"/>
  <c r="DH30" i="4" s="1"/>
  <c r="ET30" i="4" s="1"/>
  <c r="DP30" i="4"/>
  <c r="DZ30" i="4" s="1"/>
  <c r="CZ30" i="4"/>
  <c r="DJ30" i="4" s="1"/>
  <c r="EV30" i="4" s="1"/>
  <c r="BI30" i="4"/>
  <c r="BN30" i="4" s="1"/>
  <c r="BK30" i="4"/>
  <c r="BP30" i="4" s="1"/>
  <c r="BU30" i="4" s="1"/>
  <c r="BP21" i="1"/>
  <c r="ES21" i="1"/>
  <c r="EQ21" i="1"/>
  <c r="BN21" i="1"/>
  <c r="ER21" i="1"/>
  <c r="BO21" i="1"/>
  <c r="BM21" i="1"/>
  <c r="BE21" i="1"/>
  <c r="BF21" i="1" s="1"/>
  <c r="FF21" i="1" s="1"/>
  <c r="EP21" i="1"/>
  <c r="EE30" i="4" l="1"/>
  <c r="EJ30" i="4" s="1"/>
  <c r="EC30" i="4"/>
  <c r="EH30" i="4"/>
  <c r="ED30" i="4"/>
  <c r="EI30" i="4" s="1"/>
  <c r="EL30" i="4" s="1"/>
  <c r="FE30" i="4" s="1"/>
  <c r="BD22" i="11"/>
  <c r="BS22" i="11" s="1"/>
  <c r="AZ22" i="11"/>
  <c r="BI22" i="11"/>
  <c r="DQ22" i="11" s="1"/>
  <c r="EA22" i="11" s="1"/>
  <c r="EF22" i="11" s="1"/>
  <c r="EK22" i="11" s="1"/>
  <c r="BN22" i="11"/>
  <c r="DB22" i="11" s="1"/>
  <c r="DL22" i="11" s="1"/>
  <c r="EW22" i="11" s="1"/>
  <c r="BF22" i="11"/>
  <c r="BU22" i="11" s="1"/>
  <c r="BK22" i="11"/>
  <c r="DS22" i="11" s="1"/>
  <c r="EC22" i="11" s="1"/>
  <c r="EH22" i="11" s="1"/>
  <c r="EM22" i="11" s="1"/>
  <c r="FD22" i="11" s="1"/>
  <c r="BP22" i="11"/>
  <c r="DD22" i="11" s="1"/>
  <c r="DN22" i="11" s="1"/>
  <c r="EY22" i="11" s="1"/>
  <c r="BL22" i="11"/>
  <c r="DT22" i="11" s="1"/>
  <c r="ED22" i="11" s="1"/>
  <c r="EI22" i="11" s="1"/>
  <c r="EN22" i="11" s="1"/>
  <c r="FE22" i="11" s="1"/>
  <c r="BG22" i="11"/>
  <c r="BV22" i="11" s="1"/>
  <c r="BQ22" i="11"/>
  <c r="DE22" i="11" s="1"/>
  <c r="DO22" i="11" s="1"/>
  <c r="EZ22" i="11" s="1"/>
  <c r="BJ22" i="11"/>
  <c r="DR22" i="11" s="1"/>
  <c r="EB22" i="11" s="1"/>
  <c r="EG22" i="11" s="1"/>
  <c r="EL22" i="11" s="1"/>
  <c r="FC22" i="11" s="1"/>
  <c r="BE22" i="11"/>
  <c r="BT22" i="11" s="1"/>
  <c r="BO22" i="11"/>
  <c r="DC22" i="11" s="1"/>
  <c r="DM22" i="11" s="1"/>
  <c r="EX22" i="11" s="1"/>
  <c r="CQ30" i="4"/>
  <c r="EN30" i="4" s="1"/>
  <c r="EX30" i="4" s="1"/>
  <c r="FV30" i="4" s="1"/>
  <c r="GA30" i="4" s="1"/>
  <c r="FJ23" i="5"/>
  <c r="AM24" i="5" s="1"/>
  <c r="DS23" i="5"/>
  <c r="EC23" i="5" s="1"/>
  <c r="EH23" i="5" s="1"/>
  <c r="EM23" i="5" s="1"/>
  <c r="FD23" i="5" s="1"/>
  <c r="CM30" i="4"/>
  <c r="CC30" i="4"/>
  <c r="BS30" i="4"/>
  <c r="CO30" i="4"/>
  <c r="CE30" i="4"/>
  <c r="CN30" i="4"/>
  <c r="CD30" i="4"/>
  <c r="BW21" i="1"/>
  <c r="BR21" i="1"/>
  <c r="CB21" i="1"/>
  <c r="CC21" i="1"/>
  <c r="BX21" i="1"/>
  <c r="BS21" i="1"/>
  <c r="BY21" i="1"/>
  <c r="BT21" i="1"/>
  <c r="CD21" i="1"/>
  <c r="BZ21" i="1"/>
  <c r="BU21" i="1"/>
  <c r="CE21" i="1"/>
  <c r="CT30" i="4" l="1"/>
  <c r="EQ30" i="4" s="1"/>
  <c r="FA30" i="4" s="1"/>
  <c r="BY22" i="11"/>
  <c r="CX22" i="11" s="1"/>
  <c r="ES22" i="11" s="1"/>
  <c r="FH22" i="11" s="1"/>
  <c r="BZ22" i="11"/>
  <c r="CY22" i="11" s="1"/>
  <c r="ET22" i="11" s="1"/>
  <c r="FI22" i="11" s="1"/>
  <c r="CA22" i="11"/>
  <c r="CZ22" i="11" s="1"/>
  <c r="EU22" i="11" s="1"/>
  <c r="FJ22" i="11" s="1"/>
  <c r="EP22" i="11"/>
  <c r="FP22" i="11" s="1"/>
  <c r="FB22" i="11"/>
  <c r="BA22" i="11"/>
  <c r="FM22" i="11" s="1"/>
  <c r="BX22" i="11"/>
  <c r="CW22" i="11" s="1"/>
  <c r="ER22" i="11" s="1"/>
  <c r="FG22" i="11" s="1"/>
  <c r="CS30" i="4"/>
  <c r="EP30" i="4" s="1"/>
  <c r="EZ30" i="4" s="1"/>
  <c r="FX30" i="4" s="1"/>
  <c r="GC30" i="4" s="1"/>
  <c r="EP23" i="5"/>
  <c r="FN23" i="5" s="1"/>
  <c r="D24" i="10" s="1"/>
  <c r="ER23" i="5"/>
  <c r="CE23" i="5"/>
  <c r="FY30" i="4"/>
  <c r="GD30" i="4" s="1"/>
  <c r="CR30" i="4"/>
  <c r="EO30" i="4" s="1"/>
  <c r="EY30" i="4" s="1"/>
  <c r="DW21" i="1"/>
  <c r="CJ21" i="1"/>
  <c r="CX21" i="1" s="1"/>
  <c r="CI21" i="1"/>
  <c r="CW21" i="1" s="1"/>
  <c r="DV21" i="1"/>
  <c r="DY21" i="1"/>
  <c r="CN21" i="1"/>
  <c r="CZ21" i="1" s="1"/>
  <c r="EA21" i="1"/>
  <c r="CP21" i="1"/>
  <c r="DB21" i="1" s="1"/>
  <c r="DU21" i="1"/>
  <c r="EE21" i="1" s="1"/>
  <c r="EJ21" i="1" s="1"/>
  <c r="CH21" i="1"/>
  <c r="CV21" i="1" s="1"/>
  <c r="DZ21" i="1"/>
  <c r="CO21" i="1"/>
  <c r="DA21" i="1" s="1"/>
  <c r="CQ21" i="1"/>
  <c r="DC21" i="1" s="1"/>
  <c r="EB21" i="1"/>
  <c r="CG21" i="1"/>
  <c r="DT21" i="1"/>
  <c r="ED21" i="1" l="1"/>
  <c r="DF21" i="1"/>
  <c r="EV21" i="1" s="1"/>
  <c r="FA21" i="1" s="1"/>
  <c r="CD22" i="11"/>
  <c r="CC22" i="11"/>
  <c r="CE22" i="11"/>
  <c r="BB22" i="11"/>
  <c r="FL22" i="11"/>
  <c r="FN22" i="11" s="1"/>
  <c r="FU22" i="11" s="1"/>
  <c r="CF22" i="11"/>
  <c r="FG23" i="5"/>
  <c r="AJ24" i="5" s="1"/>
  <c r="FW30" i="4"/>
  <c r="GB30" i="4" s="1"/>
  <c r="FC30" i="4"/>
  <c r="FF30" i="4" s="1"/>
  <c r="DK21" i="1"/>
  <c r="CL21" i="1"/>
  <c r="CU21" i="1"/>
  <c r="DE21" i="1" s="1"/>
  <c r="DG21" i="1"/>
  <c r="EI21" i="1"/>
  <c r="DH21" i="1"/>
  <c r="CS21" i="1"/>
  <c r="EF21" i="1"/>
  <c r="EK21" i="1" s="1"/>
  <c r="EG21" i="1"/>
  <c r="EL21" i="1" s="1"/>
  <c r="FV22" i="11" l="1"/>
  <c r="FX22" i="11"/>
  <c r="FW22" i="11"/>
  <c r="FZ22" i="11"/>
  <c r="FQ22" i="11"/>
  <c r="GF22" i="11" s="1"/>
  <c r="AM23" i="11" s="1"/>
  <c r="FS22" i="11"/>
  <c r="GA22" i="11"/>
  <c r="GH22" i="11" s="1"/>
  <c r="AP23" i="11" s="1"/>
  <c r="ET23" i="5"/>
  <c r="FI23" i="5" s="1"/>
  <c r="FN30" i="4"/>
  <c r="FH30" i="4"/>
  <c r="FK30" i="4"/>
  <c r="FJ30" i="4"/>
  <c r="FI30" i="4"/>
  <c r="EX21" i="1"/>
  <c r="FC21" i="1" s="1"/>
  <c r="DM21" i="1"/>
  <c r="EN21" i="1"/>
  <c r="EW21" i="1"/>
  <c r="FB21" i="1" s="1"/>
  <c r="DL21" i="1"/>
  <c r="DJ21" i="1"/>
  <c r="EU21" i="1"/>
  <c r="GD22" i="11" l="1"/>
  <c r="AK23" i="11" s="1"/>
  <c r="GE22" i="11"/>
  <c r="AL23" i="11" s="1"/>
  <c r="GC22" i="11"/>
  <c r="FO30" i="4"/>
  <c r="J31" i="10" s="1"/>
  <c r="K31" i="10" s="1"/>
  <c r="I31" i="10"/>
  <c r="AL24" i="5"/>
  <c r="FL23" i="5"/>
  <c r="AU31" i="4"/>
  <c r="AZ31" i="4"/>
  <c r="AV31" i="4"/>
  <c r="BA31" i="4"/>
  <c r="AY31" i="4"/>
  <c r="AT31" i="4"/>
  <c r="AX31" i="4"/>
  <c r="AS31" i="4"/>
  <c r="FE21" i="1"/>
  <c r="FG21" i="1" s="1"/>
  <c r="EZ21" i="1"/>
  <c r="AJ23" i="11" l="1"/>
  <c r="GI22" i="11"/>
  <c r="L31" i="10"/>
  <c r="FO23" i="5"/>
  <c r="AO24" i="5"/>
  <c r="AQ24" i="5" s="1"/>
  <c r="BI31" i="4"/>
  <c r="BN31" i="4" s="1"/>
  <c r="BS31" i="4" s="1"/>
  <c r="BH31" i="4"/>
  <c r="BM31" i="4" s="1"/>
  <c r="BR31" i="4" s="1"/>
  <c r="DN31" i="4"/>
  <c r="DX31" i="4" s="1"/>
  <c r="CX31" i="4"/>
  <c r="DH31" i="4" s="1"/>
  <c r="ET31" i="4" s="1"/>
  <c r="BK31" i="4"/>
  <c r="BP31" i="4" s="1"/>
  <c r="BU31" i="4" s="1"/>
  <c r="DM31" i="4"/>
  <c r="DW31" i="4" s="1"/>
  <c r="CW31" i="4"/>
  <c r="DG31" i="4" s="1"/>
  <c r="ES31" i="4" s="1"/>
  <c r="DP31" i="4"/>
  <c r="DZ31" i="4" s="1"/>
  <c r="CZ31" i="4"/>
  <c r="DJ31" i="4" s="1"/>
  <c r="EV31" i="4" s="1"/>
  <c r="DO31" i="4"/>
  <c r="DY31" i="4" s="1"/>
  <c r="CY31" i="4"/>
  <c r="DI31" i="4" s="1"/>
  <c r="EU31" i="4" s="1"/>
  <c r="BJ31" i="4"/>
  <c r="BO31" i="4" s="1"/>
  <c r="BT31" i="4" s="1"/>
  <c r="AX22" i="1"/>
  <c r="FI21" i="1"/>
  <c r="FJ21" i="1" s="1"/>
  <c r="EC31" i="4" l="1"/>
  <c r="EH31" i="4"/>
  <c r="EB31" i="4"/>
  <c r="EG31" i="4"/>
  <c r="ED31" i="4"/>
  <c r="EI31" i="4" s="1"/>
  <c r="EE31" i="4"/>
  <c r="EJ31" i="4"/>
  <c r="AS24" i="5"/>
  <c r="AX24" i="5" s="1"/>
  <c r="BQ24" i="5" s="1"/>
  <c r="DE24" i="5" s="1"/>
  <c r="DO24" i="5" s="1"/>
  <c r="EZ24" i="5" s="1"/>
  <c r="E24" i="10"/>
  <c r="FP23" i="5"/>
  <c r="GJ22" i="11"/>
  <c r="GK22" i="11" s="1"/>
  <c r="AS23" i="11"/>
  <c r="AO23" i="11"/>
  <c r="AQ23" i="11" s="1"/>
  <c r="CL31" i="4"/>
  <c r="CB31" i="4"/>
  <c r="CO31" i="4"/>
  <c r="CE31" i="4"/>
  <c r="CN31" i="4"/>
  <c r="CD31" i="4"/>
  <c r="CM31" i="4"/>
  <c r="CC31" i="4"/>
  <c r="CR31" i="4" s="1"/>
  <c r="EO31" i="4" s="1"/>
  <c r="EY31" i="4" s="1"/>
  <c r="BC22" i="1"/>
  <c r="BB22" i="1"/>
  <c r="BA22" i="1"/>
  <c r="AZ22" i="1"/>
  <c r="EL31" i="4" l="1"/>
  <c r="FE31" i="4" s="1"/>
  <c r="AW24" i="5"/>
  <c r="BF24" i="5" s="1"/>
  <c r="BU24" i="5" s="1"/>
  <c r="BZ24" i="5" s="1"/>
  <c r="CY24" i="5" s="1"/>
  <c r="AV24" i="5"/>
  <c r="BO24" i="5" s="1"/>
  <c r="DC24" i="5" s="1"/>
  <c r="DM24" i="5" s="1"/>
  <c r="EX24" i="5" s="1"/>
  <c r="AU24" i="5"/>
  <c r="CS31" i="4"/>
  <c r="EP31" i="4" s="1"/>
  <c r="EZ31" i="4" s="1"/>
  <c r="BJ24" i="5"/>
  <c r="BE24" i="5"/>
  <c r="BT24" i="5" s="1"/>
  <c r="BY24" i="5" s="1"/>
  <c r="CX24" i="5" s="1"/>
  <c r="F24" i="10"/>
  <c r="O24" i="10" s="1"/>
  <c r="N24" i="10"/>
  <c r="BK24" i="5"/>
  <c r="BL24" i="5"/>
  <c r="DT24" i="5" s="1"/>
  <c r="ED24" i="5" s="1"/>
  <c r="EI24" i="5" s="1"/>
  <c r="EN24" i="5" s="1"/>
  <c r="FE24" i="5" s="1"/>
  <c r="BG24" i="5"/>
  <c r="BV24" i="5" s="1"/>
  <c r="CA24" i="5" s="1"/>
  <c r="CZ24" i="5" s="1"/>
  <c r="AV23" i="11"/>
  <c r="AX23" i="11"/>
  <c r="AW23" i="11"/>
  <c r="AU23" i="11"/>
  <c r="BP24" i="5"/>
  <c r="DD24" i="5" s="1"/>
  <c r="DN24" i="5" s="1"/>
  <c r="EY24" i="5" s="1"/>
  <c r="AZ24" i="5"/>
  <c r="BI24" i="5"/>
  <c r="DQ24" i="5"/>
  <c r="EA24" i="5" s="1"/>
  <c r="EF24" i="5" s="1"/>
  <c r="EK24" i="5" s="1"/>
  <c r="BA24" i="5"/>
  <c r="FW31" i="4"/>
  <c r="GB31" i="4" s="1"/>
  <c r="FX31" i="4"/>
  <c r="GC31" i="4" s="1"/>
  <c r="CT31" i="4"/>
  <c r="EQ31" i="4" s="1"/>
  <c r="FA31" i="4" s="1"/>
  <c r="CQ31" i="4"/>
  <c r="EN31" i="4" s="1"/>
  <c r="EX31" i="4" s="1"/>
  <c r="BN22" i="1"/>
  <c r="EQ22" i="1"/>
  <c r="ER22" i="1"/>
  <c r="BO22" i="1"/>
  <c r="EP22" i="1"/>
  <c r="BM22" i="1"/>
  <c r="BE22" i="1"/>
  <c r="BF22" i="1" s="1"/>
  <c r="FF22" i="1" s="1"/>
  <c r="ES22" i="1"/>
  <c r="BP22" i="1"/>
  <c r="BN24" i="5" l="1"/>
  <c r="DB24" i="5" s="1"/>
  <c r="DL24" i="5" s="1"/>
  <c r="EW24" i="5" s="1"/>
  <c r="BD24" i="5"/>
  <c r="BS24" i="5" s="1"/>
  <c r="BX24" i="5" s="1"/>
  <c r="CW24" i="5" s="1"/>
  <c r="CD24" i="5"/>
  <c r="CF24" i="5"/>
  <c r="BL23" i="11"/>
  <c r="DT23" i="11" s="1"/>
  <c r="ED23" i="11" s="1"/>
  <c r="EI23" i="11" s="1"/>
  <c r="EN23" i="11" s="1"/>
  <c r="FE23" i="11" s="1"/>
  <c r="BG23" i="11"/>
  <c r="BV23" i="11" s="1"/>
  <c r="BQ23" i="11"/>
  <c r="DE23" i="11" s="1"/>
  <c r="DO23" i="11" s="1"/>
  <c r="EZ23" i="11" s="1"/>
  <c r="AZ23" i="11"/>
  <c r="BI23" i="11"/>
  <c r="DQ23" i="11" s="1"/>
  <c r="EA23" i="11" s="1"/>
  <c r="EF23" i="11" s="1"/>
  <c r="EK23" i="11" s="1"/>
  <c r="BD23" i="11"/>
  <c r="BS23" i="11" s="1"/>
  <c r="BN23" i="11"/>
  <c r="DB23" i="11" s="1"/>
  <c r="DL23" i="11" s="1"/>
  <c r="EW23" i="11" s="1"/>
  <c r="BF23" i="11"/>
  <c r="BU23" i="11" s="1"/>
  <c r="BK23" i="11"/>
  <c r="DS23" i="11" s="1"/>
  <c r="EC23" i="11" s="1"/>
  <c r="EH23" i="11" s="1"/>
  <c r="EM23" i="11" s="1"/>
  <c r="FD23" i="11" s="1"/>
  <c r="BP23" i="11"/>
  <c r="DD23" i="11" s="1"/>
  <c r="DN23" i="11" s="1"/>
  <c r="EY23" i="11" s="1"/>
  <c r="BJ23" i="11"/>
  <c r="DR23" i="11" s="1"/>
  <c r="EB23" i="11" s="1"/>
  <c r="EG23" i="11" s="1"/>
  <c r="EL23" i="11" s="1"/>
  <c r="FC23" i="11" s="1"/>
  <c r="BE23" i="11"/>
  <c r="BT23" i="11" s="1"/>
  <c r="BO23" i="11"/>
  <c r="DC23" i="11" s="1"/>
  <c r="DM23" i="11" s="1"/>
  <c r="EX23" i="11" s="1"/>
  <c r="FB24" i="5"/>
  <c r="ES24" i="5"/>
  <c r="FH24" i="5" s="1"/>
  <c r="DR24" i="5"/>
  <c r="EB24" i="5" s="1"/>
  <c r="EG24" i="5" s="1"/>
  <c r="EL24" i="5" s="1"/>
  <c r="FC24" i="5" s="1"/>
  <c r="AK25" i="5" s="1"/>
  <c r="FM24" i="5"/>
  <c r="AP25" i="5" s="1"/>
  <c r="CC24" i="5"/>
  <c r="BB24" i="5"/>
  <c r="EU24" i="5"/>
  <c r="FV31" i="4"/>
  <c r="GA31" i="4" s="1"/>
  <c r="FC31" i="4"/>
  <c r="FF31" i="4" s="1"/>
  <c r="FY31" i="4"/>
  <c r="GD31" i="4" s="1"/>
  <c r="BZ22" i="1"/>
  <c r="CE22" i="1"/>
  <c r="BU22" i="1"/>
  <c r="CD22" i="1"/>
  <c r="BY22" i="1"/>
  <c r="BT22" i="1"/>
  <c r="BR22" i="1"/>
  <c r="BW22" i="1"/>
  <c r="CB22" i="1"/>
  <c r="CC22" i="1"/>
  <c r="BS22" i="1"/>
  <c r="BX22" i="1"/>
  <c r="FB23" i="11" l="1"/>
  <c r="EP23" i="11"/>
  <c r="FP23" i="11" s="1"/>
  <c r="BY23" i="11"/>
  <c r="CX23" i="11" s="1"/>
  <c r="ES23" i="11" s="1"/>
  <c r="FH23" i="11" s="1"/>
  <c r="BA23" i="11"/>
  <c r="FM23" i="11" s="1"/>
  <c r="BX23" i="11"/>
  <c r="CW23" i="11" s="1"/>
  <c r="ER23" i="11" s="1"/>
  <c r="FG23" i="11" s="1"/>
  <c r="BZ23" i="11"/>
  <c r="CY23" i="11" s="1"/>
  <c r="ET23" i="11" s="1"/>
  <c r="FI23" i="11" s="1"/>
  <c r="CA23" i="11"/>
  <c r="CZ23" i="11" s="1"/>
  <c r="EU23" i="11" s="1"/>
  <c r="FJ23" i="11" s="1"/>
  <c r="FJ24" i="5"/>
  <c r="AM25" i="5" s="1"/>
  <c r="DS24" i="5"/>
  <c r="EC24" i="5" s="1"/>
  <c r="EH24" i="5" s="1"/>
  <c r="EM24" i="5" s="1"/>
  <c r="FD24" i="5" s="1"/>
  <c r="FN31" i="4"/>
  <c r="FI31" i="4"/>
  <c r="FJ31" i="4"/>
  <c r="FH31" i="4"/>
  <c r="FK31" i="4"/>
  <c r="DY22" i="1"/>
  <c r="CN22" i="1"/>
  <c r="CZ22" i="1" s="1"/>
  <c r="CO22" i="1"/>
  <c r="DA22" i="1" s="1"/>
  <c r="DZ22" i="1"/>
  <c r="DT22" i="1"/>
  <c r="ED22" i="1" s="1"/>
  <c r="CG22" i="1"/>
  <c r="CU22" i="1" s="1"/>
  <c r="DE22" i="1" s="1"/>
  <c r="DV22" i="1"/>
  <c r="CI22" i="1"/>
  <c r="CW22" i="1" s="1"/>
  <c r="CP22" i="1"/>
  <c r="DB22" i="1" s="1"/>
  <c r="EA22" i="1"/>
  <c r="CH22" i="1"/>
  <c r="CV22" i="1" s="1"/>
  <c r="DU22" i="1"/>
  <c r="CQ22" i="1"/>
  <c r="DC22" i="1" s="1"/>
  <c r="EB22" i="1"/>
  <c r="CJ22" i="1"/>
  <c r="CX22" i="1" s="1"/>
  <c r="DH22" i="1" s="1"/>
  <c r="DW22" i="1"/>
  <c r="EG22" i="1" s="1"/>
  <c r="EL22" i="1" s="1"/>
  <c r="CD23" i="11" l="1"/>
  <c r="CC23" i="11"/>
  <c r="CF23" i="11"/>
  <c r="CE23" i="11"/>
  <c r="FL23" i="11"/>
  <c r="FN23" i="11" s="1"/>
  <c r="FX23" i="11" s="1"/>
  <c r="BB23" i="11"/>
  <c r="GA23" i="11"/>
  <c r="FO31" i="4"/>
  <c r="J32" i="10" s="1"/>
  <c r="K32" i="10" s="1"/>
  <c r="I32" i="10"/>
  <c r="EP24" i="5"/>
  <c r="FN24" i="5" s="1"/>
  <c r="D25" i="10" s="1"/>
  <c r="ER24" i="5"/>
  <c r="FG24" i="5" s="1"/>
  <c r="CE24" i="5"/>
  <c r="AU32" i="4"/>
  <c r="AZ32" i="4"/>
  <c r="AS32" i="4"/>
  <c r="AX32" i="4"/>
  <c r="AT32" i="4"/>
  <c r="AY32" i="4"/>
  <c r="BA32" i="4"/>
  <c r="AV32" i="4"/>
  <c r="EU22" i="1"/>
  <c r="DJ22" i="1"/>
  <c r="EF22" i="1"/>
  <c r="EK22" i="1" s="1"/>
  <c r="EI22" i="1"/>
  <c r="EE22" i="1"/>
  <c r="EJ22" i="1" s="1"/>
  <c r="CS22" i="1"/>
  <c r="DG22" i="1"/>
  <c r="CL22" i="1"/>
  <c r="EX22" i="1"/>
  <c r="FC22" i="1" s="1"/>
  <c r="DM22" i="1"/>
  <c r="DF22" i="1"/>
  <c r="FV23" i="11" l="1"/>
  <c r="FW23" i="11"/>
  <c r="FU23" i="11"/>
  <c r="FS23" i="11"/>
  <c r="FQ23" i="11"/>
  <c r="GE23" i="11" s="1"/>
  <c r="AL24" i="11" s="1"/>
  <c r="L32" i="10"/>
  <c r="AJ25" i="5"/>
  <c r="BK32" i="4"/>
  <c r="BP32" i="4" s="1"/>
  <c r="BU32" i="4" s="1"/>
  <c r="BI32" i="4"/>
  <c r="BN32" i="4" s="1"/>
  <c r="BS32" i="4" s="1"/>
  <c r="DN32" i="4"/>
  <c r="DX32" i="4" s="1"/>
  <c r="CX32" i="4"/>
  <c r="DH32" i="4" s="1"/>
  <c r="ET32" i="4" s="1"/>
  <c r="DO32" i="4"/>
  <c r="DY32" i="4" s="1"/>
  <c r="CY32" i="4"/>
  <c r="DI32" i="4" s="1"/>
  <c r="EU32" i="4" s="1"/>
  <c r="DP32" i="4"/>
  <c r="DZ32" i="4" s="1"/>
  <c r="CZ32" i="4"/>
  <c r="DJ32" i="4" s="1"/>
  <c r="EV32" i="4" s="1"/>
  <c r="DM32" i="4"/>
  <c r="DW32" i="4" s="1"/>
  <c r="CW32" i="4"/>
  <c r="DG32" i="4" s="1"/>
  <c r="ES32" i="4" s="1"/>
  <c r="BH32" i="4"/>
  <c r="BM32" i="4" s="1"/>
  <c r="BR32" i="4" s="1"/>
  <c r="BJ32" i="4"/>
  <c r="BO32" i="4" s="1"/>
  <c r="BT32" i="4" s="1"/>
  <c r="DK22" i="1"/>
  <c r="EV22" i="1"/>
  <c r="FA22" i="1" s="1"/>
  <c r="DL22" i="1"/>
  <c r="EW22" i="1"/>
  <c r="FB22" i="1" s="1"/>
  <c r="EN22" i="1"/>
  <c r="EZ22" i="1"/>
  <c r="ED32" i="4" l="1"/>
  <c r="EI32" i="4"/>
  <c r="EC32" i="4"/>
  <c r="EH32" i="4" s="1"/>
  <c r="EB32" i="4"/>
  <c r="EG32" i="4"/>
  <c r="EE32" i="4"/>
  <c r="EJ32" i="4"/>
  <c r="FE22" i="1"/>
  <c r="FG22" i="1" s="1"/>
  <c r="AX23" i="1" s="1"/>
  <c r="GD23" i="11"/>
  <c r="AK24" i="11" s="1"/>
  <c r="FZ23" i="11"/>
  <c r="GC23" i="11"/>
  <c r="GH23" i="11"/>
  <c r="AP24" i="11" s="1"/>
  <c r="GF23" i="11"/>
  <c r="AM24" i="11" s="1"/>
  <c r="ET24" i="5"/>
  <c r="FI24" i="5" s="1"/>
  <c r="CM32" i="4"/>
  <c r="CC32" i="4"/>
  <c r="CR32" i="4" s="1"/>
  <c r="EO32" i="4" s="1"/>
  <c r="EY32" i="4" s="1"/>
  <c r="CN32" i="4"/>
  <c r="CD32" i="4"/>
  <c r="CS32" i="4" s="1"/>
  <c r="EP32" i="4" s="1"/>
  <c r="EZ32" i="4" s="1"/>
  <c r="CL32" i="4"/>
  <c r="CB32" i="4"/>
  <c r="CO32" i="4"/>
  <c r="CE32" i="4"/>
  <c r="CT32" i="4" s="1"/>
  <c r="EQ32" i="4" s="1"/>
  <c r="FA32" i="4" s="1"/>
  <c r="FI22" i="1"/>
  <c r="FJ22" i="1" s="1"/>
  <c r="CQ32" i="4" l="1"/>
  <c r="EN32" i="4" s="1"/>
  <c r="EX32" i="4" s="1"/>
  <c r="EL32" i="4"/>
  <c r="FE32" i="4" s="1"/>
  <c r="AJ24" i="11"/>
  <c r="GI23" i="11"/>
  <c r="AL25" i="5"/>
  <c r="FL24" i="5"/>
  <c r="FY32" i="4"/>
  <c r="GD32" i="4" s="1"/>
  <c r="FX32" i="4"/>
  <c r="GC32" i="4" s="1"/>
  <c r="FV32" i="4"/>
  <c r="GA32" i="4" s="1"/>
  <c r="FC32" i="4"/>
  <c r="FW32" i="4"/>
  <c r="GB32" i="4" s="1"/>
  <c r="BB23" i="1"/>
  <c r="BA23" i="1"/>
  <c r="AZ23" i="1"/>
  <c r="BC23" i="1"/>
  <c r="GJ23" i="11" l="1"/>
  <c r="GK23" i="11" s="1"/>
  <c r="AS24" i="11"/>
  <c r="AO24" i="11"/>
  <c r="AQ24" i="11" s="1"/>
  <c r="FF32" i="4"/>
  <c r="FN32" i="4" s="1"/>
  <c r="FO24" i="5"/>
  <c r="AO25" i="5"/>
  <c r="AQ25" i="5" s="1"/>
  <c r="FI32" i="4"/>
  <c r="FH32" i="4"/>
  <c r="FJ32" i="4"/>
  <c r="FK32" i="4"/>
  <c r="BE23" i="1"/>
  <c r="BF23" i="1" s="1"/>
  <c r="FF23" i="1" s="1"/>
  <c r="BM23" i="1"/>
  <c r="EP23" i="1"/>
  <c r="BN23" i="1"/>
  <c r="EQ23" i="1"/>
  <c r="BP23" i="1"/>
  <c r="ES23" i="1"/>
  <c r="ER23" i="1"/>
  <c r="BO23" i="1"/>
  <c r="AS25" i="5" l="1"/>
  <c r="E25" i="10"/>
  <c r="FP24" i="5"/>
  <c r="AV24" i="11"/>
  <c r="AU24" i="11"/>
  <c r="AW24" i="11"/>
  <c r="AX24" i="11"/>
  <c r="FO32" i="4"/>
  <c r="J33" i="10" s="1"/>
  <c r="K33" i="10" s="1"/>
  <c r="I33" i="10"/>
  <c r="AU25" i="5"/>
  <c r="BN25" i="5" s="1"/>
  <c r="DB25" i="5" s="1"/>
  <c r="DL25" i="5" s="1"/>
  <c r="EW25" i="5" s="1"/>
  <c r="AX25" i="5"/>
  <c r="BQ25" i="5" s="1"/>
  <c r="DE25" i="5" s="1"/>
  <c r="DO25" i="5" s="1"/>
  <c r="EZ25" i="5" s="1"/>
  <c r="AW25" i="5"/>
  <c r="BF25" i="5" s="1"/>
  <c r="BU25" i="5" s="1"/>
  <c r="BZ25" i="5" s="1"/>
  <c r="CY25" i="5" s="1"/>
  <c r="AV25" i="5"/>
  <c r="BO25" i="5" s="1"/>
  <c r="BE25" i="5"/>
  <c r="BT25" i="5" s="1"/>
  <c r="BY25" i="5" s="1"/>
  <c r="CX25" i="5" s="1"/>
  <c r="DC25" i="5"/>
  <c r="DM25" i="5" s="1"/>
  <c r="EX25" i="5" s="1"/>
  <c r="BJ25" i="5"/>
  <c r="DR25" i="5" s="1"/>
  <c r="EB25" i="5" s="1"/>
  <c r="EG25" i="5" s="1"/>
  <c r="EL25" i="5" s="1"/>
  <c r="FC25" i="5" s="1"/>
  <c r="AX33" i="4"/>
  <c r="AS33" i="4"/>
  <c r="AZ33" i="4"/>
  <c r="AU33" i="4"/>
  <c r="AV33" i="4"/>
  <c r="BA33" i="4"/>
  <c r="AT33" i="4"/>
  <c r="AY33" i="4"/>
  <c r="BW23" i="1"/>
  <c r="BR23" i="1"/>
  <c r="CB23" i="1"/>
  <c r="CD23" i="1"/>
  <c r="BY23" i="1"/>
  <c r="BT23" i="1"/>
  <c r="BZ23" i="1"/>
  <c r="CE23" i="1"/>
  <c r="BU23" i="1"/>
  <c r="BS23" i="1"/>
  <c r="BX23" i="1"/>
  <c r="CC23" i="1"/>
  <c r="BI25" i="5" l="1"/>
  <c r="DQ25" i="5" s="1"/>
  <c r="EA25" i="5" s="1"/>
  <c r="EF25" i="5" s="1"/>
  <c r="EK25" i="5" s="1"/>
  <c r="BG25" i="5"/>
  <c r="BV25" i="5" s="1"/>
  <c r="CA25" i="5" s="1"/>
  <c r="CZ25" i="5" s="1"/>
  <c r="AZ25" i="5"/>
  <c r="BA25" i="5" s="1"/>
  <c r="FM25" i="5" s="1"/>
  <c r="AP26" i="5" s="1"/>
  <c r="BL25" i="5"/>
  <c r="DT25" i="5" s="1"/>
  <c r="ED25" i="5" s="1"/>
  <c r="EI25" i="5" s="1"/>
  <c r="EN25" i="5" s="1"/>
  <c r="FE25" i="5" s="1"/>
  <c r="BP25" i="5"/>
  <c r="DD25" i="5" s="1"/>
  <c r="DN25" i="5" s="1"/>
  <c r="EY25" i="5" s="1"/>
  <c r="F25" i="10"/>
  <c r="O25" i="10" s="1"/>
  <c r="N25" i="10"/>
  <c r="BD25" i="5"/>
  <c r="BS25" i="5" s="1"/>
  <c r="BX25" i="5" s="1"/>
  <c r="CW25" i="5" s="1"/>
  <c r="ER25" i="5" s="1"/>
  <c r="FG25" i="5" s="1"/>
  <c r="AJ26" i="5" s="1"/>
  <c r="BG24" i="11"/>
  <c r="BV24" i="11" s="1"/>
  <c r="BL24" i="11"/>
  <c r="DT24" i="11" s="1"/>
  <c r="ED24" i="11" s="1"/>
  <c r="EI24" i="11" s="1"/>
  <c r="EN24" i="11" s="1"/>
  <c r="FE24" i="11" s="1"/>
  <c r="BQ24" i="11"/>
  <c r="DE24" i="11" s="1"/>
  <c r="DO24" i="11" s="1"/>
  <c r="EZ24" i="11" s="1"/>
  <c r="BK24" i="11"/>
  <c r="DS24" i="11" s="1"/>
  <c r="EC24" i="11" s="1"/>
  <c r="EH24" i="11" s="1"/>
  <c r="EM24" i="11" s="1"/>
  <c r="FD24" i="11" s="1"/>
  <c r="BF24" i="11"/>
  <c r="BU24" i="11" s="1"/>
  <c r="BP24" i="11"/>
  <c r="DD24" i="11" s="1"/>
  <c r="DN24" i="11" s="1"/>
  <c r="EY24" i="11" s="1"/>
  <c r="AZ24" i="11"/>
  <c r="BD24" i="11"/>
  <c r="BS24" i="11" s="1"/>
  <c r="BI24" i="11"/>
  <c r="DQ24" i="11" s="1"/>
  <c r="EA24" i="11" s="1"/>
  <c r="EF24" i="11" s="1"/>
  <c r="EK24" i="11" s="1"/>
  <c r="BN24" i="11"/>
  <c r="DB24" i="11" s="1"/>
  <c r="DL24" i="11" s="1"/>
  <c r="EW24" i="11" s="1"/>
  <c r="BE24" i="11"/>
  <c r="BT24" i="11" s="1"/>
  <c r="BJ24" i="11"/>
  <c r="DR24" i="11" s="1"/>
  <c r="EB24" i="11" s="1"/>
  <c r="EG24" i="11" s="1"/>
  <c r="EL24" i="11" s="1"/>
  <c r="FC24" i="11" s="1"/>
  <c r="BO24" i="11"/>
  <c r="DC24" i="11" s="1"/>
  <c r="DM24" i="11" s="1"/>
  <c r="EX24" i="11" s="1"/>
  <c r="L33" i="10"/>
  <c r="BK25" i="5"/>
  <c r="DS25" i="5" s="1"/>
  <c r="EC25" i="5" s="1"/>
  <c r="EH25" i="5" s="1"/>
  <c r="EM25" i="5" s="1"/>
  <c r="FD25" i="5" s="1"/>
  <c r="FB25" i="5"/>
  <c r="CD25" i="5"/>
  <c r="BK33" i="4"/>
  <c r="BP33" i="4" s="1"/>
  <c r="BU33" i="4"/>
  <c r="DN33" i="4"/>
  <c r="DX33" i="4" s="1"/>
  <c r="BD33" i="4"/>
  <c r="CX33" i="4" s="1"/>
  <c r="DH33" i="4" s="1"/>
  <c r="ET33" i="4" s="1"/>
  <c r="DP33" i="4"/>
  <c r="DZ33" i="4" s="1"/>
  <c r="BF33" i="4"/>
  <c r="CZ33" i="4" s="1"/>
  <c r="DJ33" i="4" s="1"/>
  <c r="EV33" i="4" s="1"/>
  <c r="BJ33" i="4"/>
  <c r="BO33" i="4" s="1"/>
  <c r="BT33" i="4" s="1"/>
  <c r="BH33" i="4"/>
  <c r="BM33" i="4" s="1"/>
  <c r="BR33" i="4" s="1"/>
  <c r="BI33" i="4"/>
  <c r="BN33" i="4" s="1"/>
  <c r="DO33" i="4"/>
  <c r="DY33" i="4" s="1"/>
  <c r="BE33" i="4"/>
  <c r="CY33" i="4" s="1"/>
  <c r="DI33" i="4" s="1"/>
  <c r="EU33" i="4" s="1"/>
  <c r="DM33" i="4"/>
  <c r="DW33" i="4" s="1"/>
  <c r="BC33" i="4"/>
  <c r="CW33" i="4" s="1"/>
  <c r="DG33" i="4" s="1"/>
  <c r="ES33" i="4" s="1"/>
  <c r="DW23" i="1"/>
  <c r="CJ23" i="1"/>
  <c r="CX23" i="1" s="1"/>
  <c r="EA23" i="1"/>
  <c r="CP23" i="1"/>
  <c r="DB23" i="1" s="1"/>
  <c r="DT23" i="1"/>
  <c r="CG23" i="1"/>
  <c r="CU23" i="1" s="1"/>
  <c r="EB23" i="1"/>
  <c r="CQ23" i="1"/>
  <c r="DC23" i="1" s="1"/>
  <c r="DV23" i="1"/>
  <c r="CI23" i="1"/>
  <c r="CW23" i="1" s="1"/>
  <c r="DY23" i="1"/>
  <c r="CN23" i="1"/>
  <c r="CZ23" i="1" s="1"/>
  <c r="DZ23" i="1"/>
  <c r="CO23" i="1"/>
  <c r="DA23" i="1" s="1"/>
  <c r="DU23" i="1"/>
  <c r="CH23" i="1"/>
  <c r="CV23" i="1" s="1"/>
  <c r="CF25" i="5" l="1"/>
  <c r="DE23" i="1"/>
  <c r="ED33" i="4"/>
  <c r="EI33" i="4"/>
  <c r="EE33" i="4"/>
  <c r="EJ33" i="4"/>
  <c r="EB33" i="4"/>
  <c r="EG33" i="4"/>
  <c r="EC33" i="4"/>
  <c r="EH33" i="4" s="1"/>
  <c r="EL33" i="4" s="1"/>
  <c r="FE33" i="4" s="1"/>
  <c r="EF23" i="1"/>
  <c r="EK23" i="1" s="1"/>
  <c r="CC25" i="5"/>
  <c r="DG23" i="1"/>
  <c r="DL23" i="1" s="1"/>
  <c r="DF23" i="1"/>
  <c r="EE23" i="1"/>
  <c r="EJ23" i="1" s="1"/>
  <c r="BB25" i="5"/>
  <c r="BY24" i="11"/>
  <c r="CX24" i="11" s="1"/>
  <c r="ES24" i="11" s="1"/>
  <c r="FH24" i="11" s="1"/>
  <c r="BZ24" i="11"/>
  <c r="CY24" i="11" s="1"/>
  <c r="ET24" i="11" s="1"/>
  <c r="FI24" i="11" s="1"/>
  <c r="FB24" i="11"/>
  <c r="EP24" i="11"/>
  <c r="FP24" i="11" s="1"/>
  <c r="BA24" i="11"/>
  <c r="FM24" i="11" s="1"/>
  <c r="BX24" i="11"/>
  <c r="CW24" i="11" s="1"/>
  <c r="ER24" i="11" s="1"/>
  <c r="FG24" i="11" s="1"/>
  <c r="CA24" i="11"/>
  <c r="CZ24" i="11" s="1"/>
  <c r="EU24" i="11" s="1"/>
  <c r="FJ24" i="11" s="1"/>
  <c r="EP25" i="5"/>
  <c r="FN25" i="5" s="1"/>
  <c r="D26" i="10" s="1"/>
  <c r="ES25" i="5"/>
  <c r="EU25" i="5"/>
  <c r="CE25" i="5"/>
  <c r="CL33" i="4"/>
  <c r="CB33" i="4"/>
  <c r="CM33" i="4"/>
  <c r="CC33" i="4"/>
  <c r="BS33" i="4"/>
  <c r="CN33" i="4"/>
  <c r="CD33" i="4"/>
  <c r="CO33" i="4"/>
  <c r="CE33" i="4"/>
  <c r="DJ23" i="1"/>
  <c r="ED23" i="1"/>
  <c r="EU23" i="1" s="1"/>
  <c r="CL23" i="1"/>
  <c r="DH23" i="1"/>
  <c r="CS23" i="1"/>
  <c r="EG23" i="1"/>
  <c r="EL23" i="1" s="1"/>
  <c r="CS33" i="4" l="1"/>
  <c r="EP33" i="4" s="1"/>
  <c r="EZ33" i="4" s="1"/>
  <c r="EW23" i="1"/>
  <c r="FB23" i="1" s="1"/>
  <c r="EV23" i="1"/>
  <c r="FA23" i="1" s="1"/>
  <c r="DK23" i="1"/>
  <c r="CD24" i="11"/>
  <c r="CF24" i="11"/>
  <c r="FL24" i="11"/>
  <c r="FN24" i="11" s="1"/>
  <c r="FX24" i="11" s="1"/>
  <c r="CE24" i="11"/>
  <c r="CC24" i="11"/>
  <c r="BB24" i="11"/>
  <c r="FV24" i="11"/>
  <c r="CQ33" i="4"/>
  <c r="EN33" i="4" s="1"/>
  <c r="EX33" i="4" s="1"/>
  <c r="FC33" i="4" s="1"/>
  <c r="CT33" i="4"/>
  <c r="EQ33" i="4" s="1"/>
  <c r="FA33" i="4" s="1"/>
  <c r="FY33" i="4" s="1"/>
  <c r="GD33" i="4" s="1"/>
  <c r="FH25" i="5"/>
  <c r="AK26" i="5" s="1"/>
  <c r="FJ25" i="5"/>
  <c r="AM26" i="5" s="1"/>
  <c r="ET25" i="5"/>
  <c r="FI25" i="5" s="1"/>
  <c r="FX33" i="4"/>
  <c r="GC33" i="4" s="1"/>
  <c r="CR33" i="4"/>
  <c r="EO33" i="4" s="1"/>
  <c r="EY33" i="4" s="1"/>
  <c r="EZ23" i="1"/>
  <c r="DM23" i="1"/>
  <c r="EX23" i="1"/>
  <c r="FC23" i="1" s="1"/>
  <c r="EN23" i="1"/>
  <c r="EI23" i="1"/>
  <c r="FF33" i="4" l="1"/>
  <c r="FN33" i="4" s="1"/>
  <c r="FV33" i="4"/>
  <c r="GA33" i="4" s="1"/>
  <c r="FW24" i="11"/>
  <c r="FU24" i="11"/>
  <c r="GA24" i="11"/>
  <c r="FQ24" i="11"/>
  <c r="GH24" i="11" s="1"/>
  <c r="AP25" i="11" s="1"/>
  <c r="FS24" i="11"/>
  <c r="AL26" i="5"/>
  <c r="FL25" i="5"/>
  <c r="FW33" i="4"/>
  <c r="GB33" i="4" s="1"/>
  <c r="FI33" i="4"/>
  <c r="FJ33" i="4"/>
  <c r="FE23" i="1"/>
  <c r="FG23" i="1" s="1"/>
  <c r="I34" i="10" l="1"/>
  <c r="FO33" i="4"/>
  <c r="J34" i="10" s="1"/>
  <c r="K34" i="10" s="1"/>
  <c r="FK33" i="4"/>
  <c r="FH33" i="4"/>
  <c r="GE24" i="11"/>
  <c r="AL25" i="11" s="1"/>
  <c r="GC24" i="11"/>
  <c r="FZ24" i="11"/>
  <c r="GD24" i="11"/>
  <c r="AK25" i="11" s="1"/>
  <c r="GF24" i="11"/>
  <c r="AM25" i="11" s="1"/>
  <c r="L34" i="10"/>
  <c r="FO25" i="5"/>
  <c r="AO26" i="5"/>
  <c r="AQ26" i="5" s="1"/>
  <c r="AY34" i="4"/>
  <c r="AT34" i="4"/>
  <c r="AU34" i="4"/>
  <c r="BA34" i="4"/>
  <c r="AV34" i="4"/>
  <c r="AX34" i="4"/>
  <c r="AS34" i="4"/>
  <c r="AX24" i="1"/>
  <c r="FI23" i="1"/>
  <c r="FJ23" i="1" s="1"/>
  <c r="AS26" i="5" l="1"/>
  <c r="FP25" i="5"/>
  <c r="E26" i="10"/>
  <c r="AJ25" i="11"/>
  <c r="GI24" i="11"/>
  <c r="AU26" i="5"/>
  <c r="BN26" i="5" s="1"/>
  <c r="DB26" i="5" s="1"/>
  <c r="DL26" i="5" s="1"/>
  <c r="EW26" i="5" s="1"/>
  <c r="AX26" i="5"/>
  <c r="BQ26" i="5" s="1"/>
  <c r="DE26" i="5" s="1"/>
  <c r="DO26" i="5" s="1"/>
  <c r="EZ26" i="5" s="1"/>
  <c r="AV26" i="5"/>
  <c r="BO26" i="5" s="1"/>
  <c r="DC26" i="5" s="1"/>
  <c r="DM26" i="5" s="1"/>
  <c r="EX26" i="5" s="1"/>
  <c r="AW26" i="5"/>
  <c r="BF26" i="5" s="1"/>
  <c r="BU26" i="5" s="1"/>
  <c r="BZ26" i="5" s="1"/>
  <c r="CY26" i="5" s="1"/>
  <c r="BD26" i="5"/>
  <c r="BS26" i="5" s="1"/>
  <c r="BX26" i="5" s="1"/>
  <c r="CW26" i="5" s="1"/>
  <c r="BE26" i="5"/>
  <c r="BT26" i="5" s="1"/>
  <c r="BY26" i="5" s="1"/>
  <c r="CX26" i="5" s="1"/>
  <c r="BK34" i="4"/>
  <c r="BP34" i="4" s="1"/>
  <c r="BU34" i="4" s="1"/>
  <c r="DM34" i="4"/>
  <c r="DW34" i="4" s="1"/>
  <c r="BC34" i="4"/>
  <c r="CW34" i="4" s="1"/>
  <c r="DG34" i="4" s="1"/>
  <c r="ES34" i="4" s="1"/>
  <c r="BI34" i="4"/>
  <c r="BN34" i="4" s="1"/>
  <c r="BS34" i="4" s="1"/>
  <c r="BH34" i="4"/>
  <c r="BM34" i="4" s="1"/>
  <c r="BR34" i="4" s="1"/>
  <c r="BF34" i="4"/>
  <c r="CZ34" i="4" s="1"/>
  <c r="DJ34" i="4" s="1"/>
  <c r="EV34" i="4" s="1"/>
  <c r="DP34" i="4"/>
  <c r="BJ34" i="4"/>
  <c r="BO34" i="4" s="1"/>
  <c r="BT34" i="4" s="1"/>
  <c r="BE34" i="4"/>
  <c r="CY34" i="4" s="1"/>
  <c r="DI34" i="4" s="1"/>
  <c r="EU34" i="4" s="1"/>
  <c r="DO34" i="4"/>
  <c r="DY34" i="4" s="1"/>
  <c r="BD34" i="4"/>
  <c r="CX34" i="4" s="1"/>
  <c r="DH34" i="4" s="1"/>
  <c r="ET34" i="4" s="1"/>
  <c r="DN34" i="4"/>
  <c r="DX34" i="4" s="1"/>
  <c r="BB24" i="1"/>
  <c r="AZ24" i="1"/>
  <c r="BA24" i="1"/>
  <c r="BC24" i="1"/>
  <c r="BI26" i="5" l="1"/>
  <c r="F26" i="10"/>
  <c r="O26" i="10" s="1"/>
  <c r="N26" i="10"/>
  <c r="BK26" i="5"/>
  <c r="BL26" i="5"/>
  <c r="DT26" i="5" s="1"/>
  <c r="ED26" i="5" s="1"/>
  <c r="EI26" i="5" s="1"/>
  <c r="EN26" i="5" s="1"/>
  <c r="FE26" i="5" s="1"/>
  <c r="BJ26" i="5"/>
  <c r="BG26" i="5"/>
  <c r="BV26" i="5" s="1"/>
  <c r="CA26" i="5" s="1"/>
  <c r="CZ26" i="5" s="1"/>
  <c r="EU26" i="5" s="1"/>
  <c r="GJ24" i="11"/>
  <c r="GK24" i="11" s="1"/>
  <c r="AS25" i="11"/>
  <c r="AO25" i="11"/>
  <c r="AQ25" i="11" s="1"/>
  <c r="ED34" i="4"/>
  <c r="EI34" i="4" s="1"/>
  <c r="EB34" i="4"/>
  <c r="EG34" i="4" s="1"/>
  <c r="EC34" i="4"/>
  <c r="EH34" i="4" s="1"/>
  <c r="AZ26" i="5"/>
  <c r="BP26" i="5"/>
  <c r="DD26" i="5" s="1"/>
  <c r="DN26" i="5" s="1"/>
  <c r="EY26" i="5" s="1"/>
  <c r="CD26" i="5"/>
  <c r="DQ26" i="5"/>
  <c r="EA26" i="5" s="1"/>
  <c r="EF26" i="5" s="1"/>
  <c r="EK26" i="5" s="1"/>
  <c r="BA26" i="5"/>
  <c r="BB26" i="5" s="1"/>
  <c r="DZ34" i="4"/>
  <c r="CL34" i="4"/>
  <c r="CB34" i="4"/>
  <c r="CC34" i="4"/>
  <c r="CM34" i="4"/>
  <c r="CN34" i="4"/>
  <c r="CD34" i="4"/>
  <c r="CO34" i="4"/>
  <c r="CE34" i="4"/>
  <c r="BM24" i="1"/>
  <c r="EP24" i="1"/>
  <c r="BE24" i="1"/>
  <c r="BF24" i="1" s="1"/>
  <c r="FF24" i="1" s="1"/>
  <c r="ES24" i="1"/>
  <c r="BP24" i="1"/>
  <c r="EQ24" i="1"/>
  <c r="BN24" i="1"/>
  <c r="BO24" i="1"/>
  <c r="ER24" i="1"/>
  <c r="CF26" i="5" l="1"/>
  <c r="AU25" i="11"/>
  <c r="AV25" i="11"/>
  <c r="AW25" i="11"/>
  <c r="AX25" i="11"/>
  <c r="EE34" i="4"/>
  <c r="EJ34" i="4" s="1"/>
  <c r="FJ26" i="5"/>
  <c r="AM27" i="5" s="1"/>
  <c r="FB26" i="5"/>
  <c r="ES26" i="5"/>
  <c r="FH26" i="5" s="1"/>
  <c r="DS26" i="5"/>
  <c r="EC26" i="5" s="1"/>
  <c r="EH26" i="5" s="1"/>
  <c r="EM26" i="5" s="1"/>
  <c r="FD26" i="5" s="1"/>
  <c r="CC26" i="5"/>
  <c r="DR26" i="5"/>
  <c r="EB26" i="5" s="1"/>
  <c r="EG26" i="5" s="1"/>
  <c r="EL26" i="5" s="1"/>
  <c r="FC26" i="5" s="1"/>
  <c r="AK27" i="5" s="1"/>
  <c r="FM26" i="5"/>
  <c r="AP27" i="5" s="1"/>
  <c r="CQ34" i="4"/>
  <c r="EN34" i="4" s="1"/>
  <c r="CR34" i="4"/>
  <c r="EO34" i="4" s="1"/>
  <c r="CS34" i="4"/>
  <c r="EP34" i="4" s="1"/>
  <c r="CT34" i="4"/>
  <c r="EQ34" i="4" s="1"/>
  <c r="BT24" i="1"/>
  <c r="CD24" i="1"/>
  <c r="BY24" i="1"/>
  <c r="BU24" i="1"/>
  <c r="BZ24" i="1"/>
  <c r="CE24" i="1"/>
  <c r="BS24" i="1"/>
  <c r="BX24" i="1"/>
  <c r="CC24" i="1"/>
  <c r="BW24" i="1"/>
  <c r="BR24" i="1"/>
  <c r="CB24" i="1"/>
  <c r="BK25" i="11" l="1"/>
  <c r="DS25" i="11" s="1"/>
  <c r="EC25" i="11" s="1"/>
  <c r="EH25" i="11" s="1"/>
  <c r="EM25" i="11" s="1"/>
  <c r="FD25" i="11" s="1"/>
  <c r="BF25" i="11"/>
  <c r="BU25" i="11" s="1"/>
  <c r="BP25" i="11"/>
  <c r="DD25" i="11" s="1"/>
  <c r="DN25" i="11" s="1"/>
  <c r="EY25" i="11" s="1"/>
  <c r="BE25" i="11"/>
  <c r="BT25" i="11" s="1"/>
  <c r="BJ25" i="11"/>
  <c r="DR25" i="11" s="1"/>
  <c r="EB25" i="11" s="1"/>
  <c r="EG25" i="11" s="1"/>
  <c r="EL25" i="11" s="1"/>
  <c r="FC25" i="11" s="1"/>
  <c r="BO25" i="11"/>
  <c r="DC25" i="11" s="1"/>
  <c r="DM25" i="11" s="1"/>
  <c r="EX25" i="11" s="1"/>
  <c r="BG25" i="11"/>
  <c r="BV25" i="11" s="1"/>
  <c r="BL25" i="11"/>
  <c r="DT25" i="11" s="1"/>
  <c r="ED25" i="11" s="1"/>
  <c r="EI25" i="11" s="1"/>
  <c r="EN25" i="11" s="1"/>
  <c r="FE25" i="11" s="1"/>
  <c r="BQ25" i="11"/>
  <c r="DE25" i="11" s="1"/>
  <c r="DO25" i="11" s="1"/>
  <c r="EZ25" i="11" s="1"/>
  <c r="AZ25" i="11"/>
  <c r="BD25" i="11"/>
  <c r="BS25" i="11" s="1"/>
  <c r="BI25" i="11"/>
  <c r="DQ25" i="11" s="1"/>
  <c r="EA25" i="11" s="1"/>
  <c r="EF25" i="11" s="1"/>
  <c r="EK25" i="11" s="1"/>
  <c r="BN25" i="11"/>
  <c r="DB25" i="11" s="1"/>
  <c r="DL25" i="11" s="1"/>
  <c r="EW25" i="11" s="1"/>
  <c r="EL34" i="4"/>
  <c r="FE34" i="4" s="1"/>
  <c r="EZ34" i="4"/>
  <c r="FX34" i="4" s="1"/>
  <c r="GC34" i="4" s="1"/>
  <c r="EY34" i="4"/>
  <c r="FW34" i="4" s="1"/>
  <c r="GB34" i="4" s="1"/>
  <c r="FA34" i="4"/>
  <c r="FY34" i="4" s="1"/>
  <c r="GD34" i="4" s="1"/>
  <c r="EX34" i="4"/>
  <c r="FV34" i="4" s="1"/>
  <c r="GA34" i="4" s="1"/>
  <c r="EP26" i="5"/>
  <c r="FN26" i="5" s="1"/>
  <c r="D27" i="10" s="1"/>
  <c r="CE26" i="5"/>
  <c r="CO24" i="1"/>
  <c r="DA24" i="1" s="1"/>
  <c r="DZ24" i="1"/>
  <c r="CQ24" i="1"/>
  <c r="DC24" i="1" s="1"/>
  <c r="EB24" i="1"/>
  <c r="DW24" i="1"/>
  <c r="CJ24" i="1"/>
  <c r="CX24" i="1" s="1"/>
  <c r="CI24" i="1"/>
  <c r="CW24" i="1" s="1"/>
  <c r="DV24" i="1"/>
  <c r="DT24" i="1"/>
  <c r="CG24" i="1"/>
  <c r="CU24" i="1"/>
  <c r="CH24" i="1"/>
  <c r="CV24" i="1" s="1"/>
  <c r="DU24" i="1"/>
  <c r="DY24" i="1"/>
  <c r="CN24" i="1"/>
  <c r="CZ24" i="1" s="1"/>
  <c r="EA24" i="1"/>
  <c r="CP24" i="1"/>
  <c r="DB24" i="1" s="1"/>
  <c r="EE24" i="1" l="1"/>
  <c r="EJ24" i="1" s="1"/>
  <c r="DG24" i="1"/>
  <c r="EF24" i="1"/>
  <c r="EK24" i="1" s="1"/>
  <c r="DE24" i="1"/>
  <c r="ED24" i="1"/>
  <c r="DF24" i="1"/>
  <c r="DK24" i="1" s="1"/>
  <c r="DH24" i="1"/>
  <c r="EG24" i="1"/>
  <c r="EL24" i="1" s="1"/>
  <c r="BX25" i="11"/>
  <c r="CW25" i="11" s="1"/>
  <c r="ER25" i="11" s="1"/>
  <c r="FG25" i="11" s="1"/>
  <c r="BA25" i="11"/>
  <c r="FM25" i="11" s="1"/>
  <c r="CA25" i="11"/>
  <c r="CZ25" i="11" s="1"/>
  <c r="EU25" i="11" s="1"/>
  <c r="FJ25" i="11" s="1"/>
  <c r="BY25" i="11"/>
  <c r="CX25" i="11" s="1"/>
  <c r="ES25" i="11" s="1"/>
  <c r="FH25" i="11" s="1"/>
  <c r="BZ25" i="11"/>
  <c r="CY25" i="11" s="1"/>
  <c r="ET25" i="11" s="1"/>
  <c r="FI25" i="11" s="1"/>
  <c r="FB25" i="11"/>
  <c r="EP25" i="11"/>
  <c r="FP25" i="11" s="1"/>
  <c r="FC34" i="4"/>
  <c r="FF34" i="4" s="1"/>
  <c r="FN34" i="4" s="1"/>
  <c r="ET26" i="5"/>
  <c r="ER26" i="5"/>
  <c r="FG26" i="5" s="1"/>
  <c r="CL24" i="1"/>
  <c r="EI24" i="1"/>
  <c r="EU24" i="1"/>
  <c r="DJ24" i="1"/>
  <c r="DM24" i="1"/>
  <c r="EX24" i="1"/>
  <c r="FC24" i="1" s="1"/>
  <c r="CS24" i="1"/>
  <c r="DL24" i="1"/>
  <c r="EW24" i="1" l="1"/>
  <c r="FB24" i="1" s="1"/>
  <c r="EV24" i="1"/>
  <c r="FA24" i="1" s="1"/>
  <c r="CC25" i="11"/>
  <c r="EN24" i="1"/>
  <c r="CD25" i="11"/>
  <c r="CE25" i="11"/>
  <c r="BB25" i="11"/>
  <c r="CF25" i="11"/>
  <c r="FL25" i="11"/>
  <c r="FN25" i="11" s="1"/>
  <c r="FU25" i="11" s="1"/>
  <c r="FH34" i="4"/>
  <c r="FK34" i="4"/>
  <c r="FI34" i="4"/>
  <c r="FJ34" i="4"/>
  <c r="FO34" i="4"/>
  <c r="J35" i="10" s="1"/>
  <c r="K35" i="10" s="1"/>
  <c r="L35" i="10" s="1"/>
  <c r="I35" i="10"/>
  <c r="FI26" i="5"/>
  <c r="AL27" i="5" s="1"/>
  <c r="AJ27" i="5"/>
  <c r="FL26" i="5"/>
  <c r="EZ24" i="1"/>
  <c r="FE24" i="1"/>
  <c r="FG24" i="1" s="1"/>
  <c r="GA25" i="11" l="1"/>
  <c r="FS25" i="11"/>
  <c r="FQ25" i="11"/>
  <c r="GC25" i="11" s="1"/>
  <c r="AJ26" i="11" s="1"/>
  <c r="FV25" i="11"/>
  <c r="GD25" i="11" s="1"/>
  <c r="AK26" i="11" s="1"/>
  <c r="FX25" i="11"/>
  <c r="GF25" i="11" s="1"/>
  <c r="AM26" i="11" s="1"/>
  <c r="FW25" i="11"/>
  <c r="GE25" i="11" s="1"/>
  <c r="AL26" i="11" s="1"/>
  <c r="FO26" i="5"/>
  <c r="AO27" i="5"/>
  <c r="AQ27" i="5" s="1"/>
  <c r="FI24" i="1"/>
  <c r="FJ24" i="1" s="1"/>
  <c r="AX25" i="1"/>
  <c r="AS27" i="5" l="1"/>
  <c r="FP26" i="5"/>
  <c r="E27" i="10"/>
  <c r="AO26" i="11"/>
  <c r="FZ25" i="11"/>
  <c r="GH25" i="11"/>
  <c r="AX27" i="5"/>
  <c r="BQ27" i="5" s="1"/>
  <c r="DE27" i="5" s="1"/>
  <c r="DO27" i="5" s="1"/>
  <c r="EZ27" i="5" s="1"/>
  <c r="AU27" i="5"/>
  <c r="BD27" i="5" s="1"/>
  <c r="BS27" i="5" s="1"/>
  <c r="BX27" i="5" s="1"/>
  <c r="CW27" i="5" s="1"/>
  <c r="AV27" i="5"/>
  <c r="BO27" i="5" s="1"/>
  <c r="DC27" i="5" s="1"/>
  <c r="DM27" i="5" s="1"/>
  <c r="EX27" i="5" s="1"/>
  <c r="AW27" i="5"/>
  <c r="BP27" i="5" s="1"/>
  <c r="DD27" i="5" s="1"/>
  <c r="DN27" i="5" s="1"/>
  <c r="EY27" i="5" s="1"/>
  <c r="BN27" i="5"/>
  <c r="DB27" i="5" s="1"/>
  <c r="DL27" i="5" s="1"/>
  <c r="EW27" i="5" s="1"/>
  <c r="BE27" i="5"/>
  <c r="BT27" i="5" s="1"/>
  <c r="BY27" i="5" s="1"/>
  <c r="CX27" i="5" s="1"/>
  <c r="BB25" i="1"/>
  <c r="AZ25" i="1"/>
  <c r="BC25" i="1"/>
  <c r="BA25" i="1"/>
  <c r="AZ27" i="5" l="1"/>
  <c r="BK27" i="5"/>
  <c r="BG27" i="5"/>
  <c r="BV27" i="5" s="1"/>
  <c r="CA27" i="5" s="1"/>
  <c r="CZ27" i="5" s="1"/>
  <c r="F27" i="10"/>
  <c r="O27" i="10" s="1"/>
  <c r="N27" i="10"/>
  <c r="BL27" i="5"/>
  <c r="DT27" i="5" s="1"/>
  <c r="ED27" i="5" s="1"/>
  <c r="EI27" i="5" s="1"/>
  <c r="EN27" i="5" s="1"/>
  <c r="FE27" i="5" s="1"/>
  <c r="BJ27" i="5"/>
  <c r="BI27" i="5"/>
  <c r="DQ27" i="5" s="1"/>
  <c r="EA27" i="5" s="1"/>
  <c r="EF27" i="5" s="1"/>
  <c r="EK27" i="5" s="1"/>
  <c r="BF27" i="5"/>
  <c r="BU27" i="5" s="1"/>
  <c r="BZ27" i="5" s="1"/>
  <c r="CY27" i="5" s="1"/>
  <c r="GI25" i="11"/>
  <c r="AP26" i="11"/>
  <c r="AQ26" i="11"/>
  <c r="CD27" i="5"/>
  <c r="BA27" i="5"/>
  <c r="ES27" i="5"/>
  <c r="FH27" i="5" s="1"/>
  <c r="BE25" i="1"/>
  <c r="BF25" i="1" s="1"/>
  <c r="FF25" i="1" s="1"/>
  <c r="BM25" i="1"/>
  <c r="EP25" i="1"/>
  <c r="EQ25" i="1"/>
  <c r="BN25" i="1"/>
  <c r="BP25" i="1"/>
  <c r="ES25" i="1"/>
  <c r="BO25" i="1"/>
  <c r="ER25" i="1"/>
  <c r="CF27" i="5" l="1"/>
  <c r="GJ25" i="11"/>
  <c r="GK25" i="11" s="1"/>
  <c r="AS26" i="11"/>
  <c r="FB27" i="5"/>
  <c r="EU27" i="5"/>
  <c r="DR27" i="5"/>
  <c r="EB27" i="5" s="1"/>
  <c r="EG27" i="5" s="1"/>
  <c r="EL27" i="5" s="1"/>
  <c r="FC27" i="5" s="1"/>
  <c r="AK28" i="5" s="1"/>
  <c r="FM27" i="5"/>
  <c r="AP28" i="5" s="1"/>
  <c r="BB27" i="5"/>
  <c r="CC27" i="5"/>
  <c r="BT25" i="1"/>
  <c r="BY25" i="1"/>
  <c r="CD25" i="1"/>
  <c r="BU25" i="1"/>
  <c r="CE25" i="1"/>
  <c r="BZ25" i="1"/>
  <c r="CC25" i="1"/>
  <c r="BS25" i="1"/>
  <c r="BX25" i="1"/>
  <c r="BR25" i="1"/>
  <c r="BW25" i="1"/>
  <c r="CB25" i="1"/>
  <c r="AU26" i="11" l="1"/>
  <c r="AW26" i="11"/>
  <c r="AX26" i="11"/>
  <c r="AV26" i="11"/>
  <c r="FJ27" i="5"/>
  <c r="AM28" i="5" s="1"/>
  <c r="DS27" i="5"/>
  <c r="EC27" i="5" s="1"/>
  <c r="EH27" i="5" s="1"/>
  <c r="EM27" i="5" s="1"/>
  <c r="FD27" i="5" s="1"/>
  <c r="DT25" i="1"/>
  <c r="CG25" i="1"/>
  <c r="CU25" i="1" s="1"/>
  <c r="DZ25" i="1"/>
  <c r="CO25" i="1"/>
  <c r="DA25" i="1" s="1"/>
  <c r="DW25" i="1"/>
  <c r="EG25" i="1" s="1"/>
  <c r="EL25" i="1" s="1"/>
  <c r="CJ25" i="1"/>
  <c r="CX25" i="1" s="1"/>
  <c r="DV25" i="1"/>
  <c r="CI25" i="1"/>
  <c r="CW25" i="1" s="1"/>
  <c r="DU25" i="1"/>
  <c r="CH25" i="1"/>
  <c r="CV25" i="1" s="1"/>
  <c r="CQ25" i="1"/>
  <c r="DC25" i="1" s="1"/>
  <c r="EB25" i="1"/>
  <c r="EA25" i="1"/>
  <c r="CP25" i="1"/>
  <c r="DB25" i="1" s="1"/>
  <c r="CN25" i="1"/>
  <c r="CZ25" i="1" s="1"/>
  <c r="DY25" i="1"/>
  <c r="DG25" i="1" l="1"/>
  <c r="DF25" i="1"/>
  <c r="EE25" i="1"/>
  <c r="EJ25" i="1" s="1"/>
  <c r="EF25" i="1"/>
  <c r="EK25" i="1" s="1"/>
  <c r="BL26" i="11"/>
  <c r="DT26" i="11" s="1"/>
  <c r="ED26" i="11" s="1"/>
  <c r="EI26" i="11" s="1"/>
  <c r="EN26" i="11" s="1"/>
  <c r="FE26" i="11" s="1"/>
  <c r="BG26" i="11"/>
  <c r="BV26" i="11" s="1"/>
  <c r="BQ26" i="11"/>
  <c r="DE26" i="11" s="1"/>
  <c r="DO26" i="11" s="1"/>
  <c r="EZ26" i="11" s="1"/>
  <c r="BF26" i="11"/>
  <c r="BU26" i="11" s="1"/>
  <c r="BK26" i="11"/>
  <c r="DS26" i="11" s="1"/>
  <c r="EC26" i="11" s="1"/>
  <c r="EH26" i="11" s="1"/>
  <c r="EM26" i="11" s="1"/>
  <c r="FD26" i="11" s="1"/>
  <c r="BP26" i="11"/>
  <c r="DD26" i="11" s="1"/>
  <c r="DN26" i="11" s="1"/>
  <c r="EY26" i="11" s="1"/>
  <c r="BJ26" i="11"/>
  <c r="DR26" i="11" s="1"/>
  <c r="EB26" i="11" s="1"/>
  <c r="EG26" i="11" s="1"/>
  <c r="EL26" i="11" s="1"/>
  <c r="FC26" i="11" s="1"/>
  <c r="BE26" i="11"/>
  <c r="BT26" i="11" s="1"/>
  <c r="BO26" i="11"/>
  <c r="DC26" i="11" s="1"/>
  <c r="DM26" i="11" s="1"/>
  <c r="EX26" i="11" s="1"/>
  <c r="BD26" i="11"/>
  <c r="BS26" i="11" s="1"/>
  <c r="AZ26" i="11"/>
  <c r="BI26" i="11"/>
  <c r="DQ26" i="11" s="1"/>
  <c r="EA26" i="11" s="1"/>
  <c r="EF26" i="11" s="1"/>
  <c r="EK26" i="11" s="1"/>
  <c r="BN26" i="11"/>
  <c r="DB26" i="11" s="1"/>
  <c r="DL26" i="11" s="1"/>
  <c r="EW26" i="11" s="1"/>
  <c r="EP27" i="5"/>
  <c r="FN27" i="5" s="1"/>
  <c r="D28" i="10" s="1"/>
  <c r="ER27" i="5"/>
  <c r="CS25" i="1"/>
  <c r="DL25" i="1"/>
  <c r="EW25" i="1"/>
  <c r="FB25" i="1" s="1"/>
  <c r="DE25" i="1"/>
  <c r="EV25" i="1"/>
  <c r="FA25" i="1" s="1"/>
  <c r="DK25" i="1"/>
  <c r="DH25" i="1"/>
  <c r="CL25" i="1"/>
  <c r="ED25" i="1"/>
  <c r="BY26" i="11" l="1"/>
  <c r="CX26" i="11" s="1"/>
  <c r="ES26" i="11" s="1"/>
  <c r="FH26" i="11" s="1"/>
  <c r="EP26" i="11"/>
  <c r="FP26" i="11" s="1"/>
  <c r="FB26" i="11"/>
  <c r="BZ26" i="11"/>
  <c r="CY26" i="11" s="1"/>
  <c r="ET26" i="11" s="1"/>
  <c r="FI26" i="11" s="1"/>
  <c r="CE26" i="11"/>
  <c r="BX26" i="11"/>
  <c r="CW26" i="11" s="1"/>
  <c r="ER26" i="11" s="1"/>
  <c r="FG26" i="11" s="1"/>
  <c r="CA26" i="11"/>
  <c r="CZ26" i="11" s="1"/>
  <c r="EU26" i="11" s="1"/>
  <c r="FJ26" i="11" s="1"/>
  <c r="BA26" i="11"/>
  <c r="FM26" i="11" s="1"/>
  <c r="FG27" i="5"/>
  <c r="AJ28" i="5" s="1"/>
  <c r="CE27" i="5"/>
  <c r="EI25" i="1"/>
  <c r="EN25" i="1"/>
  <c r="DM25" i="1"/>
  <c r="EX25" i="1"/>
  <c r="FC25" i="1" s="1"/>
  <c r="DJ25" i="1"/>
  <c r="EU25" i="1"/>
  <c r="CC26" i="11" l="1"/>
  <c r="BB26" i="11"/>
  <c r="FL26" i="11"/>
  <c r="FN26" i="11" s="1"/>
  <c r="FV26" i="11" s="1"/>
  <c r="CF26" i="11"/>
  <c r="CD26" i="11"/>
  <c r="ET27" i="5"/>
  <c r="FI27" i="5" s="1"/>
  <c r="FE25" i="1"/>
  <c r="FG25" i="1" s="1"/>
  <c r="EZ25" i="1"/>
  <c r="FW26" i="11" l="1"/>
  <c r="GA26" i="11"/>
  <c r="FU26" i="11"/>
  <c r="FS26" i="11"/>
  <c r="FQ26" i="11"/>
  <c r="GC26" i="11" s="1"/>
  <c r="FX26" i="11"/>
  <c r="AL28" i="5"/>
  <c r="FL27" i="5"/>
  <c r="FI25" i="1"/>
  <c r="FJ25" i="1" s="1"/>
  <c r="AX26" i="1"/>
  <c r="GF26" i="11" l="1"/>
  <c r="AM27" i="11" s="1"/>
  <c r="AJ27" i="11"/>
  <c r="GD26" i="11"/>
  <c r="AK27" i="11" s="1"/>
  <c r="FZ26" i="11"/>
  <c r="GE26" i="11"/>
  <c r="AL27" i="11" s="1"/>
  <c r="GH26" i="11"/>
  <c r="AP27" i="11" s="1"/>
  <c r="FO27" i="5"/>
  <c r="AO28" i="5"/>
  <c r="AQ28" i="5" s="1"/>
  <c r="BC26" i="1"/>
  <c r="BB26" i="1"/>
  <c r="AZ26" i="1"/>
  <c r="BA26" i="1"/>
  <c r="AS28" i="5" l="1"/>
  <c r="FP27" i="5"/>
  <c r="E28" i="10"/>
  <c r="GI26" i="11"/>
  <c r="AO27" i="11"/>
  <c r="AQ27" i="11" s="1"/>
  <c r="AU28" i="5"/>
  <c r="BN28" i="5" s="1"/>
  <c r="DB28" i="5" s="1"/>
  <c r="DL28" i="5" s="1"/>
  <c r="EW28" i="5" s="1"/>
  <c r="AX28" i="5"/>
  <c r="BQ28" i="5" s="1"/>
  <c r="DE28" i="5" s="1"/>
  <c r="DO28" i="5" s="1"/>
  <c r="EZ28" i="5" s="1"/>
  <c r="AV28" i="5"/>
  <c r="BO28" i="5" s="1"/>
  <c r="DC28" i="5" s="1"/>
  <c r="DM28" i="5" s="1"/>
  <c r="EX28" i="5" s="1"/>
  <c r="AW28" i="5"/>
  <c r="BF28" i="5" s="1"/>
  <c r="BU28" i="5" s="1"/>
  <c r="BZ28" i="5" s="1"/>
  <c r="CY28" i="5" s="1"/>
  <c r="BD28" i="5"/>
  <c r="BS28" i="5" s="1"/>
  <c r="BX28" i="5" s="1"/>
  <c r="CW28" i="5" s="1"/>
  <c r="BE28" i="5"/>
  <c r="BT28" i="5" s="1"/>
  <c r="BY28" i="5" s="1"/>
  <c r="CX28" i="5" s="1"/>
  <c r="BG28" i="5"/>
  <c r="BV28" i="5" s="1"/>
  <c r="CA28" i="5" s="1"/>
  <c r="CZ28" i="5" s="1"/>
  <c r="ER26" i="1"/>
  <c r="BO26" i="1"/>
  <c r="BN26" i="1"/>
  <c r="EQ26" i="1"/>
  <c r="BM26" i="1"/>
  <c r="BE26" i="1"/>
  <c r="BF26" i="1" s="1"/>
  <c r="FF26" i="1" s="1"/>
  <c r="EP26" i="1"/>
  <c r="ES26" i="1"/>
  <c r="BP26" i="1"/>
  <c r="F28" i="10" l="1"/>
  <c r="O28" i="10" s="1"/>
  <c r="N28" i="10"/>
  <c r="BJ28" i="5"/>
  <c r="BI28" i="5"/>
  <c r="DQ28" i="5" s="1"/>
  <c r="EA28" i="5" s="1"/>
  <c r="EF28" i="5" s="1"/>
  <c r="EK28" i="5" s="1"/>
  <c r="BK28" i="5"/>
  <c r="GJ26" i="11"/>
  <c r="GK26" i="11" s="1"/>
  <c r="AS27" i="11"/>
  <c r="AZ28" i="5"/>
  <c r="BA28" i="5" s="1"/>
  <c r="BP28" i="5"/>
  <c r="DD28" i="5" s="1"/>
  <c r="DN28" i="5" s="1"/>
  <c r="EY28" i="5" s="1"/>
  <c r="BL28" i="5"/>
  <c r="DT28" i="5" s="1"/>
  <c r="ED28" i="5" s="1"/>
  <c r="EI28" i="5" s="1"/>
  <c r="EN28" i="5" s="1"/>
  <c r="FE28" i="5" s="1"/>
  <c r="CF28" i="5"/>
  <c r="CD28" i="5"/>
  <c r="EU28" i="5"/>
  <c r="ES28" i="5"/>
  <c r="FH28" i="5" s="1"/>
  <c r="CB26" i="1"/>
  <c r="BR26" i="1"/>
  <c r="BW26" i="1"/>
  <c r="BT26" i="1"/>
  <c r="CD26" i="1"/>
  <c r="BY26" i="1"/>
  <c r="CE26" i="1"/>
  <c r="BZ26" i="1"/>
  <c r="BU26" i="1"/>
  <c r="BS26" i="1"/>
  <c r="BX26" i="1"/>
  <c r="CC26" i="1"/>
  <c r="AU27" i="11" l="1"/>
  <c r="AX27" i="11"/>
  <c r="AV27" i="11"/>
  <c r="AW27" i="11"/>
  <c r="FJ28" i="5"/>
  <c r="AM29" i="5" s="1"/>
  <c r="FB28" i="5"/>
  <c r="BB28" i="5"/>
  <c r="DR28" i="5"/>
  <c r="EB28" i="5" s="1"/>
  <c r="EG28" i="5" s="1"/>
  <c r="EL28" i="5" s="1"/>
  <c r="FC28" i="5" s="1"/>
  <c r="AK29" i="5" s="1"/>
  <c r="FM28" i="5"/>
  <c r="AP29" i="5" s="1"/>
  <c r="CC28" i="5"/>
  <c r="ER28" i="5"/>
  <c r="FG28" i="5" s="1"/>
  <c r="EB26" i="1"/>
  <c r="CQ26" i="1"/>
  <c r="DC26" i="1" s="1"/>
  <c r="EA26" i="1"/>
  <c r="CP26" i="1"/>
  <c r="DB26" i="1" s="1"/>
  <c r="CJ26" i="1"/>
  <c r="CX26" i="1" s="1"/>
  <c r="DH26" i="1" s="1"/>
  <c r="DW26" i="1"/>
  <c r="CG26" i="1"/>
  <c r="CU26" i="1" s="1"/>
  <c r="DT26" i="1"/>
  <c r="DY26" i="1"/>
  <c r="CN26" i="1"/>
  <c r="CS26" i="1" s="1"/>
  <c r="CH26" i="1"/>
  <c r="CV26" i="1" s="1"/>
  <c r="DU26" i="1"/>
  <c r="CI26" i="1"/>
  <c r="CW26" i="1" s="1"/>
  <c r="DV26" i="1"/>
  <c r="EF26" i="1" s="1"/>
  <c r="EK26" i="1" s="1"/>
  <c r="DZ26" i="1"/>
  <c r="CO26" i="1"/>
  <c r="DA26" i="1" s="1"/>
  <c r="EG26" i="1" l="1"/>
  <c r="EL26" i="1" s="1"/>
  <c r="CL26" i="1"/>
  <c r="BK27" i="11"/>
  <c r="DS27" i="11" s="1"/>
  <c r="EC27" i="11" s="1"/>
  <c r="EH27" i="11" s="1"/>
  <c r="EM27" i="11" s="1"/>
  <c r="FD27" i="11" s="1"/>
  <c r="BF27" i="11"/>
  <c r="BU27" i="11" s="1"/>
  <c r="BP27" i="11"/>
  <c r="DD27" i="11" s="1"/>
  <c r="DN27" i="11" s="1"/>
  <c r="EY27" i="11" s="1"/>
  <c r="BE27" i="11"/>
  <c r="BT27" i="11" s="1"/>
  <c r="BJ27" i="11"/>
  <c r="DR27" i="11" s="1"/>
  <c r="EB27" i="11" s="1"/>
  <c r="EG27" i="11" s="1"/>
  <c r="EL27" i="11" s="1"/>
  <c r="FC27" i="11" s="1"/>
  <c r="BO27" i="11"/>
  <c r="DC27" i="11" s="1"/>
  <c r="DM27" i="11" s="1"/>
  <c r="EX27" i="11" s="1"/>
  <c r="BL27" i="11"/>
  <c r="DT27" i="11" s="1"/>
  <c r="ED27" i="11" s="1"/>
  <c r="EI27" i="11" s="1"/>
  <c r="EN27" i="11" s="1"/>
  <c r="FE27" i="11" s="1"/>
  <c r="BG27" i="11"/>
  <c r="BV27" i="11" s="1"/>
  <c r="BQ27" i="11"/>
  <c r="DE27" i="11" s="1"/>
  <c r="DO27" i="11" s="1"/>
  <c r="EZ27" i="11" s="1"/>
  <c r="AZ27" i="11"/>
  <c r="BD27" i="11"/>
  <c r="BS27" i="11" s="1"/>
  <c r="BI27" i="11"/>
  <c r="DQ27" i="11" s="1"/>
  <c r="EA27" i="11" s="1"/>
  <c r="EF27" i="11" s="1"/>
  <c r="EK27" i="11" s="1"/>
  <c r="BN27" i="11"/>
  <c r="DB27" i="11" s="1"/>
  <c r="DL27" i="11" s="1"/>
  <c r="EW27" i="11" s="1"/>
  <c r="AJ29" i="5"/>
  <c r="DS28" i="5"/>
  <c r="EC28" i="5" s="1"/>
  <c r="EH28" i="5" s="1"/>
  <c r="EM28" i="5" s="1"/>
  <c r="FD28" i="5" s="1"/>
  <c r="CZ26" i="1"/>
  <c r="DE26" i="1" s="1"/>
  <c r="ED26" i="1"/>
  <c r="DM26" i="1"/>
  <c r="EX26" i="1"/>
  <c r="FC26" i="1" s="1"/>
  <c r="EE26" i="1"/>
  <c r="EJ26" i="1" s="1"/>
  <c r="DG26" i="1"/>
  <c r="DF26" i="1"/>
  <c r="CA27" i="11" l="1"/>
  <c r="CZ27" i="11" s="1"/>
  <c r="EU27" i="11" s="1"/>
  <c r="FJ27" i="11" s="1"/>
  <c r="CF27" i="11"/>
  <c r="BA27" i="11"/>
  <c r="FM27" i="11" s="1"/>
  <c r="EP27" i="11"/>
  <c r="FP27" i="11" s="1"/>
  <c r="FB27" i="11"/>
  <c r="BX27" i="11"/>
  <c r="CW27" i="11" s="1"/>
  <c r="ER27" i="11" s="1"/>
  <c r="FG27" i="11" s="1"/>
  <c r="BY27" i="11"/>
  <c r="CX27" i="11" s="1"/>
  <c r="ES27" i="11" s="1"/>
  <c r="FH27" i="11" s="1"/>
  <c r="BZ27" i="11"/>
  <c r="CY27" i="11" s="1"/>
  <c r="ET27" i="11" s="1"/>
  <c r="FI27" i="11" s="1"/>
  <c r="EP28" i="5"/>
  <c r="FN28" i="5" s="1"/>
  <c r="D29" i="10" s="1"/>
  <c r="CE28" i="5"/>
  <c r="EU26" i="1"/>
  <c r="DJ26" i="1"/>
  <c r="EV26" i="1"/>
  <c r="FA26" i="1" s="1"/>
  <c r="DK26" i="1"/>
  <c r="EI26" i="1"/>
  <c r="EN26" i="1"/>
  <c r="EW26" i="1"/>
  <c r="FB26" i="1" s="1"/>
  <c r="DL26" i="1"/>
  <c r="CC27" i="11" l="1"/>
  <c r="CD27" i="11"/>
  <c r="CE27" i="11"/>
  <c r="FL27" i="11"/>
  <c r="FN27" i="11" s="1"/>
  <c r="FX27" i="11" s="1"/>
  <c r="BB27" i="11"/>
  <c r="EZ26" i="1"/>
  <c r="FE26" i="1"/>
  <c r="FG26" i="1" s="1"/>
  <c r="FS27" i="11" l="1"/>
  <c r="FQ27" i="11"/>
  <c r="GF27" i="11" s="1"/>
  <c r="AM28" i="11" s="1"/>
  <c r="FV27" i="11"/>
  <c r="GA27" i="11"/>
  <c r="GH27" i="11" s="1"/>
  <c r="AP28" i="11" s="1"/>
  <c r="FU27" i="11"/>
  <c r="FW27" i="11"/>
  <c r="GE27" i="11" s="1"/>
  <c r="AL28" i="11" s="1"/>
  <c r="ET28" i="5"/>
  <c r="FI28" i="5" s="1"/>
  <c r="FI26" i="1"/>
  <c r="FJ26" i="1" s="1"/>
  <c r="AX27" i="1"/>
  <c r="GC27" i="11" l="1"/>
  <c r="FZ27" i="11"/>
  <c r="GD27" i="11"/>
  <c r="AK28" i="11" s="1"/>
  <c r="AL29" i="5"/>
  <c r="FL28" i="5"/>
  <c r="BB27" i="1"/>
  <c r="BC27" i="1"/>
  <c r="BA27" i="1"/>
  <c r="AZ27" i="1"/>
  <c r="GI27" i="11" l="1"/>
  <c r="AJ28" i="11"/>
  <c r="FO28" i="5"/>
  <c r="AO29" i="5"/>
  <c r="AQ29" i="5" s="1"/>
  <c r="ES27" i="1"/>
  <c r="BP27" i="1"/>
  <c r="BM27" i="1"/>
  <c r="BE27" i="1"/>
  <c r="BF27" i="1" s="1"/>
  <c r="FF27" i="1" s="1"/>
  <c r="EP27" i="1"/>
  <c r="BN27" i="1"/>
  <c r="EQ27" i="1"/>
  <c r="BO27" i="1"/>
  <c r="ER27" i="1"/>
  <c r="AS29" i="5" l="1"/>
  <c r="E29" i="10"/>
  <c r="FP28" i="5"/>
  <c r="AO28" i="11"/>
  <c r="AQ28" i="11" s="1"/>
  <c r="GJ27" i="11"/>
  <c r="GK27" i="11" s="1"/>
  <c r="AS28" i="11"/>
  <c r="AW29" i="5"/>
  <c r="BF29" i="5" s="1"/>
  <c r="BU29" i="5" s="1"/>
  <c r="BZ29" i="5" s="1"/>
  <c r="CY29" i="5" s="1"/>
  <c r="AX29" i="5"/>
  <c r="BQ29" i="5" s="1"/>
  <c r="DE29" i="5" s="1"/>
  <c r="DO29" i="5" s="1"/>
  <c r="EZ29" i="5" s="1"/>
  <c r="AU29" i="5"/>
  <c r="BN29" i="5" s="1"/>
  <c r="DB29" i="5" s="1"/>
  <c r="DL29" i="5" s="1"/>
  <c r="EW29" i="5" s="1"/>
  <c r="AV29" i="5"/>
  <c r="BO29" i="5" s="1"/>
  <c r="DC29" i="5" s="1"/>
  <c r="DM29" i="5" s="1"/>
  <c r="EX29" i="5" s="1"/>
  <c r="BP29" i="5"/>
  <c r="DD29" i="5" s="1"/>
  <c r="DN29" i="5" s="1"/>
  <c r="EY29" i="5" s="1"/>
  <c r="BD29" i="5"/>
  <c r="BS29" i="5" s="1"/>
  <c r="BX29" i="5" s="1"/>
  <c r="CW29" i="5" s="1"/>
  <c r="BX27" i="1"/>
  <c r="CC27" i="1"/>
  <c r="BS27" i="1"/>
  <c r="CB27" i="1"/>
  <c r="BW27" i="1"/>
  <c r="BR27" i="1"/>
  <c r="BT27" i="1"/>
  <c r="BY27" i="1"/>
  <c r="CD27" i="1"/>
  <c r="CE27" i="1"/>
  <c r="BU27" i="1"/>
  <c r="BZ27" i="1"/>
  <c r="BJ29" i="5" l="1"/>
  <c r="BG29" i="5"/>
  <c r="BV29" i="5" s="1"/>
  <c r="CA29" i="5" s="1"/>
  <c r="CZ29" i="5" s="1"/>
  <c r="BK29" i="5"/>
  <c r="BL29" i="5"/>
  <c r="DT29" i="5" s="1"/>
  <c r="ED29" i="5" s="1"/>
  <c r="EI29" i="5" s="1"/>
  <c r="EN29" i="5" s="1"/>
  <c r="FE29" i="5" s="1"/>
  <c r="BE29" i="5"/>
  <c r="BT29" i="5" s="1"/>
  <c r="BY29" i="5" s="1"/>
  <c r="CX29" i="5" s="1"/>
  <c r="F29" i="10"/>
  <c r="O29" i="10" s="1"/>
  <c r="N29" i="10"/>
  <c r="AU28" i="11"/>
  <c r="AX28" i="11"/>
  <c r="AV28" i="11"/>
  <c r="AW28" i="11"/>
  <c r="AZ29" i="5"/>
  <c r="BA29" i="5" s="1"/>
  <c r="BI29" i="5"/>
  <c r="DQ29" i="5"/>
  <c r="EA29" i="5" s="1"/>
  <c r="EF29" i="5" s="1"/>
  <c r="EK29" i="5" s="1"/>
  <c r="DV27" i="1"/>
  <c r="CI27" i="1"/>
  <c r="CW27" i="1" s="1"/>
  <c r="CN27" i="1"/>
  <c r="DY27" i="1"/>
  <c r="CZ27" i="1"/>
  <c r="CQ27" i="1"/>
  <c r="DC27" i="1" s="1"/>
  <c r="EB27" i="1"/>
  <c r="CJ27" i="1"/>
  <c r="CX27" i="1" s="1"/>
  <c r="DH27" i="1" s="1"/>
  <c r="DW27" i="1"/>
  <c r="DZ27" i="1"/>
  <c r="CO27" i="1"/>
  <c r="DA27" i="1" s="1"/>
  <c r="CP27" i="1"/>
  <c r="DB27" i="1" s="1"/>
  <c r="EA27" i="1"/>
  <c r="DT27" i="1"/>
  <c r="CG27" i="1"/>
  <c r="CU27" i="1"/>
  <c r="DU27" i="1"/>
  <c r="CH27" i="1"/>
  <c r="CV27" i="1" s="1"/>
  <c r="CF29" i="5" l="1"/>
  <c r="EG27" i="1"/>
  <c r="EL27" i="1" s="1"/>
  <c r="BE28" i="11"/>
  <c r="BT28" i="11" s="1"/>
  <c r="BJ28" i="11"/>
  <c r="DR28" i="11" s="1"/>
  <c r="EB28" i="11" s="1"/>
  <c r="EG28" i="11" s="1"/>
  <c r="EL28" i="11" s="1"/>
  <c r="FC28" i="11" s="1"/>
  <c r="BO28" i="11"/>
  <c r="DC28" i="11" s="1"/>
  <c r="DM28" i="11" s="1"/>
  <c r="EX28" i="11" s="1"/>
  <c r="BK28" i="11"/>
  <c r="DS28" i="11" s="1"/>
  <c r="EC28" i="11" s="1"/>
  <c r="EH28" i="11" s="1"/>
  <c r="EM28" i="11" s="1"/>
  <c r="FD28" i="11" s="1"/>
  <c r="BF28" i="11"/>
  <c r="BU28" i="11" s="1"/>
  <c r="BP28" i="11"/>
  <c r="DD28" i="11" s="1"/>
  <c r="DN28" i="11" s="1"/>
  <c r="EY28" i="11" s="1"/>
  <c r="BG28" i="11"/>
  <c r="BV28" i="11" s="1"/>
  <c r="BL28" i="11"/>
  <c r="DT28" i="11" s="1"/>
  <c r="ED28" i="11" s="1"/>
  <c r="EI28" i="11" s="1"/>
  <c r="EN28" i="11" s="1"/>
  <c r="FE28" i="11" s="1"/>
  <c r="BQ28" i="11"/>
  <c r="DE28" i="11" s="1"/>
  <c r="DO28" i="11" s="1"/>
  <c r="EZ28" i="11" s="1"/>
  <c r="BI28" i="11"/>
  <c r="DQ28" i="11" s="1"/>
  <c r="EA28" i="11" s="1"/>
  <c r="EF28" i="11" s="1"/>
  <c r="EK28" i="11" s="1"/>
  <c r="AZ28" i="11"/>
  <c r="BD28" i="11"/>
  <c r="BS28" i="11" s="1"/>
  <c r="BN28" i="11"/>
  <c r="DB28" i="11" s="1"/>
  <c r="DL28" i="11" s="1"/>
  <c r="EW28" i="11" s="1"/>
  <c r="FB29" i="5"/>
  <c r="ES29" i="5"/>
  <c r="FH29" i="5" s="1"/>
  <c r="CD29" i="5"/>
  <c r="BB29" i="5"/>
  <c r="DR29" i="5"/>
  <c r="EB29" i="5" s="1"/>
  <c r="EG29" i="5" s="1"/>
  <c r="EL29" i="5" s="1"/>
  <c r="FC29" i="5" s="1"/>
  <c r="AK30" i="5" s="1"/>
  <c r="FM29" i="5"/>
  <c r="AP30" i="5" s="1"/>
  <c r="CC29" i="5"/>
  <c r="EU29" i="5"/>
  <c r="DF27" i="1"/>
  <c r="CL27" i="1"/>
  <c r="CS27" i="1"/>
  <c r="EX27" i="1"/>
  <c r="FC27" i="1" s="1"/>
  <c r="DM27" i="1"/>
  <c r="EE27" i="1"/>
  <c r="EJ27" i="1" s="1"/>
  <c r="ED27" i="1"/>
  <c r="DG27" i="1"/>
  <c r="DE27" i="1"/>
  <c r="EF27" i="1"/>
  <c r="EK27" i="1" s="1"/>
  <c r="BA28" i="11" l="1"/>
  <c r="FM28" i="11" s="1"/>
  <c r="BZ28" i="11"/>
  <c r="CY28" i="11" s="1"/>
  <c r="ET28" i="11" s="1"/>
  <c r="FI28" i="11" s="1"/>
  <c r="BX28" i="11"/>
  <c r="CW28" i="11" s="1"/>
  <c r="ER28" i="11" s="1"/>
  <c r="FG28" i="11" s="1"/>
  <c r="CA28" i="11"/>
  <c r="CZ28" i="11" s="1"/>
  <c r="EU28" i="11" s="1"/>
  <c r="FJ28" i="11" s="1"/>
  <c r="EP28" i="11"/>
  <c r="FP28" i="11" s="1"/>
  <c r="FB28" i="11"/>
  <c r="BY28" i="11"/>
  <c r="CX28" i="11" s="1"/>
  <c r="ES28" i="11" s="1"/>
  <c r="FH28" i="11" s="1"/>
  <c r="FJ29" i="5"/>
  <c r="AM30" i="5" s="1"/>
  <c r="DS29" i="5"/>
  <c r="EC29" i="5" s="1"/>
  <c r="EH29" i="5" s="1"/>
  <c r="EM29" i="5" s="1"/>
  <c r="FD29" i="5" s="1"/>
  <c r="EU27" i="1"/>
  <c r="DJ27" i="1"/>
  <c r="DL27" i="1"/>
  <c r="EW27" i="1"/>
  <c r="FB27" i="1" s="1"/>
  <c r="EI27" i="1"/>
  <c r="EN27" i="1"/>
  <c r="DK27" i="1"/>
  <c r="EV27" i="1"/>
  <c r="FA27" i="1" s="1"/>
  <c r="CD28" i="11" l="1"/>
  <c r="CF28" i="11"/>
  <c r="FL28" i="11"/>
  <c r="FN28" i="11" s="1"/>
  <c r="FV28" i="11" s="1"/>
  <c r="CE28" i="11"/>
  <c r="CC28" i="11"/>
  <c r="GA28" i="11"/>
  <c r="BB28" i="11"/>
  <c r="EP29" i="5"/>
  <c r="FN29" i="5" s="1"/>
  <c r="D30" i="10" s="1"/>
  <c r="ER29" i="5"/>
  <c r="FG29" i="5" s="1"/>
  <c r="CE29" i="5"/>
  <c r="EZ27" i="1"/>
  <c r="FE27" i="1"/>
  <c r="FG27" i="1" s="1"/>
  <c r="FX28" i="11" l="1"/>
  <c r="FU28" i="11"/>
  <c r="FS28" i="11"/>
  <c r="FQ28" i="11"/>
  <c r="FW28" i="11"/>
  <c r="AJ30" i="5"/>
  <c r="FI27" i="1"/>
  <c r="FJ27" i="1" s="1"/>
  <c r="AX28" i="1"/>
  <c r="GC28" i="11" l="1"/>
  <c r="GE28" i="11"/>
  <c r="AL29" i="11" s="1"/>
  <c r="AJ29" i="11"/>
  <c r="GH28" i="11"/>
  <c r="AP29" i="11" s="1"/>
  <c r="GF28" i="11"/>
  <c r="AM29" i="11" s="1"/>
  <c r="FZ28" i="11"/>
  <c r="GD28" i="11"/>
  <c r="AK29" i="11" s="1"/>
  <c r="ET29" i="5"/>
  <c r="FI29" i="5" s="1"/>
  <c r="BA28" i="1"/>
  <c r="BC28" i="1"/>
  <c r="BB28" i="1"/>
  <c r="AZ28" i="1"/>
  <c r="AO29" i="11" l="1"/>
  <c r="AQ29" i="11" s="1"/>
  <c r="GI28" i="11"/>
  <c r="AL30" i="5"/>
  <c r="FL29" i="5"/>
  <c r="BM28" i="1"/>
  <c r="EP28" i="1"/>
  <c r="BE28" i="1"/>
  <c r="BF28" i="1" s="1"/>
  <c r="FF28" i="1" s="1"/>
  <c r="ES28" i="1"/>
  <c r="BP28" i="1"/>
  <c r="BO28" i="1"/>
  <c r="ER28" i="1"/>
  <c r="BN28" i="1"/>
  <c r="EQ28" i="1"/>
  <c r="AS29" i="11" l="1"/>
  <c r="GJ28" i="11"/>
  <c r="GK28" i="11" s="1"/>
  <c r="FO29" i="5"/>
  <c r="AO30" i="5"/>
  <c r="AQ30" i="5" s="1"/>
  <c r="BT28" i="1"/>
  <c r="BY28" i="1"/>
  <c r="CD28" i="1"/>
  <c r="BU28" i="1"/>
  <c r="CE28" i="1"/>
  <c r="BZ28" i="1"/>
  <c r="BX28" i="1"/>
  <c r="BS28" i="1"/>
  <c r="CC28" i="1"/>
  <c r="BW28" i="1"/>
  <c r="CB28" i="1"/>
  <c r="BR28" i="1"/>
  <c r="AS30" i="5" l="1"/>
  <c r="E30" i="10"/>
  <c r="FP29" i="5"/>
  <c r="AU29" i="11"/>
  <c r="AW29" i="11"/>
  <c r="AV29" i="11"/>
  <c r="AX29" i="11"/>
  <c r="AV30" i="5"/>
  <c r="BO30" i="5" s="1"/>
  <c r="DC30" i="5" s="1"/>
  <c r="DM30" i="5" s="1"/>
  <c r="EX30" i="5" s="1"/>
  <c r="AX30" i="5"/>
  <c r="BQ30" i="5" s="1"/>
  <c r="DE30" i="5" s="1"/>
  <c r="DO30" i="5" s="1"/>
  <c r="EZ30" i="5" s="1"/>
  <c r="AW30" i="5"/>
  <c r="BF30" i="5" s="1"/>
  <c r="BU30" i="5" s="1"/>
  <c r="BZ30" i="5" s="1"/>
  <c r="CY30" i="5" s="1"/>
  <c r="AU30" i="5"/>
  <c r="BN30" i="5" s="1"/>
  <c r="DB30" i="5" s="1"/>
  <c r="DL30" i="5" s="1"/>
  <c r="EW30" i="5" s="1"/>
  <c r="DZ28" i="1"/>
  <c r="CO28" i="1"/>
  <c r="DA28" i="1" s="1"/>
  <c r="CH28" i="1"/>
  <c r="CV28" i="1" s="1"/>
  <c r="DF28" i="1" s="1"/>
  <c r="DU28" i="1"/>
  <c r="CJ28" i="1"/>
  <c r="CX28" i="1" s="1"/>
  <c r="DW28" i="1"/>
  <c r="CP28" i="1"/>
  <c r="DB28" i="1" s="1"/>
  <c r="EA28" i="1"/>
  <c r="CQ28" i="1"/>
  <c r="DC28" i="1" s="1"/>
  <c r="EB28" i="1"/>
  <c r="DV28" i="1"/>
  <c r="EF28" i="1" s="1"/>
  <c r="EK28" i="1" s="1"/>
  <c r="CI28" i="1"/>
  <c r="CW28" i="1" s="1"/>
  <c r="DG28" i="1" s="1"/>
  <c r="CG28" i="1"/>
  <c r="CU28" i="1" s="1"/>
  <c r="DT28" i="1"/>
  <c r="CN28" i="1"/>
  <c r="CZ28" i="1" s="1"/>
  <c r="DY28" i="1"/>
  <c r="EE28" i="1" l="1"/>
  <c r="EJ28" i="1" s="1"/>
  <c r="BD30" i="5"/>
  <c r="BS30" i="5" s="1"/>
  <c r="BX30" i="5" s="1"/>
  <c r="CW30" i="5" s="1"/>
  <c r="BK30" i="5"/>
  <c r="BL30" i="5"/>
  <c r="DT30" i="5" s="1"/>
  <c r="ED30" i="5" s="1"/>
  <c r="EI30" i="5" s="1"/>
  <c r="EN30" i="5" s="1"/>
  <c r="FE30" i="5" s="1"/>
  <c r="F30" i="10"/>
  <c r="O30" i="10" s="1"/>
  <c r="N30" i="10"/>
  <c r="BJ30" i="5"/>
  <c r="BE30" i="5"/>
  <c r="BT30" i="5" s="1"/>
  <c r="BY30" i="5" s="1"/>
  <c r="CX30" i="5" s="1"/>
  <c r="BG30" i="5"/>
  <c r="BV30" i="5" s="1"/>
  <c r="CA30" i="5" s="1"/>
  <c r="CZ30" i="5" s="1"/>
  <c r="EU30" i="5" s="1"/>
  <c r="BJ29" i="11"/>
  <c r="DR29" i="11" s="1"/>
  <c r="EB29" i="11" s="1"/>
  <c r="EG29" i="11" s="1"/>
  <c r="EL29" i="11" s="1"/>
  <c r="FC29" i="11" s="1"/>
  <c r="BE29" i="11"/>
  <c r="BT29" i="11" s="1"/>
  <c r="BO29" i="11"/>
  <c r="DC29" i="11" s="1"/>
  <c r="DM29" i="11" s="1"/>
  <c r="EX29" i="11" s="1"/>
  <c r="BL29" i="11"/>
  <c r="DT29" i="11" s="1"/>
  <c r="ED29" i="11" s="1"/>
  <c r="EI29" i="11" s="1"/>
  <c r="EN29" i="11" s="1"/>
  <c r="FE29" i="11" s="1"/>
  <c r="BG29" i="11"/>
  <c r="BV29" i="11" s="1"/>
  <c r="BQ29" i="11"/>
  <c r="DE29" i="11" s="1"/>
  <c r="DO29" i="11" s="1"/>
  <c r="EZ29" i="11" s="1"/>
  <c r="BK29" i="11"/>
  <c r="DS29" i="11" s="1"/>
  <c r="EC29" i="11" s="1"/>
  <c r="EH29" i="11" s="1"/>
  <c r="EM29" i="11" s="1"/>
  <c r="FD29" i="11" s="1"/>
  <c r="BF29" i="11"/>
  <c r="BU29" i="11" s="1"/>
  <c r="BP29" i="11"/>
  <c r="DD29" i="11" s="1"/>
  <c r="DN29" i="11" s="1"/>
  <c r="EY29" i="11" s="1"/>
  <c r="AZ29" i="11"/>
  <c r="BI29" i="11"/>
  <c r="DQ29" i="11" s="1"/>
  <c r="EA29" i="11" s="1"/>
  <c r="EF29" i="11" s="1"/>
  <c r="EK29" i="11" s="1"/>
  <c r="BD29" i="11"/>
  <c r="BS29" i="11" s="1"/>
  <c r="BN29" i="11"/>
  <c r="DB29" i="11" s="1"/>
  <c r="DL29" i="11" s="1"/>
  <c r="EW29" i="11" s="1"/>
  <c r="BP30" i="5"/>
  <c r="DD30" i="5" s="1"/>
  <c r="DN30" i="5" s="1"/>
  <c r="EY30" i="5" s="1"/>
  <c r="AZ30" i="5"/>
  <c r="BA30" i="5" s="1"/>
  <c r="BB30" i="5" s="1"/>
  <c r="BI30" i="5"/>
  <c r="DQ30" i="5" s="1"/>
  <c r="EA30" i="5" s="1"/>
  <c r="EF30" i="5" s="1"/>
  <c r="EK30" i="5" s="1"/>
  <c r="DL28" i="1"/>
  <c r="EW28" i="1"/>
  <c r="FB28" i="1" s="1"/>
  <c r="DH28" i="1"/>
  <c r="DK28" i="1"/>
  <c r="EV28" i="1"/>
  <c r="FA28" i="1" s="1"/>
  <c r="EG28" i="1"/>
  <c r="EL28" i="1" s="1"/>
  <c r="CS28" i="1"/>
  <c r="ED28" i="1"/>
  <c r="DE28" i="1"/>
  <c r="CL28" i="1"/>
  <c r="CD30" i="5" l="1"/>
  <c r="CF30" i="5"/>
  <c r="CA29" i="11"/>
  <c r="CZ29" i="11" s="1"/>
  <c r="EU29" i="11" s="1"/>
  <c r="FJ29" i="11" s="1"/>
  <c r="CF29" i="11"/>
  <c r="BX29" i="11"/>
  <c r="CW29" i="11" s="1"/>
  <c r="ER29" i="11" s="1"/>
  <c r="FG29" i="11" s="1"/>
  <c r="FB29" i="11"/>
  <c r="EP29" i="11"/>
  <c r="FP29" i="11" s="1"/>
  <c r="BZ29" i="11"/>
  <c r="CY29" i="11" s="1"/>
  <c r="ET29" i="11" s="1"/>
  <c r="FI29" i="11" s="1"/>
  <c r="BY29" i="11"/>
  <c r="CX29" i="11" s="1"/>
  <c r="ES29" i="11" s="1"/>
  <c r="FH29" i="11" s="1"/>
  <c r="BA29" i="11"/>
  <c r="FM29" i="11" s="1"/>
  <c r="FJ30" i="5"/>
  <c r="AM31" i="5" s="1"/>
  <c r="FB30" i="5"/>
  <c r="ES30" i="5"/>
  <c r="FH30" i="5" s="1"/>
  <c r="DS30" i="5"/>
  <c r="EC30" i="5" s="1"/>
  <c r="EH30" i="5" s="1"/>
  <c r="EM30" i="5" s="1"/>
  <c r="FD30" i="5" s="1"/>
  <c r="DR30" i="5"/>
  <c r="EB30" i="5" s="1"/>
  <c r="EG30" i="5" s="1"/>
  <c r="EL30" i="5" s="1"/>
  <c r="FC30" i="5" s="1"/>
  <c r="FM30" i="5"/>
  <c r="AP31" i="5" s="1"/>
  <c r="CC30" i="5"/>
  <c r="EU28" i="1"/>
  <c r="DJ28" i="1"/>
  <c r="EX28" i="1"/>
  <c r="FC28" i="1" s="1"/>
  <c r="DM28" i="1"/>
  <c r="EI28" i="1"/>
  <c r="EN28" i="1"/>
  <c r="AK31" i="5" l="1"/>
  <c r="CE29" i="11"/>
  <c r="CC29" i="11"/>
  <c r="CD29" i="11"/>
  <c r="BB29" i="11"/>
  <c r="FL29" i="11"/>
  <c r="FN29" i="11" s="1"/>
  <c r="FV29" i="11" s="1"/>
  <c r="EP30" i="5"/>
  <c r="FN30" i="5" s="1"/>
  <c r="D31" i="10" s="1"/>
  <c r="EZ28" i="1"/>
  <c r="FE28" i="1"/>
  <c r="FG28" i="1" s="1"/>
  <c r="FX29" i="11" l="1"/>
  <c r="GA29" i="11"/>
  <c r="FU29" i="11"/>
  <c r="FQ29" i="11"/>
  <c r="GD29" i="11" s="1"/>
  <c r="AK30" i="11" s="1"/>
  <c r="FS29" i="11"/>
  <c r="FW29" i="11"/>
  <c r="GE29" i="11" s="1"/>
  <c r="AL30" i="11" s="1"/>
  <c r="ET30" i="5"/>
  <c r="CE30" i="5"/>
  <c r="ER30" i="5"/>
  <c r="FG30" i="5" s="1"/>
  <c r="FI28" i="1"/>
  <c r="FJ28" i="1" s="1"/>
  <c r="AX29" i="1"/>
  <c r="GC29" i="11" l="1"/>
  <c r="FZ29" i="11"/>
  <c r="GF29" i="11"/>
  <c r="AM30" i="11" s="1"/>
  <c r="GH29" i="11"/>
  <c r="AP30" i="11" s="1"/>
  <c r="FI30" i="5"/>
  <c r="AL31" i="5" s="1"/>
  <c r="AJ31" i="5"/>
  <c r="BC29" i="1"/>
  <c r="AZ29" i="1"/>
  <c r="BA29" i="1"/>
  <c r="BB29" i="1"/>
  <c r="FL30" i="5" l="1"/>
  <c r="AJ30" i="11"/>
  <c r="GI29" i="11"/>
  <c r="FO30" i="5"/>
  <c r="AO31" i="5"/>
  <c r="AQ31" i="5" s="1"/>
  <c r="EP29" i="1"/>
  <c r="BE29" i="1"/>
  <c r="BF29" i="1" s="1"/>
  <c r="FF29" i="1" s="1"/>
  <c r="BM29" i="1"/>
  <c r="BO29" i="1"/>
  <c r="ER29" i="1"/>
  <c r="EQ29" i="1"/>
  <c r="BN29" i="1"/>
  <c r="BP29" i="1"/>
  <c r="ES29" i="1"/>
  <c r="AS31" i="5" l="1"/>
  <c r="FP30" i="5"/>
  <c r="E31" i="10"/>
  <c r="GJ29" i="11"/>
  <c r="GK29" i="11" s="1"/>
  <c r="AS30" i="11"/>
  <c r="AO30" i="11"/>
  <c r="AQ30" i="11" s="1"/>
  <c r="AV31" i="5"/>
  <c r="BO31" i="5" s="1"/>
  <c r="DC31" i="5" s="1"/>
  <c r="DM31" i="5" s="1"/>
  <c r="EX31" i="5" s="1"/>
  <c r="AW31" i="5"/>
  <c r="BP31" i="5" s="1"/>
  <c r="DD31" i="5" s="1"/>
  <c r="DN31" i="5" s="1"/>
  <c r="EY31" i="5" s="1"/>
  <c r="AX31" i="5"/>
  <c r="BQ31" i="5" s="1"/>
  <c r="DE31" i="5" s="1"/>
  <c r="DO31" i="5" s="1"/>
  <c r="EZ31" i="5" s="1"/>
  <c r="AU31" i="5"/>
  <c r="BD31" i="5" s="1"/>
  <c r="BS31" i="5" s="1"/>
  <c r="BX31" i="5" s="1"/>
  <c r="CW31" i="5" s="1"/>
  <c r="BE31" i="5"/>
  <c r="BT31" i="5" s="1"/>
  <c r="BY31" i="5" s="1"/>
  <c r="CX31" i="5" s="1"/>
  <c r="CB29" i="1"/>
  <c r="BW29" i="1"/>
  <c r="BR29" i="1"/>
  <c r="CC29" i="1"/>
  <c r="BS29" i="1"/>
  <c r="BX29" i="1"/>
  <c r="BT29" i="1"/>
  <c r="BY29" i="1"/>
  <c r="CD29" i="1"/>
  <c r="CE29" i="1"/>
  <c r="BZ29" i="1"/>
  <c r="BU29" i="1"/>
  <c r="BN31" i="5" l="1"/>
  <c r="DB31" i="5" s="1"/>
  <c r="DL31" i="5" s="1"/>
  <c r="EW31" i="5" s="1"/>
  <c r="BL31" i="5"/>
  <c r="DT31" i="5" s="1"/>
  <c r="ED31" i="5" s="1"/>
  <c r="EI31" i="5" s="1"/>
  <c r="EN31" i="5" s="1"/>
  <c r="FE31" i="5" s="1"/>
  <c r="F31" i="10"/>
  <c r="O31" i="10" s="1"/>
  <c r="N31" i="10"/>
  <c r="BI31" i="5"/>
  <c r="DQ31" i="5" s="1"/>
  <c r="EA31" i="5" s="1"/>
  <c r="EF31" i="5" s="1"/>
  <c r="EK31" i="5" s="1"/>
  <c r="BG31" i="5"/>
  <c r="BV31" i="5" s="1"/>
  <c r="CA31" i="5" s="1"/>
  <c r="CZ31" i="5" s="1"/>
  <c r="BJ31" i="5"/>
  <c r="BF31" i="5"/>
  <c r="BU31" i="5" s="1"/>
  <c r="BZ31" i="5" s="1"/>
  <c r="CY31" i="5" s="1"/>
  <c r="AW30" i="11"/>
  <c r="AV30" i="11"/>
  <c r="AX30" i="11"/>
  <c r="AU30" i="11"/>
  <c r="AZ31" i="5"/>
  <c r="BK31" i="5"/>
  <c r="CD31" i="5"/>
  <c r="ES31" i="5"/>
  <c r="FH31" i="5" s="1"/>
  <c r="BA31" i="5"/>
  <c r="EB29" i="1"/>
  <c r="CQ29" i="1"/>
  <c r="DC29" i="1" s="1"/>
  <c r="DV29" i="1"/>
  <c r="CI29" i="1"/>
  <c r="CW29" i="1" s="1"/>
  <c r="DW29" i="1"/>
  <c r="EG29" i="1" s="1"/>
  <c r="EL29" i="1" s="1"/>
  <c r="CJ29" i="1"/>
  <c r="CX29" i="1" s="1"/>
  <c r="CP29" i="1"/>
  <c r="DB29" i="1" s="1"/>
  <c r="EA29" i="1"/>
  <c r="CG29" i="1"/>
  <c r="CU29" i="1" s="1"/>
  <c r="DT29" i="1"/>
  <c r="CN29" i="1"/>
  <c r="DY29" i="1"/>
  <c r="CH29" i="1"/>
  <c r="CV29" i="1" s="1"/>
  <c r="DU29" i="1"/>
  <c r="DZ29" i="1"/>
  <c r="CO29" i="1"/>
  <c r="DA29" i="1" s="1"/>
  <c r="CF31" i="5" l="1"/>
  <c r="CS29" i="1"/>
  <c r="ED29" i="1"/>
  <c r="EI29" i="1" s="1"/>
  <c r="CL29" i="1"/>
  <c r="DH29" i="1"/>
  <c r="EX29" i="1" s="1"/>
  <c r="FC29" i="1" s="1"/>
  <c r="BJ30" i="11"/>
  <c r="DR30" i="11" s="1"/>
  <c r="EB30" i="11" s="1"/>
  <c r="EG30" i="11" s="1"/>
  <c r="EL30" i="11" s="1"/>
  <c r="FC30" i="11" s="1"/>
  <c r="BE30" i="11"/>
  <c r="BT30" i="11" s="1"/>
  <c r="BO30" i="11"/>
  <c r="DC30" i="11" s="1"/>
  <c r="DM30" i="11" s="1"/>
  <c r="EX30" i="11" s="1"/>
  <c r="BD30" i="11"/>
  <c r="BS30" i="11" s="1"/>
  <c r="BI30" i="11"/>
  <c r="DQ30" i="11" s="1"/>
  <c r="EA30" i="11" s="1"/>
  <c r="EF30" i="11" s="1"/>
  <c r="EK30" i="11" s="1"/>
  <c r="AZ30" i="11"/>
  <c r="BN30" i="11"/>
  <c r="DB30" i="11" s="1"/>
  <c r="DL30" i="11" s="1"/>
  <c r="EW30" i="11" s="1"/>
  <c r="BL30" i="11"/>
  <c r="DT30" i="11" s="1"/>
  <c r="ED30" i="11" s="1"/>
  <c r="EI30" i="11" s="1"/>
  <c r="EN30" i="11" s="1"/>
  <c r="FE30" i="11" s="1"/>
  <c r="BG30" i="11"/>
  <c r="BV30" i="11" s="1"/>
  <c r="BQ30" i="11"/>
  <c r="DE30" i="11" s="1"/>
  <c r="DO30" i="11" s="1"/>
  <c r="EZ30" i="11" s="1"/>
  <c r="BF30" i="11"/>
  <c r="BU30" i="11" s="1"/>
  <c r="BK30" i="11"/>
  <c r="DS30" i="11" s="1"/>
  <c r="EC30" i="11" s="1"/>
  <c r="EH30" i="11" s="1"/>
  <c r="EM30" i="11" s="1"/>
  <c r="FD30" i="11" s="1"/>
  <c r="BP30" i="11"/>
  <c r="DD30" i="11" s="1"/>
  <c r="DN30" i="11" s="1"/>
  <c r="EY30" i="11" s="1"/>
  <c r="FB31" i="5"/>
  <c r="EU31" i="5"/>
  <c r="DR31" i="5"/>
  <c r="EB31" i="5" s="1"/>
  <c r="EG31" i="5" s="1"/>
  <c r="EL31" i="5" s="1"/>
  <c r="FC31" i="5" s="1"/>
  <c r="AK32" i="5" s="1"/>
  <c r="FM31" i="5"/>
  <c r="AP32" i="5" s="1"/>
  <c r="BB31" i="5"/>
  <c r="CC31" i="5"/>
  <c r="DG29" i="1"/>
  <c r="EF29" i="1"/>
  <c r="EK29" i="1" s="1"/>
  <c r="EE29" i="1"/>
  <c r="EJ29" i="1" s="1"/>
  <c r="CZ29" i="1"/>
  <c r="DE29" i="1" s="1"/>
  <c r="DF29" i="1"/>
  <c r="DM29" i="1" l="1"/>
  <c r="CA30" i="11"/>
  <c r="CZ30" i="11" s="1"/>
  <c r="EU30" i="11" s="1"/>
  <c r="FJ30" i="11" s="1"/>
  <c r="FB30" i="11"/>
  <c r="EP30" i="11"/>
  <c r="FP30" i="11" s="1"/>
  <c r="BX30" i="11"/>
  <c r="CW30" i="11" s="1"/>
  <c r="ER30" i="11" s="1"/>
  <c r="FG30" i="11" s="1"/>
  <c r="BZ30" i="11"/>
  <c r="CY30" i="11" s="1"/>
  <c r="ET30" i="11" s="1"/>
  <c r="FI30" i="11" s="1"/>
  <c r="BA30" i="11"/>
  <c r="FM30" i="11" s="1"/>
  <c r="BY30" i="11"/>
  <c r="CX30" i="11" s="1"/>
  <c r="ES30" i="11" s="1"/>
  <c r="FH30" i="11" s="1"/>
  <c r="FJ31" i="5"/>
  <c r="AM32" i="5" s="1"/>
  <c r="DS31" i="5"/>
  <c r="EC31" i="5" s="1"/>
  <c r="EH31" i="5" s="1"/>
  <c r="EM31" i="5" s="1"/>
  <c r="FD31" i="5" s="1"/>
  <c r="DJ29" i="1"/>
  <c r="EU29" i="1"/>
  <c r="DL29" i="1"/>
  <c r="EW29" i="1"/>
  <c r="FB29" i="1" s="1"/>
  <c r="DK29" i="1"/>
  <c r="EV29" i="1"/>
  <c r="FA29" i="1" s="1"/>
  <c r="EN29" i="1"/>
  <c r="CD30" i="11" l="1"/>
  <c r="CC30" i="11"/>
  <c r="BB30" i="11"/>
  <c r="CE30" i="11"/>
  <c r="FL30" i="11"/>
  <c r="FN30" i="11" s="1"/>
  <c r="FW30" i="11" s="1"/>
  <c r="CF30" i="11"/>
  <c r="EP31" i="5"/>
  <c r="FN31" i="5" s="1"/>
  <c r="D32" i="10" s="1"/>
  <c r="ER31" i="5"/>
  <c r="CE31" i="5"/>
  <c r="EZ29" i="1"/>
  <c r="FE29" i="1"/>
  <c r="FG29" i="1" s="1"/>
  <c r="FX30" i="11" l="1"/>
  <c r="GA30" i="11"/>
  <c r="FU30" i="11"/>
  <c r="FQ30" i="11"/>
  <c r="GE30" i="11" s="1"/>
  <c r="AL31" i="11" s="1"/>
  <c r="FS30" i="11"/>
  <c r="FV30" i="11"/>
  <c r="GD30" i="11" s="1"/>
  <c r="AK31" i="11" s="1"/>
  <c r="GF30" i="11"/>
  <c r="AM31" i="11" s="1"/>
  <c r="FG31" i="5"/>
  <c r="AJ32" i="5" s="1"/>
  <c r="FI29" i="1"/>
  <c r="FJ29" i="1" s="1"/>
  <c r="AX30" i="1"/>
  <c r="GH30" i="11" l="1"/>
  <c r="AP31" i="11" s="1"/>
  <c r="FZ30" i="11"/>
  <c r="GC30" i="11"/>
  <c r="ET31" i="5"/>
  <c r="BA30" i="1"/>
  <c r="AZ30" i="1"/>
  <c r="BB30" i="1"/>
  <c r="BC30" i="1"/>
  <c r="GI30" i="11" l="1"/>
  <c r="AJ31" i="11"/>
  <c r="FI31" i="5"/>
  <c r="FL31" i="5" s="1"/>
  <c r="BP30" i="1"/>
  <c r="ES30" i="1"/>
  <c r="ER30" i="1"/>
  <c r="BO30" i="1"/>
  <c r="BM30" i="1"/>
  <c r="BE30" i="1"/>
  <c r="BF30" i="1" s="1"/>
  <c r="FF30" i="1" s="1"/>
  <c r="EP30" i="1"/>
  <c r="EQ30" i="1"/>
  <c r="BN30" i="1"/>
  <c r="AL32" i="5" l="1"/>
  <c r="AO32" i="5" s="1"/>
  <c r="AQ32" i="5" s="1"/>
  <c r="AO31" i="11"/>
  <c r="AQ31" i="11" s="1"/>
  <c r="GJ30" i="11"/>
  <c r="GK30" i="11" s="1"/>
  <c r="AS31" i="11"/>
  <c r="FO31" i="5"/>
  <c r="CB30" i="1"/>
  <c r="BR30" i="1"/>
  <c r="BW30" i="1"/>
  <c r="BS30" i="1"/>
  <c r="BX30" i="1"/>
  <c r="CC30" i="1"/>
  <c r="CD30" i="1"/>
  <c r="BT30" i="1"/>
  <c r="BY30" i="1"/>
  <c r="BZ30" i="1"/>
  <c r="BU30" i="1"/>
  <c r="CE30" i="1"/>
  <c r="AS32" i="5" l="1"/>
  <c r="FP31" i="5"/>
  <c r="E32" i="10"/>
  <c r="AU31" i="11"/>
  <c r="AX31" i="11"/>
  <c r="AW31" i="11"/>
  <c r="AV31" i="11"/>
  <c r="AX32" i="5"/>
  <c r="AU32" i="5"/>
  <c r="AV32" i="5"/>
  <c r="AW32" i="5"/>
  <c r="CP30" i="1"/>
  <c r="DB30" i="1" s="1"/>
  <c r="EA30" i="1"/>
  <c r="DT30" i="1"/>
  <c r="CG30" i="1"/>
  <c r="CU30" i="1"/>
  <c r="CI30" i="1"/>
  <c r="CW30" i="1" s="1"/>
  <c r="DV30" i="1"/>
  <c r="EF30" i="1" s="1"/>
  <c r="EK30" i="1" s="1"/>
  <c r="DW30" i="1"/>
  <c r="EG30" i="1" s="1"/>
  <c r="EL30" i="1" s="1"/>
  <c r="CJ30" i="1"/>
  <c r="CX30" i="1" s="1"/>
  <c r="DH30" i="1" s="1"/>
  <c r="CO30" i="1"/>
  <c r="DA30" i="1" s="1"/>
  <c r="DZ30" i="1"/>
  <c r="DU30" i="1"/>
  <c r="EE30" i="1" s="1"/>
  <c r="EJ30" i="1" s="1"/>
  <c r="CH30" i="1"/>
  <c r="CV30" i="1" s="1"/>
  <c r="EB30" i="1"/>
  <c r="CQ30" i="1"/>
  <c r="DC30" i="1" s="1"/>
  <c r="DY30" i="1"/>
  <c r="CN30" i="1"/>
  <c r="CZ30" i="1" s="1"/>
  <c r="DG30" i="1" l="1"/>
  <c r="F32" i="10"/>
  <c r="O32" i="10" s="1"/>
  <c r="N32" i="10"/>
  <c r="BK31" i="11"/>
  <c r="DS31" i="11" s="1"/>
  <c r="EC31" i="11" s="1"/>
  <c r="EH31" i="11" s="1"/>
  <c r="EM31" i="11" s="1"/>
  <c r="FD31" i="11" s="1"/>
  <c r="BF31" i="11"/>
  <c r="BU31" i="11" s="1"/>
  <c r="BP31" i="11"/>
  <c r="DD31" i="11" s="1"/>
  <c r="DN31" i="11" s="1"/>
  <c r="EY31" i="11" s="1"/>
  <c r="BL31" i="11"/>
  <c r="DT31" i="11" s="1"/>
  <c r="ED31" i="11" s="1"/>
  <c r="EI31" i="11" s="1"/>
  <c r="EN31" i="11" s="1"/>
  <c r="FE31" i="11" s="1"/>
  <c r="BG31" i="11"/>
  <c r="BV31" i="11" s="1"/>
  <c r="BQ31" i="11"/>
  <c r="DE31" i="11" s="1"/>
  <c r="DO31" i="11" s="1"/>
  <c r="EZ31" i="11" s="1"/>
  <c r="BE31" i="11"/>
  <c r="BT31" i="11" s="1"/>
  <c r="BJ31" i="11"/>
  <c r="DR31" i="11" s="1"/>
  <c r="EB31" i="11" s="1"/>
  <c r="EG31" i="11" s="1"/>
  <c r="EL31" i="11" s="1"/>
  <c r="FC31" i="11" s="1"/>
  <c r="BO31" i="11"/>
  <c r="DC31" i="11" s="1"/>
  <c r="DM31" i="11" s="1"/>
  <c r="EX31" i="11" s="1"/>
  <c r="BD31" i="11"/>
  <c r="BS31" i="11" s="1"/>
  <c r="AZ31" i="11"/>
  <c r="BI31" i="11"/>
  <c r="DQ31" i="11" s="1"/>
  <c r="EA31" i="11" s="1"/>
  <c r="EF31" i="11" s="1"/>
  <c r="EK31" i="11" s="1"/>
  <c r="BN31" i="11"/>
  <c r="DB31" i="11" s="1"/>
  <c r="DL31" i="11" s="1"/>
  <c r="EW31" i="11" s="1"/>
  <c r="BN32" i="5"/>
  <c r="DB32" i="5" s="1"/>
  <c r="DL32" i="5" s="1"/>
  <c r="EW32" i="5" s="1"/>
  <c r="BI32" i="5"/>
  <c r="DQ32" i="5" s="1"/>
  <c r="EA32" i="5" s="1"/>
  <c r="EF32" i="5" s="1"/>
  <c r="EK32" i="5" s="1"/>
  <c r="FB32" i="5" s="1"/>
  <c r="AZ32" i="5"/>
  <c r="BA32" i="5" s="1"/>
  <c r="FM32" i="5" s="1"/>
  <c r="AP33" i="5" s="1"/>
  <c r="BD32" i="5"/>
  <c r="BS32" i="5" s="1"/>
  <c r="BX32" i="5" s="1"/>
  <c r="CW32" i="5" s="1"/>
  <c r="BF32" i="5"/>
  <c r="BU32" i="5" s="1"/>
  <c r="BZ32" i="5" s="1"/>
  <c r="CY32" i="5" s="1"/>
  <c r="BK32" i="5"/>
  <c r="BP32" i="5"/>
  <c r="DD32" i="5" s="1"/>
  <c r="DN32" i="5" s="1"/>
  <c r="EY32" i="5" s="1"/>
  <c r="BO32" i="5"/>
  <c r="DC32" i="5" s="1"/>
  <c r="DM32" i="5" s="1"/>
  <c r="EX32" i="5" s="1"/>
  <c r="BJ32" i="5"/>
  <c r="DR32" i="5" s="1"/>
  <c r="EB32" i="5" s="1"/>
  <c r="EG32" i="5" s="1"/>
  <c r="EL32" i="5" s="1"/>
  <c r="FC32" i="5" s="1"/>
  <c r="BE32" i="5"/>
  <c r="BT32" i="5" s="1"/>
  <c r="BQ32" i="5"/>
  <c r="DE32" i="5" s="1"/>
  <c r="DO32" i="5" s="1"/>
  <c r="EZ32" i="5" s="1"/>
  <c r="BL32" i="5"/>
  <c r="DT32" i="5" s="1"/>
  <c r="ED32" i="5" s="1"/>
  <c r="EI32" i="5" s="1"/>
  <c r="EN32" i="5" s="1"/>
  <c r="FE32" i="5" s="1"/>
  <c r="BG32" i="5"/>
  <c r="BV32" i="5" s="1"/>
  <c r="DM30" i="1"/>
  <c r="EX30" i="1"/>
  <c r="FC30" i="1" s="1"/>
  <c r="CS30" i="1"/>
  <c r="DL30" i="1"/>
  <c r="EW30" i="1"/>
  <c r="FB30" i="1" s="1"/>
  <c r="ED30" i="1"/>
  <c r="DE30" i="1"/>
  <c r="CL30" i="1"/>
  <c r="DF30" i="1"/>
  <c r="BB32" i="5" l="1"/>
  <c r="CC32" i="5"/>
  <c r="FB31" i="11"/>
  <c r="EP31" i="11"/>
  <c r="FP31" i="11" s="1"/>
  <c r="CA31" i="11"/>
  <c r="CZ31" i="11" s="1"/>
  <c r="EU31" i="11" s="1"/>
  <c r="FJ31" i="11" s="1"/>
  <c r="BX31" i="11"/>
  <c r="CW31" i="11" s="1"/>
  <c r="ER31" i="11" s="1"/>
  <c r="FG31" i="11" s="1"/>
  <c r="BA31" i="11"/>
  <c r="FM31" i="11" s="1"/>
  <c r="BY31" i="11"/>
  <c r="CX31" i="11" s="1"/>
  <c r="ES31" i="11" s="1"/>
  <c r="FH31" i="11" s="1"/>
  <c r="BZ31" i="11"/>
  <c r="CY31" i="11" s="1"/>
  <c r="ET31" i="11" s="1"/>
  <c r="FI31" i="11" s="1"/>
  <c r="BY32" i="5"/>
  <c r="CX32" i="5" s="1"/>
  <c r="ES32" i="5" s="1"/>
  <c r="CA32" i="5"/>
  <c r="CZ32" i="5" s="1"/>
  <c r="EU32" i="5" s="1"/>
  <c r="FJ32" i="5" s="1"/>
  <c r="AM33" i="5" s="1"/>
  <c r="DS32" i="5"/>
  <c r="EC32" i="5" s="1"/>
  <c r="EH32" i="5" s="1"/>
  <c r="EM32" i="5" s="1"/>
  <c r="FD32" i="5" s="1"/>
  <c r="ER32" i="5"/>
  <c r="FG32" i="5" s="1"/>
  <c r="DK30" i="1"/>
  <c r="EV30" i="1"/>
  <c r="FA30" i="1" s="1"/>
  <c r="DJ30" i="1"/>
  <c r="EU30" i="1"/>
  <c r="EI30" i="1"/>
  <c r="EN30" i="1"/>
  <c r="CD32" i="5" l="1"/>
  <c r="CD31" i="11"/>
  <c r="CF31" i="11"/>
  <c r="CC31" i="11"/>
  <c r="CE31" i="11"/>
  <c r="BB31" i="11"/>
  <c r="FL31" i="11"/>
  <c r="FN31" i="11" s="1"/>
  <c r="CF32" i="5"/>
  <c r="FH32" i="5"/>
  <c r="AK33" i="5" s="1"/>
  <c r="EP32" i="5"/>
  <c r="FN32" i="5" s="1"/>
  <c r="D33" i="10" s="1"/>
  <c r="AJ33" i="5"/>
  <c r="CE32" i="5"/>
  <c r="EZ30" i="1"/>
  <c r="FE30" i="1"/>
  <c r="FG30" i="1" s="1"/>
  <c r="FQ31" i="11" l="1"/>
  <c r="FS31" i="11"/>
  <c r="FV31" i="11"/>
  <c r="GD31" i="11" s="1"/>
  <c r="AK32" i="11" s="1"/>
  <c r="GA31" i="11"/>
  <c r="FX31" i="11"/>
  <c r="GF31" i="11" s="1"/>
  <c r="AM32" i="11" s="1"/>
  <c r="FU31" i="11"/>
  <c r="FW31" i="11"/>
  <c r="GE31" i="11" s="1"/>
  <c r="AL32" i="11" s="1"/>
  <c r="FI30" i="1"/>
  <c r="AX31" i="1"/>
  <c r="GC31" i="11" l="1"/>
  <c r="FZ31" i="11"/>
  <c r="GH31" i="11"/>
  <c r="AP32" i="11" s="1"/>
  <c r="ET32" i="5"/>
  <c r="FI32" i="5" s="1"/>
  <c r="BC31" i="1"/>
  <c r="AZ31" i="1"/>
  <c r="BB31" i="1"/>
  <c r="BA31" i="1"/>
  <c r="FJ30" i="1"/>
  <c r="GI31" i="11" l="1"/>
  <c r="AJ32" i="11"/>
  <c r="AL33" i="5"/>
  <c r="FL32" i="5"/>
  <c r="BE31" i="1"/>
  <c r="BF31" i="1" s="1"/>
  <c r="FF31" i="1" s="1"/>
  <c r="EP31" i="1"/>
  <c r="BM31" i="1"/>
  <c r="BN31" i="1"/>
  <c r="EQ31" i="1"/>
  <c r="BO31" i="1"/>
  <c r="ER31" i="1"/>
  <c r="BP31" i="1"/>
  <c r="ES31" i="1"/>
  <c r="AO32" i="11" l="1"/>
  <c r="AQ32" i="11" s="1"/>
  <c r="GJ31" i="11"/>
  <c r="GK31" i="11" s="1"/>
  <c r="AS32" i="11"/>
  <c r="FO32" i="5"/>
  <c r="AO33" i="5"/>
  <c r="AQ33" i="5" s="1"/>
  <c r="BS31" i="1"/>
  <c r="CC31" i="1"/>
  <c r="BX31" i="1"/>
  <c r="CB31" i="1"/>
  <c r="BR31" i="1"/>
  <c r="BW31" i="1"/>
  <c r="CE31" i="1"/>
  <c r="BZ31" i="1"/>
  <c r="BU31" i="1"/>
  <c r="CD31" i="1"/>
  <c r="BT31" i="1"/>
  <c r="BY31" i="1"/>
  <c r="AS33" i="5" l="1"/>
  <c r="FP32" i="5"/>
  <c r="E33" i="10"/>
  <c r="AU32" i="11"/>
  <c r="AW32" i="11"/>
  <c r="AX32" i="11"/>
  <c r="AV32" i="11"/>
  <c r="AX33" i="5"/>
  <c r="BQ33" i="5" s="1"/>
  <c r="DE33" i="5" s="1"/>
  <c r="DO33" i="5" s="1"/>
  <c r="EZ33" i="5" s="1"/>
  <c r="AV33" i="5"/>
  <c r="BO33" i="5" s="1"/>
  <c r="DC33" i="5" s="1"/>
  <c r="DM33" i="5" s="1"/>
  <c r="EX33" i="5" s="1"/>
  <c r="AU33" i="5"/>
  <c r="BN33" i="5" s="1"/>
  <c r="DB33" i="5" s="1"/>
  <c r="DL33" i="5" s="1"/>
  <c r="EW33" i="5" s="1"/>
  <c r="AW33" i="5"/>
  <c r="BF33" i="5" s="1"/>
  <c r="BU33" i="5" s="1"/>
  <c r="BZ33" i="5" s="1"/>
  <c r="CY33" i="5" s="1"/>
  <c r="CP31" i="1"/>
  <c r="DB31" i="1" s="1"/>
  <c r="EA31" i="1"/>
  <c r="CJ31" i="1"/>
  <c r="CX31" i="1" s="1"/>
  <c r="DW31" i="1"/>
  <c r="CQ31" i="1"/>
  <c r="DC31" i="1" s="1"/>
  <c r="EB31" i="1"/>
  <c r="DT31" i="1"/>
  <c r="CG31" i="1"/>
  <c r="CU31" i="1" s="1"/>
  <c r="CN31" i="1"/>
  <c r="DY31" i="1"/>
  <c r="CZ31" i="1"/>
  <c r="DU31" i="1"/>
  <c r="CH31" i="1"/>
  <c r="CV31" i="1" s="1"/>
  <c r="DF31" i="1" s="1"/>
  <c r="CO31" i="1"/>
  <c r="DA31" i="1" s="1"/>
  <c r="DZ31" i="1"/>
  <c r="CI31" i="1"/>
  <c r="CW31" i="1" s="1"/>
  <c r="DV31" i="1"/>
  <c r="BP33" i="5" l="1"/>
  <c r="DD33" i="5" s="1"/>
  <c r="DN33" i="5" s="1"/>
  <c r="EY33" i="5" s="1"/>
  <c r="AZ33" i="5"/>
  <c r="BJ33" i="5"/>
  <c r="EF31" i="1"/>
  <c r="EK31" i="1" s="1"/>
  <c r="BL33" i="5"/>
  <c r="DT33" i="5" s="1"/>
  <c r="ED33" i="5" s="1"/>
  <c r="EI33" i="5" s="1"/>
  <c r="EN33" i="5" s="1"/>
  <c r="FE33" i="5" s="1"/>
  <c r="CL31" i="1"/>
  <c r="BG33" i="5"/>
  <c r="BV33" i="5" s="1"/>
  <c r="CA33" i="5" s="1"/>
  <c r="CZ33" i="5" s="1"/>
  <c r="F33" i="10"/>
  <c r="O33" i="10" s="1"/>
  <c r="N33" i="10"/>
  <c r="DG31" i="1"/>
  <c r="DL31" i="1" s="1"/>
  <c r="BE33" i="5"/>
  <c r="BT33" i="5" s="1"/>
  <c r="BY33" i="5" s="1"/>
  <c r="CX33" i="5" s="1"/>
  <c r="CS31" i="1"/>
  <c r="BK33" i="5"/>
  <c r="BD33" i="5"/>
  <c r="BS33" i="5" s="1"/>
  <c r="BX33" i="5" s="1"/>
  <c r="CW33" i="5" s="1"/>
  <c r="BJ32" i="11"/>
  <c r="DR32" i="11" s="1"/>
  <c r="EB32" i="11" s="1"/>
  <c r="EG32" i="11" s="1"/>
  <c r="EL32" i="11" s="1"/>
  <c r="FC32" i="11" s="1"/>
  <c r="BE32" i="11"/>
  <c r="BT32" i="11" s="1"/>
  <c r="BO32" i="11"/>
  <c r="DC32" i="11" s="1"/>
  <c r="DM32" i="11" s="1"/>
  <c r="EX32" i="11" s="1"/>
  <c r="BL32" i="11"/>
  <c r="DT32" i="11" s="1"/>
  <c r="ED32" i="11" s="1"/>
  <c r="EI32" i="11" s="1"/>
  <c r="EN32" i="11" s="1"/>
  <c r="FE32" i="11" s="1"/>
  <c r="BG32" i="11"/>
  <c r="BV32" i="11" s="1"/>
  <c r="BQ32" i="11"/>
  <c r="DE32" i="11" s="1"/>
  <c r="DO32" i="11" s="1"/>
  <c r="EZ32" i="11" s="1"/>
  <c r="BF32" i="11"/>
  <c r="BU32" i="11" s="1"/>
  <c r="BK32" i="11"/>
  <c r="DS32" i="11" s="1"/>
  <c r="EC32" i="11" s="1"/>
  <c r="EH32" i="11" s="1"/>
  <c r="EM32" i="11" s="1"/>
  <c r="FD32" i="11" s="1"/>
  <c r="BP32" i="11"/>
  <c r="DD32" i="11" s="1"/>
  <c r="DN32" i="11" s="1"/>
  <c r="EY32" i="11" s="1"/>
  <c r="BD32" i="11"/>
  <c r="BS32" i="11" s="1"/>
  <c r="BI32" i="11"/>
  <c r="DQ32" i="11" s="1"/>
  <c r="EA32" i="11" s="1"/>
  <c r="EF32" i="11" s="1"/>
  <c r="EK32" i="11" s="1"/>
  <c r="AZ32" i="11"/>
  <c r="BN32" i="11"/>
  <c r="DB32" i="11" s="1"/>
  <c r="DL32" i="11" s="1"/>
  <c r="EW32" i="11" s="1"/>
  <c r="BI33" i="5"/>
  <c r="DQ33" i="5" s="1"/>
  <c r="EA33" i="5" s="1"/>
  <c r="EF33" i="5" s="1"/>
  <c r="EK33" i="5" s="1"/>
  <c r="BA33" i="5"/>
  <c r="ED31" i="1"/>
  <c r="DE31" i="1"/>
  <c r="EG31" i="1"/>
  <c r="EL31" i="1" s="1"/>
  <c r="DH31" i="1"/>
  <c r="DK31" i="1"/>
  <c r="EW31" i="1"/>
  <c r="FB31" i="1" s="1"/>
  <c r="EE31" i="1"/>
  <c r="EJ31" i="1" s="1"/>
  <c r="CD33" i="5" l="1"/>
  <c r="BA32" i="11"/>
  <c r="FM32" i="11" s="1"/>
  <c r="CA32" i="11"/>
  <c r="CZ32" i="11" s="1"/>
  <c r="EU32" i="11" s="1"/>
  <c r="FJ32" i="11" s="1"/>
  <c r="EP32" i="11"/>
  <c r="FP32" i="11" s="1"/>
  <c r="FB32" i="11"/>
  <c r="BZ32" i="11"/>
  <c r="CY32" i="11" s="1"/>
  <c r="ET32" i="11" s="1"/>
  <c r="FI32" i="11" s="1"/>
  <c r="BY32" i="11"/>
  <c r="CX32" i="11" s="1"/>
  <c r="ES32" i="11" s="1"/>
  <c r="FH32" i="11" s="1"/>
  <c r="BX32" i="11"/>
  <c r="CW32" i="11" s="1"/>
  <c r="ER32" i="11" s="1"/>
  <c r="FG32" i="11" s="1"/>
  <c r="FB33" i="5"/>
  <c r="CF33" i="5"/>
  <c r="CC33" i="5"/>
  <c r="ES33" i="5"/>
  <c r="FH33" i="5" s="1"/>
  <c r="BB33" i="5"/>
  <c r="DR33" i="5"/>
  <c r="EB33" i="5" s="1"/>
  <c r="EG33" i="5" s="1"/>
  <c r="EL33" i="5" s="1"/>
  <c r="FC33" i="5" s="1"/>
  <c r="FM33" i="5"/>
  <c r="AP34" i="5" s="1"/>
  <c r="EU33" i="5"/>
  <c r="DM31" i="1"/>
  <c r="EX31" i="1"/>
  <c r="FC31" i="1" s="1"/>
  <c r="EV31" i="1"/>
  <c r="FA31" i="1" s="1"/>
  <c r="EU31" i="1"/>
  <c r="DJ31" i="1"/>
  <c r="EI31" i="1"/>
  <c r="EN31" i="1"/>
  <c r="CF32" i="11" l="1"/>
  <c r="CC32" i="11"/>
  <c r="CD32" i="11"/>
  <c r="FL32" i="11"/>
  <c r="FN32" i="11" s="1"/>
  <c r="FU32" i="11" s="1"/>
  <c r="CE32" i="11"/>
  <c r="BB32" i="11"/>
  <c r="FJ33" i="5"/>
  <c r="AM34" i="5" s="1"/>
  <c r="DS33" i="5"/>
  <c r="EC33" i="5" s="1"/>
  <c r="EH33" i="5" s="1"/>
  <c r="EM33" i="5" s="1"/>
  <c r="FD33" i="5" s="1"/>
  <c r="AK34" i="5"/>
  <c r="EZ31" i="1"/>
  <c r="FE31" i="1"/>
  <c r="FG31" i="1" s="1"/>
  <c r="GA32" i="11" l="1"/>
  <c r="FX32" i="11"/>
  <c r="FW32" i="11"/>
  <c r="FS32" i="11"/>
  <c r="FQ32" i="11"/>
  <c r="GE32" i="11" s="1"/>
  <c r="AL33" i="11" s="1"/>
  <c r="FV32" i="11"/>
  <c r="EP33" i="5"/>
  <c r="FN33" i="5" s="1"/>
  <c r="D34" i="10" s="1"/>
  <c r="ER33" i="5"/>
  <c r="CE33" i="5"/>
  <c r="AX32" i="1"/>
  <c r="FI31" i="1"/>
  <c r="GD32" i="11" l="1"/>
  <c r="AK33" i="11" s="1"/>
  <c r="GH32" i="11"/>
  <c r="AP33" i="11" s="1"/>
  <c r="GC32" i="11"/>
  <c r="GF32" i="11"/>
  <c r="AM33" i="11" s="1"/>
  <c r="FZ32" i="11"/>
  <c r="FG33" i="5"/>
  <c r="AJ34" i="5" s="1"/>
  <c r="FJ31" i="1"/>
  <c r="BB32" i="1"/>
  <c r="BC32" i="1"/>
  <c r="BA32" i="1"/>
  <c r="AZ32" i="1"/>
  <c r="GI32" i="11" l="1"/>
  <c r="AJ33" i="11"/>
  <c r="ET33" i="5"/>
  <c r="ER32" i="1"/>
  <c r="BO32" i="1"/>
  <c r="EP32" i="1"/>
  <c r="BM32" i="1"/>
  <c r="BE32" i="1"/>
  <c r="BF32" i="1" s="1"/>
  <c r="FF32" i="1" s="1"/>
  <c r="BP32" i="1"/>
  <c r="ES32" i="1"/>
  <c r="BN32" i="1"/>
  <c r="EQ32" i="1"/>
  <c r="AO33" i="11" l="1"/>
  <c r="AQ33" i="11" s="1"/>
  <c r="GJ32" i="11"/>
  <c r="GK32" i="11" s="1"/>
  <c r="AS33" i="11"/>
  <c r="FI33" i="5"/>
  <c r="AL34" i="5" s="1"/>
  <c r="AO34" i="5" s="1"/>
  <c r="FL33" i="5"/>
  <c r="BW32" i="1"/>
  <c r="BR32" i="1"/>
  <c r="CB32" i="1"/>
  <c r="BY32" i="1"/>
  <c r="CD32" i="1"/>
  <c r="BT32" i="1"/>
  <c r="BX32" i="1"/>
  <c r="CC32" i="1"/>
  <c r="BS32" i="1"/>
  <c r="CE32" i="1"/>
  <c r="BZ32" i="1"/>
  <c r="BU32" i="1"/>
  <c r="AW33" i="11" l="1"/>
  <c r="AU33" i="11"/>
  <c r="AX33" i="11"/>
  <c r="AV33" i="11"/>
  <c r="FO33" i="5"/>
  <c r="EB32" i="1"/>
  <c r="CQ32" i="1"/>
  <c r="DC32" i="1" s="1"/>
  <c r="EA32" i="1"/>
  <c r="CP32" i="1"/>
  <c r="DB32" i="1" s="1"/>
  <c r="DY32" i="1"/>
  <c r="CN32" i="1"/>
  <c r="CS32" i="1" s="1"/>
  <c r="CH32" i="1"/>
  <c r="CV32" i="1" s="1"/>
  <c r="DF32" i="1" s="1"/>
  <c r="DU32" i="1"/>
  <c r="CG32" i="1"/>
  <c r="DT32" i="1"/>
  <c r="DZ32" i="1"/>
  <c r="CO32" i="1"/>
  <c r="DA32" i="1" s="1"/>
  <c r="DV32" i="1"/>
  <c r="CI32" i="1"/>
  <c r="CW32" i="1" s="1"/>
  <c r="CJ32" i="1"/>
  <c r="CX32" i="1" s="1"/>
  <c r="DH32" i="1" s="1"/>
  <c r="DW32" i="1"/>
  <c r="EG32" i="1" s="1"/>
  <c r="EL32" i="1" s="1"/>
  <c r="EF32" i="1" l="1"/>
  <c r="EK32" i="1" s="1"/>
  <c r="DG32" i="1"/>
  <c r="AS34" i="5"/>
  <c r="FP33" i="5"/>
  <c r="E34" i="10"/>
  <c r="CL32" i="1"/>
  <c r="EE32" i="1"/>
  <c r="EJ32" i="1" s="1"/>
  <c r="BL33" i="11"/>
  <c r="DT33" i="11" s="1"/>
  <c r="ED33" i="11" s="1"/>
  <c r="EI33" i="11" s="1"/>
  <c r="EN33" i="11" s="1"/>
  <c r="FE33" i="11" s="1"/>
  <c r="BG33" i="11"/>
  <c r="BV33" i="11" s="1"/>
  <c r="BQ33" i="11"/>
  <c r="DE33" i="11" s="1"/>
  <c r="DO33" i="11" s="1"/>
  <c r="EZ33" i="11" s="1"/>
  <c r="BD33" i="11"/>
  <c r="BS33" i="11" s="1"/>
  <c r="AZ33" i="11"/>
  <c r="BI33" i="11"/>
  <c r="DQ33" i="11" s="1"/>
  <c r="EA33" i="11" s="1"/>
  <c r="EF33" i="11" s="1"/>
  <c r="EK33" i="11" s="1"/>
  <c r="BN33" i="11"/>
  <c r="DB33" i="11" s="1"/>
  <c r="DL33" i="11" s="1"/>
  <c r="EW33" i="11" s="1"/>
  <c r="BJ33" i="11"/>
  <c r="DR33" i="11" s="1"/>
  <c r="EB33" i="11" s="1"/>
  <c r="EG33" i="11" s="1"/>
  <c r="EL33" i="11" s="1"/>
  <c r="FC33" i="11" s="1"/>
  <c r="BE33" i="11"/>
  <c r="BT33" i="11" s="1"/>
  <c r="BO33" i="11"/>
  <c r="DC33" i="11" s="1"/>
  <c r="DM33" i="11" s="1"/>
  <c r="EX33" i="11" s="1"/>
  <c r="BF33" i="11"/>
  <c r="BU33" i="11" s="1"/>
  <c r="BK33" i="11"/>
  <c r="DS33" i="11" s="1"/>
  <c r="EC33" i="11" s="1"/>
  <c r="EH33" i="11" s="1"/>
  <c r="EM33" i="11" s="1"/>
  <c r="FD33" i="11" s="1"/>
  <c r="BP33" i="11"/>
  <c r="DD33" i="11" s="1"/>
  <c r="DN33" i="11" s="1"/>
  <c r="EY33" i="11" s="1"/>
  <c r="AU34" i="5"/>
  <c r="AX34" i="5"/>
  <c r="AW34" i="5"/>
  <c r="AV34" i="5"/>
  <c r="DK32" i="1"/>
  <c r="DL32" i="1"/>
  <c r="EW32" i="1"/>
  <c r="FB32" i="1" s="1"/>
  <c r="CU32" i="1"/>
  <c r="DM32" i="1"/>
  <c r="EX32" i="1"/>
  <c r="FC32" i="1" s="1"/>
  <c r="CZ32" i="1"/>
  <c r="ED32" i="1"/>
  <c r="EV32" i="1" l="1"/>
  <c r="FA32" i="1" s="1"/>
  <c r="F34" i="10"/>
  <c r="O34" i="10" s="1"/>
  <c r="N34" i="10"/>
  <c r="DE32" i="1"/>
  <c r="EU32" i="1" s="1"/>
  <c r="BZ33" i="11"/>
  <c r="CY33" i="11" s="1"/>
  <c r="ET33" i="11" s="1"/>
  <c r="FI33" i="11" s="1"/>
  <c r="EP33" i="11"/>
  <c r="FP33" i="11" s="1"/>
  <c r="FB33" i="11"/>
  <c r="BY33" i="11"/>
  <c r="CX33" i="11" s="1"/>
  <c r="ES33" i="11" s="1"/>
  <c r="FH33" i="11" s="1"/>
  <c r="BA33" i="11"/>
  <c r="FM33" i="11" s="1"/>
  <c r="BX33" i="11"/>
  <c r="CW33" i="11" s="1"/>
  <c r="ER33" i="11" s="1"/>
  <c r="FG33" i="11" s="1"/>
  <c r="CA33" i="11"/>
  <c r="CZ33" i="11" s="1"/>
  <c r="EU33" i="11" s="1"/>
  <c r="FJ33" i="11" s="1"/>
  <c r="AZ34" i="5"/>
  <c r="BA34" i="5" s="1"/>
  <c r="BB34" i="5" s="1"/>
  <c r="BQ34" i="5"/>
  <c r="DE34" i="5" s="1"/>
  <c r="DO34" i="5" s="1"/>
  <c r="EZ34" i="5" s="1"/>
  <c r="BL34" i="5"/>
  <c r="DT34" i="5" s="1"/>
  <c r="ED34" i="5" s="1"/>
  <c r="EI34" i="5" s="1"/>
  <c r="EN34" i="5" s="1"/>
  <c r="FE34" i="5" s="1"/>
  <c r="BG34" i="5"/>
  <c r="BV34" i="5" s="1"/>
  <c r="BO34" i="5"/>
  <c r="DC34" i="5" s="1"/>
  <c r="DM34" i="5" s="1"/>
  <c r="EX34" i="5" s="1"/>
  <c r="BJ34" i="5"/>
  <c r="DR34" i="5" s="1"/>
  <c r="EB34" i="5" s="1"/>
  <c r="EG34" i="5" s="1"/>
  <c r="EL34" i="5" s="1"/>
  <c r="FC34" i="5" s="1"/>
  <c r="BE34" i="5"/>
  <c r="BT34" i="5" s="1"/>
  <c r="BP34" i="5"/>
  <c r="DD34" i="5" s="1"/>
  <c r="DN34" i="5" s="1"/>
  <c r="EY34" i="5" s="1"/>
  <c r="BF34" i="5"/>
  <c r="BU34" i="5" s="1"/>
  <c r="BZ34" i="5" s="1"/>
  <c r="CY34" i="5" s="1"/>
  <c r="BK34" i="5"/>
  <c r="DS34" i="5" s="1"/>
  <c r="EC34" i="5" s="1"/>
  <c r="EH34" i="5" s="1"/>
  <c r="EM34" i="5" s="1"/>
  <c r="FD34" i="5" s="1"/>
  <c r="BN34" i="5"/>
  <c r="DB34" i="5" s="1"/>
  <c r="DL34" i="5" s="1"/>
  <c r="EW34" i="5" s="1"/>
  <c r="BI34" i="5"/>
  <c r="DQ34" i="5" s="1"/>
  <c r="EA34" i="5" s="1"/>
  <c r="EF34" i="5" s="1"/>
  <c r="EK34" i="5" s="1"/>
  <c r="FB34" i="5" s="1"/>
  <c r="BD34" i="5"/>
  <c r="BS34" i="5" s="1"/>
  <c r="BX34" i="5" s="1"/>
  <c r="CW34" i="5" s="1"/>
  <c r="EI32" i="1"/>
  <c r="EN32" i="1"/>
  <c r="DJ32" i="1" l="1"/>
  <c r="CD33" i="11"/>
  <c r="CF33" i="11"/>
  <c r="CC33" i="11"/>
  <c r="BB33" i="11"/>
  <c r="FL33" i="11"/>
  <c r="FN33" i="11" s="1"/>
  <c r="FU33" i="11" s="1"/>
  <c r="CE33" i="11"/>
  <c r="FM34" i="5"/>
  <c r="AQ34" i="5"/>
  <c r="BY34" i="5"/>
  <c r="CX34" i="5" s="1"/>
  <c r="ES34" i="5" s="1"/>
  <c r="FH34" i="5" s="1"/>
  <c r="CA34" i="5"/>
  <c r="CZ34" i="5" s="1"/>
  <c r="EU34" i="5" s="1"/>
  <c r="FJ34" i="5" s="1"/>
  <c r="EP34" i="5"/>
  <c r="FN34" i="5" s="1"/>
  <c r="D35" i="10" s="1"/>
  <c r="CC34" i="5"/>
  <c r="CE34" i="5"/>
  <c r="EZ32" i="1"/>
  <c r="FE32" i="1"/>
  <c r="FG32" i="1" s="1"/>
  <c r="FS33" i="11" l="1"/>
  <c r="FQ33" i="11"/>
  <c r="FW33" i="11"/>
  <c r="FV33" i="11"/>
  <c r="GD33" i="11" s="1"/>
  <c r="AK34" i="11" s="1"/>
  <c r="FX33" i="11"/>
  <c r="GF33" i="11" s="1"/>
  <c r="AM34" i="11" s="1"/>
  <c r="GA33" i="11"/>
  <c r="GH33" i="11" s="1"/>
  <c r="AP34" i="11" s="1"/>
  <c r="GC33" i="11"/>
  <c r="CD34" i="5"/>
  <c r="CF34" i="5"/>
  <c r="ET34" i="5"/>
  <c r="FI34" i="5" s="1"/>
  <c r="ER34" i="5"/>
  <c r="FG34" i="5" s="1"/>
  <c r="AX33" i="1"/>
  <c r="FI32" i="1"/>
  <c r="FZ33" i="11" l="1"/>
  <c r="GE33" i="11"/>
  <c r="AL34" i="11" s="1"/>
  <c r="AJ34" i="11"/>
  <c r="GI33" i="11"/>
  <c r="FL34" i="5"/>
  <c r="FJ32" i="1"/>
  <c r="BB33" i="1"/>
  <c r="BA33" i="1"/>
  <c r="AZ33" i="1"/>
  <c r="BC33" i="1"/>
  <c r="GJ33" i="11" l="1"/>
  <c r="GK33" i="11" s="1"/>
  <c r="AS34" i="11"/>
  <c r="AO34" i="11"/>
  <c r="AQ34" i="11" s="1"/>
  <c r="FO34" i="5"/>
  <c r="BM33" i="1"/>
  <c r="BE33" i="1"/>
  <c r="BF33" i="1" s="1"/>
  <c r="FF33" i="1" s="1"/>
  <c r="EP33" i="1"/>
  <c r="BP33" i="1"/>
  <c r="ES33" i="1"/>
  <c r="EQ33" i="1"/>
  <c r="BN33" i="1"/>
  <c r="BO33" i="1"/>
  <c r="ER33" i="1"/>
  <c r="AX34" i="11" l="1"/>
  <c r="AU34" i="11"/>
  <c r="AV34" i="11"/>
  <c r="AW34" i="11"/>
  <c r="E35" i="10"/>
  <c r="N35" i="10" s="1"/>
  <c r="FP34" i="5"/>
  <c r="BX33" i="1"/>
  <c r="CC33" i="1"/>
  <c r="BS33" i="1"/>
  <c r="BZ33" i="1"/>
  <c r="CE33" i="1"/>
  <c r="BU33" i="1"/>
  <c r="BY33" i="1"/>
  <c r="BT33" i="1"/>
  <c r="CD33" i="1"/>
  <c r="BR33" i="1"/>
  <c r="CB33" i="1"/>
  <c r="BW33" i="1"/>
  <c r="BK34" i="11" l="1"/>
  <c r="DS34" i="11" s="1"/>
  <c r="EC34" i="11" s="1"/>
  <c r="EH34" i="11" s="1"/>
  <c r="EM34" i="11" s="1"/>
  <c r="FD34" i="11" s="1"/>
  <c r="BF34" i="11"/>
  <c r="BU34" i="11" s="1"/>
  <c r="BP34" i="11"/>
  <c r="DD34" i="11" s="1"/>
  <c r="DN34" i="11" s="1"/>
  <c r="EY34" i="11" s="1"/>
  <c r="BE34" i="11"/>
  <c r="BT34" i="11" s="1"/>
  <c r="BJ34" i="11"/>
  <c r="DR34" i="11" s="1"/>
  <c r="EB34" i="11" s="1"/>
  <c r="EG34" i="11" s="1"/>
  <c r="EL34" i="11" s="1"/>
  <c r="FC34" i="11" s="1"/>
  <c r="BO34" i="11"/>
  <c r="DC34" i="11" s="1"/>
  <c r="DM34" i="11" s="1"/>
  <c r="EX34" i="11" s="1"/>
  <c r="BD34" i="11"/>
  <c r="BS34" i="11" s="1"/>
  <c r="BI34" i="11"/>
  <c r="DQ34" i="11" s="1"/>
  <c r="EA34" i="11" s="1"/>
  <c r="EF34" i="11" s="1"/>
  <c r="EK34" i="11" s="1"/>
  <c r="AZ34" i="11"/>
  <c r="BN34" i="11"/>
  <c r="DB34" i="11" s="1"/>
  <c r="DL34" i="11" s="1"/>
  <c r="EW34" i="11" s="1"/>
  <c r="BL34" i="11"/>
  <c r="DT34" i="11" s="1"/>
  <c r="ED34" i="11" s="1"/>
  <c r="EI34" i="11" s="1"/>
  <c r="EN34" i="11" s="1"/>
  <c r="FE34" i="11" s="1"/>
  <c r="BG34" i="11"/>
  <c r="BV34" i="11" s="1"/>
  <c r="BQ34" i="11"/>
  <c r="DE34" i="11" s="1"/>
  <c r="DO34" i="11" s="1"/>
  <c r="EZ34" i="11" s="1"/>
  <c r="F35" i="10"/>
  <c r="O35" i="10" s="1"/>
  <c r="EB33" i="1"/>
  <c r="CQ33" i="1"/>
  <c r="DC33" i="1" s="1"/>
  <c r="CG33" i="1"/>
  <c r="CU33" i="1" s="1"/>
  <c r="DT33" i="1"/>
  <c r="EA33" i="1"/>
  <c r="CP33" i="1"/>
  <c r="DB33" i="1" s="1"/>
  <c r="CO33" i="1"/>
  <c r="DA33" i="1" s="1"/>
  <c r="DZ33" i="1"/>
  <c r="DW33" i="1"/>
  <c r="CJ33" i="1"/>
  <c r="CX33" i="1" s="1"/>
  <c r="DY33" i="1"/>
  <c r="CN33" i="1"/>
  <c r="CZ33" i="1" s="1"/>
  <c r="CH33" i="1"/>
  <c r="CV33" i="1" s="1"/>
  <c r="DU33" i="1"/>
  <c r="DV33" i="1"/>
  <c r="CI33" i="1"/>
  <c r="CW33" i="1" s="1"/>
  <c r="CA34" i="11" l="1"/>
  <c r="CZ34" i="11" s="1"/>
  <c r="EU34" i="11" s="1"/>
  <c r="FJ34" i="11" s="1"/>
  <c r="BX34" i="11"/>
  <c r="CW34" i="11" s="1"/>
  <c r="ER34" i="11" s="1"/>
  <c r="FG34" i="11" s="1"/>
  <c r="BA34" i="11"/>
  <c r="FM34" i="11" s="1"/>
  <c r="EP34" i="11"/>
  <c r="FP34" i="11" s="1"/>
  <c r="FB34" i="11"/>
  <c r="BY34" i="11"/>
  <c r="CX34" i="11" s="1"/>
  <c r="ES34" i="11" s="1"/>
  <c r="FH34" i="11" s="1"/>
  <c r="BZ34" i="11"/>
  <c r="CY34" i="11" s="1"/>
  <c r="ET34" i="11" s="1"/>
  <c r="FI34" i="11" s="1"/>
  <c r="EG33" i="1"/>
  <c r="EL33" i="1" s="1"/>
  <c r="DG33" i="1"/>
  <c r="DL33" i="1" s="1"/>
  <c r="DH33" i="1"/>
  <c r="DM33" i="1" s="1"/>
  <c r="EF33" i="1"/>
  <c r="EK33" i="1" s="1"/>
  <c r="DE33" i="1"/>
  <c r="DJ33" i="1" s="1"/>
  <c r="ED33" i="1"/>
  <c r="EI33" i="1" s="1"/>
  <c r="EE33" i="1"/>
  <c r="EJ33" i="1" s="1"/>
  <c r="CL33" i="1"/>
  <c r="DF33" i="1"/>
  <c r="CS33" i="1"/>
  <c r="CC34" i="11" l="1"/>
  <c r="BB34" i="11"/>
  <c r="FL34" i="11"/>
  <c r="FN34" i="11" s="1"/>
  <c r="FW34" i="11" s="1"/>
  <c r="CE34" i="11"/>
  <c r="CD34" i="11"/>
  <c r="CF34" i="11"/>
  <c r="EX33" i="1"/>
  <c r="FC33" i="1" s="1"/>
  <c r="EW33" i="1"/>
  <c r="FB33" i="1" s="1"/>
  <c r="EU33" i="1"/>
  <c r="EZ33" i="1" s="1"/>
  <c r="EN33" i="1"/>
  <c r="DK33" i="1"/>
  <c r="EV33" i="1"/>
  <c r="FA33" i="1" s="1"/>
  <c r="FX34" i="11" l="1"/>
  <c r="FV34" i="11"/>
  <c r="FU34" i="11"/>
  <c r="FS34" i="11"/>
  <c r="FQ34" i="11"/>
  <c r="GA34" i="11"/>
  <c r="FE33" i="1"/>
  <c r="FG33" i="1" s="1"/>
  <c r="FI33" i="1" s="1"/>
  <c r="GF34" i="11" l="1"/>
  <c r="GH34" i="11"/>
  <c r="GC34" i="11"/>
  <c r="FZ34" i="11"/>
  <c r="GD34" i="11"/>
  <c r="GE34" i="11"/>
  <c r="FJ33" i="1"/>
  <c r="FI2" i="1"/>
  <c r="F117" i="9"/>
  <c r="F128" i="9" s="1"/>
  <c r="F78" i="9"/>
  <c r="F115" i="9"/>
  <c r="F126" i="9" s="1"/>
  <c r="F79" i="9"/>
  <c r="F116" i="9"/>
  <c r="F127" i="9" s="1"/>
  <c r="GI34" i="11" l="1"/>
  <c r="GJ34" i="11" s="1"/>
  <c r="GK34" i="11" s="1"/>
  <c r="F131" i="9"/>
  <c r="F132" i="9"/>
  <c r="F138" i="9" s="1"/>
  <c r="F84" i="9"/>
  <c r="F109" i="9" s="1"/>
  <c r="F83" i="9"/>
  <c r="F108" i="9" s="1"/>
  <c r="F159" i="9" s="1"/>
  <c r="F133" i="9"/>
  <c r="G43" i="9" s="1"/>
  <c r="F137" i="9" l="1"/>
  <c r="F160" i="9"/>
  <c r="G42" i="9" s="1"/>
  <c r="G41" i="9"/>
  <c r="F139" i="9"/>
  <c r="F89" i="9"/>
  <c r="F88" i="9"/>
  <c r="F114" i="9"/>
  <c r="F125" i="9" s="1"/>
  <c r="F77" i="9"/>
  <c r="F82" i="9" l="1"/>
  <c r="F107" i="9" s="1"/>
  <c r="F130" i="9"/>
  <c r="F164" i="9" s="1"/>
  <c r="F136" i="9" l="1"/>
  <c r="F142" i="9"/>
  <c r="F152" i="9" s="1"/>
  <c r="F158" i="9" s="1"/>
  <c r="F87" i="9"/>
  <c r="F163" i="9" l="1"/>
  <c r="F166" i="9" s="1"/>
  <c r="G40" i="9"/>
  <c r="G45" i="9" l="1"/>
  <c r="G47" i="9" l="1"/>
  <c r="G49" i="9" s="1"/>
  <c r="G55" i="9" l="1"/>
  <c r="G63" i="9" s="1"/>
  <c r="G80" i="9" s="1"/>
  <c r="G52" i="9"/>
  <c r="G60" i="9" s="1"/>
  <c r="G53" i="9"/>
  <c r="G61" i="9" s="1"/>
  <c r="G54" i="9"/>
  <c r="G62" i="9" s="1"/>
  <c r="G85" i="9" l="1"/>
  <c r="G110" i="9" s="1"/>
  <c r="G67" i="9"/>
  <c r="G65" i="9"/>
  <c r="G66" i="9"/>
  <c r="G68" i="9"/>
  <c r="G71" i="9"/>
  <c r="G142" i="9" s="1"/>
  <c r="G152" i="9" s="1"/>
  <c r="G73" i="9"/>
  <c r="G144" i="9" s="1"/>
  <c r="G154" i="9" s="1"/>
  <c r="G72" i="9"/>
  <c r="G143" i="9" s="1"/>
  <c r="G153" i="9" s="1"/>
  <c r="G78" i="9"/>
  <c r="G83" i="9" s="1"/>
  <c r="G108" i="9" s="1"/>
  <c r="G74" i="9"/>
  <c r="G145" i="9" s="1"/>
  <c r="G155" i="9" s="1"/>
  <c r="G79" i="9"/>
  <c r="G84" i="9" s="1"/>
  <c r="G109" i="9" s="1"/>
  <c r="G57" i="9"/>
  <c r="G58" i="9" s="1"/>
  <c r="G161" i="9" l="1"/>
  <c r="G90" i="9"/>
  <c r="G165" i="9"/>
  <c r="H46" i="9" s="1"/>
  <c r="G160" i="9"/>
  <c r="G159" i="9"/>
  <c r="G116" i="9"/>
  <c r="G127" i="9" s="1"/>
  <c r="G132" i="9" s="1"/>
  <c r="G138" i="9" s="1"/>
  <c r="G115" i="9"/>
  <c r="G126" i="9" s="1"/>
  <c r="G131" i="9" s="1"/>
  <c r="G117" i="9"/>
  <c r="G128" i="9" s="1"/>
  <c r="G133" i="9" s="1"/>
  <c r="G88" i="9"/>
  <c r="G89" i="9"/>
  <c r="G77" i="9"/>
  <c r="G82" i="9" s="1"/>
  <c r="G107" i="9" s="1"/>
  <c r="G158" i="9" s="1"/>
  <c r="G114" i="9"/>
  <c r="G125" i="9" s="1"/>
  <c r="G130" i="9" s="1"/>
  <c r="G164" i="9" s="1"/>
  <c r="H43" i="9" l="1"/>
  <c r="G136" i="9"/>
  <c r="G137" i="9"/>
  <c r="G139" i="9"/>
  <c r="H42" i="9"/>
  <c r="G87" i="9"/>
  <c r="H41" i="9"/>
  <c r="H40" i="9"/>
  <c r="G163" i="9" l="1"/>
  <c r="G166" i="9" s="1"/>
  <c r="H45" i="9" l="1"/>
  <c r="H47" i="9" l="1"/>
  <c r="H49" i="9" l="1"/>
  <c r="H55" i="9" s="1"/>
  <c r="H63" i="9" s="1"/>
  <c r="H80" i="9" s="1"/>
  <c r="H85" i="9" s="1"/>
  <c r="H54" i="9" l="1"/>
  <c r="H62" i="9" s="1"/>
  <c r="H79" i="9" s="1"/>
  <c r="H84" i="9" s="1"/>
  <c r="H109" i="9" s="1"/>
  <c r="H53" i="9"/>
  <c r="H61" i="9" s="1"/>
  <c r="H90" i="9"/>
  <c r="H110" i="9"/>
  <c r="H52" i="9"/>
  <c r="H60" i="9" s="1"/>
  <c r="H68" i="9"/>
  <c r="H117" i="9" s="1"/>
  <c r="H128" i="9" s="1"/>
  <c r="H133" i="9" s="1"/>
  <c r="H74" i="9"/>
  <c r="H145" i="9" s="1"/>
  <c r="H155" i="9" s="1"/>
  <c r="H161" i="9" s="1"/>
  <c r="H72" i="9" l="1"/>
  <c r="H143" i="9" s="1"/>
  <c r="H153" i="9" s="1"/>
  <c r="H73" i="9"/>
  <c r="H144" i="9" s="1"/>
  <c r="H154" i="9" s="1"/>
  <c r="H160" i="9" s="1"/>
  <c r="I42" i="9" s="1"/>
  <c r="H67" i="9"/>
  <c r="H116" i="9" s="1"/>
  <c r="H127" i="9" s="1"/>
  <c r="H132" i="9" s="1"/>
  <c r="H138" i="9" s="1"/>
  <c r="H65" i="9"/>
  <c r="H114" i="9" s="1"/>
  <c r="H125" i="9" s="1"/>
  <c r="H130" i="9" s="1"/>
  <c r="H164" i="9" s="1"/>
  <c r="H66" i="9"/>
  <c r="H115" i="9" s="1"/>
  <c r="H126" i="9" s="1"/>
  <c r="H71" i="9"/>
  <c r="H142" i="9" s="1"/>
  <c r="H152" i="9" s="1"/>
  <c r="H57" i="9"/>
  <c r="H58" i="9" s="1"/>
  <c r="H165" i="9" s="1"/>
  <c r="I46" i="9" s="1"/>
  <c r="I43" i="9"/>
  <c r="H89" i="9"/>
  <c r="H77" i="9"/>
  <c r="H82" i="9" s="1"/>
  <c r="H107" i="9" s="1"/>
  <c r="H78" i="9"/>
  <c r="H139" i="9"/>
  <c r="H136" i="9" l="1"/>
  <c r="H158" i="9"/>
  <c r="I40" i="9" s="1"/>
  <c r="H87" i="9"/>
  <c r="H83" i="9"/>
  <c r="H108" i="9" s="1"/>
  <c r="H159" i="9" s="1"/>
  <c r="H131" i="9"/>
  <c r="H137" i="9" s="1"/>
  <c r="H88" i="9" l="1"/>
  <c r="I41" i="9"/>
  <c r="H163" i="9"/>
  <c r="H166" i="9" l="1"/>
  <c r="I45" i="9"/>
  <c r="I47" i="9" l="1"/>
  <c r="I49" i="9" s="1"/>
  <c r="I54" i="9" l="1"/>
  <c r="I62" i="9" s="1"/>
  <c r="I55" i="9"/>
  <c r="I63" i="9" s="1"/>
  <c r="I80" i="9" s="1"/>
  <c r="I85" i="9" s="1"/>
  <c r="I52" i="9"/>
  <c r="I60" i="9" s="1"/>
  <c r="I53" i="9"/>
  <c r="I61" i="9" s="1"/>
  <c r="I90" i="9" l="1"/>
  <c r="I110" i="9"/>
  <c r="I66" i="9"/>
  <c r="I65" i="9"/>
  <c r="I68" i="9"/>
  <c r="I67" i="9"/>
  <c r="I71" i="9"/>
  <c r="I142" i="9" s="1"/>
  <c r="I152" i="9" s="1"/>
  <c r="I72" i="9"/>
  <c r="I143" i="9" s="1"/>
  <c r="I153" i="9" s="1"/>
  <c r="I74" i="9"/>
  <c r="I145" i="9" s="1"/>
  <c r="I155" i="9" s="1"/>
  <c r="I73" i="9"/>
  <c r="I144" i="9" s="1"/>
  <c r="I154" i="9" s="1"/>
  <c r="I57" i="9"/>
  <c r="I58" i="9" s="1"/>
  <c r="I165" i="9" s="1"/>
  <c r="J46" i="9" s="1"/>
  <c r="I161" i="9" l="1"/>
  <c r="I114" i="9"/>
  <c r="I125" i="9" s="1"/>
  <c r="I77" i="9"/>
  <c r="I117" i="9"/>
  <c r="I128" i="9" s="1"/>
  <c r="I79" i="9"/>
  <c r="I116" i="9"/>
  <c r="I127" i="9" s="1"/>
  <c r="I132" i="9" s="1"/>
  <c r="I138" i="9" s="1"/>
  <c r="I115" i="9"/>
  <c r="I126" i="9" s="1"/>
  <c r="I78" i="9"/>
  <c r="I83" i="9" l="1"/>
  <c r="I108" i="9" s="1"/>
  <c r="I159" i="9" s="1"/>
  <c r="J41" i="9" s="1"/>
  <c r="I84" i="9"/>
  <c r="I109" i="9" s="1"/>
  <c r="I160" i="9" s="1"/>
  <c r="J42" i="9" s="1"/>
  <c r="I131" i="9"/>
  <c r="I137" i="9" s="1"/>
  <c r="I82" i="9"/>
  <c r="I107" i="9" s="1"/>
  <c r="I158" i="9" s="1"/>
  <c r="I133" i="9"/>
  <c r="J43" i="9" s="1"/>
  <c r="I130" i="9"/>
  <c r="I164" i="9" s="1"/>
  <c r="I88" i="9" l="1"/>
  <c r="I87" i="9"/>
  <c r="I139" i="9"/>
  <c r="J40" i="9"/>
  <c r="I163" i="9"/>
  <c r="I89" i="9"/>
  <c r="I136" i="9"/>
  <c r="I166" i="9" l="1"/>
  <c r="J45" i="9"/>
  <c r="J47" i="9" l="1"/>
  <c r="J49" i="9" s="1"/>
  <c r="J53" i="9" l="1"/>
  <c r="J61" i="9" s="1"/>
  <c r="J52" i="9"/>
  <c r="J60" i="9" s="1"/>
  <c r="J55" i="9"/>
  <c r="J63" i="9" s="1"/>
  <c r="J80" i="9" s="1"/>
  <c r="J85" i="9" s="1"/>
  <c r="J54" i="9"/>
  <c r="J62" i="9" s="1"/>
  <c r="J90" i="9" l="1"/>
  <c r="J110" i="9"/>
  <c r="J68" i="9"/>
  <c r="J67" i="9"/>
  <c r="J65" i="9"/>
  <c r="J66" i="9"/>
  <c r="J73" i="9"/>
  <c r="J144" i="9" s="1"/>
  <c r="J154" i="9" s="1"/>
  <c r="J71" i="9"/>
  <c r="J142" i="9" s="1"/>
  <c r="J152" i="9" s="1"/>
  <c r="J74" i="9"/>
  <c r="J145" i="9" s="1"/>
  <c r="J155" i="9" s="1"/>
  <c r="J161" i="9" s="1"/>
  <c r="K43" i="9" s="1"/>
  <c r="J72" i="9"/>
  <c r="J143" i="9" s="1"/>
  <c r="J153" i="9" s="1"/>
  <c r="J57" i="9"/>
  <c r="J58" i="9" s="1"/>
  <c r="J165" i="9" s="1"/>
  <c r="K46" i="9" s="1"/>
  <c r="J77" i="9" l="1"/>
  <c r="J114" i="9"/>
  <c r="J125" i="9" s="1"/>
  <c r="J115" i="9"/>
  <c r="J126" i="9" s="1"/>
  <c r="J78" i="9"/>
  <c r="J117" i="9"/>
  <c r="J128" i="9" s="1"/>
  <c r="J79" i="9"/>
  <c r="J116" i="9"/>
  <c r="J127" i="9" s="1"/>
  <c r="J132" i="9" s="1"/>
  <c r="J138" i="9" s="1"/>
  <c r="J130" i="9" l="1"/>
  <c r="J164" i="9" s="1"/>
  <c r="J84" i="9"/>
  <c r="J109" i="9" s="1"/>
  <c r="J160" i="9" s="1"/>
  <c r="K42" i="9" s="1"/>
  <c r="J83" i="9"/>
  <c r="J108" i="9" s="1"/>
  <c r="J159" i="9" s="1"/>
  <c r="K41" i="9" s="1"/>
  <c r="J82" i="9"/>
  <c r="J107" i="9" s="1"/>
  <c r="J158" i="9" s="1"/>
  <c r="J133" i="9"/>
  <c r="J139" i="9" s="1"/>
  <c r="J131" i="9"/>
  <c r="J137" i="9" s="1"/>
  <c r="J136" i="9" l="1"/>
  <c r="J88" i="9"/>
  <c r="J89" i="9"/>
  <c r="J87" i="9"/>
  <c r="K40" i="9"/>
  <c r="J163" i="9"/>
  <c r="J166" i="9" l="1"/>
  <c r="K45" i="9"/>
  <c r="K47" i="9" l="1"/>
  <c r="K49" i="9" s="1"/>
  <c r="K52" i="9" l="1"/>
  <c r="K60" i="9" s="1"/>
  <c r="K54" i="9"/>
  <c r="K62" i="9" s="1"/>
  <c r="K53" i="9"/>
  <c r="K61" i="9" s="1"/>
  <c r="K55" i="9"/>
  <c r="K63" i="9" s="1"/>
  <c r="K80" i="9" s="1"/>
  <c r="K85" i="9" s="1"/>
  <c r="K90" i="9" l="1"/>
  <c r="K110" i="9"/>
  <c r="K68" i="9"/>
  <c r="K66" i="9"/>
  <c r="K67" i="9"/>
  <c r="K65" i="9"/>
  <c r="K74" i="9"/>
  <c r="K145" i="9" s="1"/>
  <c r="K155" i="9" s="1"/>
  <c r="K73" i="9"/>
  <c r="K144" i="9" s="1"/>
  <c r="K154" i="9" s="1"/>
  <c r="K72" i="9"/>
  <c r="K143" i="9" s="1"/>
  <c r="K153" i="9" s="1"/>
  <c r="K71" i="9"/>
  <c r="K142" i="9" s="1"/>
  <c r="K152" i="9" s="1"/>
  <c r="K57" i="9"/>
  <c r="K58" i="9" s="1"/>
  <c r="K165" i="9" s="1"/>
  <c r="L46" i="9" s="1"/>
  <c r="K161" i="9" l="1"/>
  <c r="K79" i="9"/>
  <c r="K116" i="9"/>
  <c r="K127" i="9" s="1"/>
  <c r="K132" i="9" s="1"/>
  <c r="K138" i="9" s="1"/>
  <c r="K117" i="9"/>
  <c r="K128" i="9" s="1"/>
  <c r="K114" i="9"/>
  <c r="K125" i="9" s="1"/>
  <c r="K77" i="9"/>
  <c r="K115" i="9"/>
  <c r="K126" i="9" s="1"/>
  <c r="K78" i="9"/>
  <c r="K130" i="9" l="1"/>
  <c r="K164" i="9" s="1"/>
  <c r="K133" i="9"/>
  <c r="L43" i="9" s="1"/>
  <c r="K83" i="9"/>
  <c r="K108" i="9" s="1"/>
  <c r="K159" i="9" s="1"/>
  <c r="L41" i="9" s="1"/>
  <c r="K82" i="9"/>
  <c r="K107" i="9" s="1"/>
  <c r="K158" i="9" s="1"/>
  <c r="K131" i="9"/>
  <c r="K137" i="9" s="1"/>
  <c r="K84" i="9"/>
  <c r="K109" i="9" s="1"/>
  <c r="K160" i="9" s="1"/>
  <c r="L42" i="9" s="1"/>
  <c r="K88" i="9" l="1"/>
  <c r="K136" i="9"/>
  <c r="K89" i="9"/>
  <c r="K139" i="9"/>
  <c r="L40" i="9"/>
  <c r="K163" i="9"/>
  <c r="K87" i="9"/>
  <c r="K166" i="9" l="1"/>
  <c r="L45" i="9"/>
  <c r="L47" i="9" l="1"/>
  <c r="L49" i="9" s="1"/>
  <c r="L54" i="9" l="1"/>
  <c r="L62" i="9" s="1"/>
  <c r="L52" i="9"/>
  <c r="L60" i="9" s="1"/>
  <c r="L53" i="9"/>
  <c r="L61" i="9" s="1"/>
  <c r="L55" i="9"/>
  <c r="L63" i="9" s="1"/>
  <c r="L80" i="9" s="1"/>
  <c r="L85" i="9" s="1"/>
  <c r="L90" i="9" l="1"/>
  <c r="L110" i="9"/>
  <c r="L65" i="9"/>
  <c r="L68" i="9"/>
  <c r="L66" i="9"/>
  <c r="L67" i="9"/>
  <c r="L72" i="9"/>
  <c r="L143" i="9" s="1"/>
  <c r="L153" i="9" s="1"/>
  <c r="L74" i="9"/>
  <c r="L145" i="9" s="1"/>
  <c r="L155" i="9" s="1"/>
  <c r="L71" i="9"/>
  <c r="L142" i="9" s="1"/>
  <c r="L152" i="9" s="1"/>
  <c r="L73" i="9"/>
  <c r="L144" i="9" s="1"/>
  <c r="L154" i="9" s="1"/>
  <c r="L57" i="9"/>
  <c r="L58" i="9" s="1"/>
  <c r="L165" i="9" s="1"/>
  <c r="M46" i="9" s="1"/>
  <c r="L161" i="9" l="1"/>
  <c r="L79" i="9"/>
  <c r="L116" i="9"/>
  <c r="L127" i="9" s="1"/>
  <c r="L132" i="9" s="1"/>
  <c r="L138" i="9" s="1"/>
  <c r="L115" i="9"/>
  <c r="L126" i="9" s="1"/>
  <c r="L78" i="9"/>
  <c r="L77" i="9"/>
  <c r="L114" i="9"/>
  <c r="L125" i="9" s="1"/>
  <c r="L117" i="9"/>
  <c r="L128" i="9" s="1"/>
  <c r="L133" i="9" l="1"/>
  <c r="M43" i="9" s="1"/>
  <c r="L130" i="9"/>
  <c r="L164" i="9" s="1"/>
  <c r="L131" i="9"/>
  <c r="L137" i="9" s="1"/>
  <c r="L82" i="9"/>
  <c r="L107" i="9" s="1"/>
  <c r="L158" i="9" s="1"/>
  <c r="L83" i="9"/>
  <c r="L108" i="9" s="1"/>
  <c r="L159" i="9" s="1"/>
  <c r="M41" i="9" s="1"/>
  <c r="L84" i="9"/>
  <c r="L109" i="9" s="1"/>
  <c r="L160" i="9" s="1"/>
  <c r="M42" i="9" s="1"/>
  <c r="L136" i="9" l="1"/>
  <c r="L139" i="9"/>
  <c r="L89" i="9"/>
  <c r="L163" i="9"/>
  <c r="M40" i="9"/>
  <c r="L87" i="9"/>
  <c r="L88" i="9"/>
  <c r="L166" i="9" l="1"/>
  <c r="M45" i="9"/>
  <c r="M47" i="9" l="1"/>
  <c r="M49" i="9" s="1"/>
  <c r="M55" i="9" l="1"/>
  <c r="M63" i="9" s="1"/>
  <c r="M80" i="9" s="1"/>
  <c r="M85" i="9" s="1"/>
  <c r="M53" i="9"/>
  <c r="M61" i="9" s="1"/>
  <c r="M52" i="9"/>
  <c r="M60" i="9" s="1"/>
  <c r="M54" i="9"/>
  <c r="M62" i="9" s="1"/>
  <c r="M90" i="9" l="1"/>
  <c r="M110" i="9"/>
  <c r="M66" i="9"/>
  <c r="M67" i="9"/>
  <c r="M65" i="9"/>
  <c r="M68" i="9"/>
  <c r="M71" i="9"/>
  <c r="M142" i="9" s="1"/>
  <c r="M152" i="9" s="1"/>
  <c r="M73" i="9"/>
  <c r="M144" i="9" s="1"/>
  <c r="M154" i="9" s="1"/>
  <c r="M72" i="9"/>
  <c r="M143" i="9" s="1"/>
  <c r="M153" i="9" s="1"/>
  <c r="M74" i="9"/>
  <c r="M145" i="9" s="1"/>
  <c r="M155" i="9" s="1"/>
  <c r="M57" i="9"/>
  <c r="M58" i="9" s="1"/>
  <c r="M165" i="9" s="1"/>
  <c r="N46" i="9" s="1"/>
  <c r="M161" i="9" l="1"/>
  <c r="M117" i="9"/>
  <c r="M128" i="9" s="1"/>
  <c r="M77" i="9"/>
  <c r="M114" i="9"/>
  <c r="M125" i="9" s="1"/>
  <c r="M79" i="9"/>
  <c r="M116" i="9"/>
  <c r="M127" i="9" s="1"/>
  <c r="M132" i="9" s="1"/>
  <c r="M138" i="9" s="1"/>
  <c r="M115" i="9"/>
  <c r="M126" i="9" s="1"/>
  <c r="M78" i="9"/>
  <c r="M131" i="9" l="1"/>
  <c r="M137" i="9" s="1"/>
  <c r="M84" i="9"/>
  <c r="M109" i="9" s="1"/>
  <c r="M160" i="9" s="1"/>
  <c r="N42" i="9" s="1"/>
  <c r="M82" i="9"/>
  <c r="M107" i="9" s="1"/>
  <c r="M158" i="9" s="1"/>
  <c r="M133" i="9"/>
  <c r="N43" i="9" s="1"/>
  <c r="M83" i="9"/>
  <c r="M108" i="9" s="1"/>
  <c r="M159" i="9" s="1"/>
  <c r="N41" i="9" s="1"/>
  <c r="M130" i="9"/>
  <c r="M164" i="9" s="1"/>
  <c r="M136" i="9" l="1"/>
  <c r="M88" i="9"/>
  <c r="M139" i="9"/>
  <c r="M87" i="9"/>
  <c r="N40" i="9"/>
  <c r="M163" i="9"/>
  <c r="M89" i="9"/>
  <c r="M166" i="9" l="1"/>
  <c r="N45" i="9"/>
  <c r="N47" i="9" l="1"/>
  <c r="N49" i="9" s="1"/>
  <c r="N55" i="9" l="1"/>
  <c r="N63" i="9" s="1"/>
  <c r="N80" i="9" s="1"/>
  <c r="N53" i="9"/>
  <c r="N61" i="9" s="1"/>
  <c r="N52" i="9"/>
  <c r="N60" i="9" s="1"/>
  <c r="N54" i="9"/>
  <c r="N62" i="9" s="1"/>
  <c r="N85" i="9" l="1"/>
  <c r="N110" i="9" s="1"/>
  <c r="N65" i="9"/>
  <c r="N67" i="9"/>
  <c r="N66" i="9"/>
  <c r="N68" i="9"/>
  <c r="N71" i="9"/>
  <c r="N142" i="9" s="1"/>
  <c r="N152" i="9" s="1"/>
  <c r="N73" i="9"/>
  <c r="N144" i="9" s="1"/>
  <c r="N154" i="9" s="1"/>
  <c r="N72" i="9"/>
  <c r="N143" i="9" s="1"/>
  <c r="N153" i="9" s="1"/>
  <c r="N74" i="9"/>
  <c r="N145" i="9" s="1"/>
  <c r="N155" i="9" s="1"/>
  <c r="N57" i="9"/>
  <c r="N58" i="9" s="1"/>
  <c r="N165" i="9" s="1"/>
  <c r="O46" i="9" s="1"/>
  <c r="N161" i="9" l="1"/>
  <c r="N90" i="9"/>
  <c r="N78" i="9"/>
  <c r="N115" i="9"/>
  <c r="N126" i="9" s="1"/>
  <c r="N116" i="9"/>
  <c r="N127" i="9" s="1"/>
  <c r="N132" i="9" s="1"/>
  <c r="N138" i="9" s="1"/>
  <c r="N79" i="9"/>
  <c r="N117" i="9"/>
  <c r="N128" i="9" s="1"/>
  <c r="N114" i="9"/>
  <c r="N125" i="9" s="1"/>
  <c r="N77" i="9"/>
  <c r="N84" i="9" l="1"/>
  <c r="N109" i="9" s="1"/>
  <c r="N160" i="9" s="1"/>
  <c r="O42" i="9" s="1"/>
  <c r="N82" i="9"/>
  <c r="N107" i="9" s="1"/>
  <c r="N158" i="9" s="1"/>
  <c r="N133" i="9"/>
  <c r="O43" i="9" s="1"/>
  <c r="N131" i="9"/>
  <c r="N137" i="9" s="1"/>
  <c r="N130" i="9"/>
  <c r="N164" i="9" s="1"/>
  <c r="N83" i="9"/>
  <c r="N108" i="9" s="1"/>
  <c r="N159" i="9" s="1"/>
  <c r="O41" i="9" s="1"/>
  <c r="N89" i="9" l="1"/>
  <c r="N88" i="9"/>
  <c r="N87" i="9"/>
  <c r="N136" i="9"/>
  <c r="N139" i="9"/>
  <c r="O40" i="9"/>
  <c r="N163" i="9"/>
  <c r="N166" i="9" l="1"/>
  <c r="O45" i="9"/>
  <c r="O47" i="9" l="1"/>
  <c r="O49" i="9" s="1"/>
  <c r="O54" i="9" l="1"/>
  <c r="O62" i="9" s="1"/>
  <c r="O52" i="9"/>
  <c r="O60" i="9" s="1"/>
  <c r="O53" i="9"/>
  <c r="O61" i="9" s="1"/>
  <c r="O55" i="9"/>
  <c r="O63" i="9" s="1"/>
  <c r="O80" i="9" s="1"/>
  <c r="O85" i="9" l="1"/>
  <c r="O110" i="9" s="1"/>
  <c r="O66" i="9"/>
  <c r="O68" i="9"/>
  <c r="O65" i="9"/>
  <c r="O67" i="9"/>
  <c r="O74" i="9"/>
  <c r="O145" i="9" s="1"/>
  <c r="O155" i="9" s="1"/>
  <c r="O72" i="9"/>
  <c r="O143" i="9" s="1"/>
  <c r="O153" i="9" s="1"/>
  <c r="O71" i="9"/>
  <c r="O142" i="9" s="1"/>
  <c r="O152" i="9" s="1"/>
  <c r="O73" i="9"/>
  <c r="O144" i="9" s="1"/>
  <c r="O154" i="9" s="1"/>
  <c r="O57" i="9"/>
  <c r="O58" i="9" s="1"/>
  <c r="O165" i="9" s="1"/>
  <c r="P46" i="9" s="1"/>
  <c r="O161" i="9" l="1"/>
  <c r="O90" i="9"/>
  <c r="O114" i="9"/>
  <c r="O125" i="9" s="1"/>
  <c r="O77" i="9"/>
  <c r="O116" i="9"/>
  <c r="O127" i="9" s="1"/>
  <c r="O132" i="9" s="1"/>
  <c r="O138" i="9" s="1"/>
  <c r="O79" i="9"/>
  <c r="O78" i="9"/>
  <c r="O115" i="9"/>
  <c r="O126" i="9" s="1"/>
  <c r="O131" i="9" s="1"/>
  <c r="O137" i="9" s="1"/>
  <c r="O117" i="9"/>
  <c r="O128" i="9" s="1"/>
  <c r="O133" i="9" l="1"/>
  <c r="P43" i="9" s="1"/>
  <c r="O82" i="9"/>
  <c r="O107" i="9" s="1"/>
  <c r="O158" i="9" s="1"/>
  <c r="O83" i="9"/>
  <c r="O108" i="9" s="1"/>
  <c r="O159" i="9" s="1"/>
  <c r="P41" i="9" s="1"/>
  <c r="O84" i="9"/>
  <c r="O109" i="9" s="1"/>
  <c r="O160" i="9" s="1"/>
  <c r="P42" i="9" s="1"/>
  <c r="O130" i="9"/>
  <c r="O164" i="9" s="1"/>
  <c r="O87" i="9" l="1"/>
  <c r="O139" i="9"/>
  <c r="O136" i="9"/>
  <c r="O88" i="9"/>
  <c r="O89" i="9"/>
  <c r="P40" i="9"/>
  <c r="O163" i="9"/>
  <c r="O166" i="9" l="1"/>
  <c r="P45" i="9"/>
  <c r="P47" i="9" l="1"/>
  <c r="P49" i="9" s="1"/>
  <c r="P55" i="9" l="1"/>
  <c r="P63" i="9" s="1"/>
  <c r="P80" i="9" s="1"/>
  <c r="P54" i="9"/>
  <c r="P62" i="9" s="1"/>
  <c r="P52" i="9"/>
  <c r="P60" i="9" s="1"/>
  <c r="P53" i="9"/>
  <c r="P61" i="9" s="1"/>
  <c r="P85" i="9" l="1"/>
  <c r="P110" i="9" s="1"/>
  <c r="P65" i="9"/>
  <c r="P66" i="9"/>
  <c r="P115" i="9" s="1"/>
  <c r="P126" i="9" s="1"/>
  <c r="P131" i="9" s="1"/>
  <c r="P137" i="9" s="1"/>
  <c r="P79" i="9"/>
  <c r="P67" i="9"/>
  <c r="P116" i="9" s="1"/>
  <c r="P127" i="9" s="1"/>
  <c r="P132" i="9" s="1"/>
  <c r="P138" i="9" s="1"/>
  <c r="P68" i="9"/>
  <c r="P71" i="9"/>
  <c r="P142" i="9" s="1"/>
  <c r="P152" i="9" s="1"/>
  <c r="P72" i="9"/>
  <c r="P143" i="9" s="1"/>
  <c r="P153" i="9" s="1"/>
  <c r="P73" i="9"/>
  <c r="P144" i="9" s="1"/>
  <c r="P154" i="9" s="1"/>
  <c r="P74" i="9"/>
  <c r="P145" i="9" s="1"/>
  <c r="P155" i="9" s="1"/>
  <c r="P78" i="9"/>
  <c r="P57" i="9"/>
  <c r="P58" i="9" s="1"/>
  <c r="P165" i="9" s="1"/>
  <c r="Q46" i="9" s="1"/>
  <c r="P161" i="9" l="1"/>
  <c r="P90" i="9"/>
  <c r="P117" i="9"/>
  <c r="P128" i="9" s="1"/>
  <c r="P133" i="9" s="1"/>
  <c r="P84" i="9"/>
  <c r="P109" i="9" s="1"/>
  <c r="P160" i="9" s="1"/>
  <c r="Q42" i="9" s="1"/>
  <c r="P77" i="9"/>
  <c r="P114" i="9"/>
  <c r="P125" i="9" s="1"/>
  <c r="P83" i="9"/>
  <c r="P108" i="9" s="1"/>
  <c r="P159" i="9" s="1"/>
  <c r="Q41" i="9" s="1"/>
  <c r="Q43" i="9" l="1"/>
  <c r="P88" i="9"/>
  <c r="P89" i="9"/>
  <c r="P139" i="9"/>
  <c r="P130" i="9"/>
  <c r="P164" i="9" s="1"/>
  <c r="P82" i="9"/>
  <c r="P107" i="9" s="1"/>
  <c r="P158" i="9" s="1"/>
  <c r="P87" i="9" l="1"/>
  <c r="P136" i="9"/>
  <c r="Q40" i="9"/>
  <c r="P163" i="9"/>
  <c r="P166" i="9" l="1"/>
  <c r="Q45" i="9"/>
  <c r="Q47" i="9" l="1"/>
  <c r="Q49" i="9" s="1"/>
  <c r="Q52" i="9" l="1"/>
  <c r="Q60" i="9" s="1"/>
  <c r="Q55" i="9"/>
  <c r="Q63" i="9" s="1"/>
  <c r="Q80" i="9" s="1"/>
  <c r="Q53" i="9"/>
  <c r="Q61" i="9" s="1"/>
  <c r="Q54" i="9"/>
  <c r="Q62" i="9" s="1"/>
  <c r="Q85" i="9" l="1"/>
  <c r="Q110" i="9" s="1"/>
  <c r="Q65" i="9"/>
  <c r="Q66" i="9"/>
  <c r="Q115" i="9" s="1"/>
  <c r="Q126" i="9" s="1"/>
  <c r="Q131" i="9" s="1"/>
  <c r="Q137" i="9" s="1"/>
  <c r="Q79" i="9"/>
  <c r="Q67" i="9"/>
  <c r="Q116" i="9" s="1"/>
  <c r="Q127" i="9" s="1"/>
  <c r="Q132" i="9" s="1"/>
  <c r="Q138" i="9" s="1"/>
  <c r="Q68" i="9"/>
  <c r="Q117" i="9" s="1"/>
  <c r="Q128" i="9" s="1"/>
  <c r="Q71" i="9"/>
  <c r="Q142" i="9" s="1"/>
  <c r="Q152" i="9" s="1"/>
  <c r="Q73" i="9"/>
  <c r="Q144" i="9" s="1"/>
  <c r="Q154" i="9" s="1"/>
  <c r="Q72" i="9"/>
  <c r="Q143" i="9" s="1"/>
  <c r="Q153" i="9" s="1"/>
  <c r="Q74" i="9"/>
  <c r="Q145" i="9" s="1"/>
  <c r="Q155" i="9" s="1"/>
  <c r="Q78" i="9"/>
  <c r="Q57" i="9"/>
  <c r="Q58" i="9" s="1"/>
  <c r="Q165" i="9" s="1"/>
  <c r="R46" i="9" s="1"/>
  <c r="Q161" i="9" l="1"/>
  <c r="Q90" i="9"/>
  <c r="Q114" i="9"/>
  <c r="Q125" i="9" s="1"/>
  <c r="Q77" i="9"/>
  <c r="Q84" i="9"/>
  <c r="Q109" i="9" s="1"/>
  <c r="Q160" i="9" s="1"/>
  <c r="R42" i="9" s="1"/>
  <c r="Q83" i="9"/>
  <c r="Q108" i="9" s="1"/>
  <c r="Q159" i="9" s="1"/>
  <c r="R41" i="9" s="1"/>
  <c r="Q133" i="9"/>
  <c r="R43" i="9" l="1"/>
  <c r="Q139" i="9"/>
  <c r="Q89" i="9"/>
  <c r="Q88" i="9"/>
  <c r="Q82" i="9"/>
  <c r="Q107" i="9" s="1"/>
  <c r="Q158" i="9" s="1"/>
  <c r="Q130" i="9"/>
  <c r="Q164" i="9" s="1"/>
  <c r="Q136" i="9" l="1"/>
  <c r="Q163" i="9"/>
  <c r="R40" i="9"/>
  <c r="Q87" i="9"/>
  <c r="Q166" i="9" l="1"/>
  <c r="R45" i="9"/>
  <c r="R47" i="9" l="1"/>
  <c r="R49" i="9" s="1"/>
  <c r="R53" i="9" l="1"/>
  <c r="R61" i="9" s="1"/>
  <c r="R54" i="9"/>
  <c r="R62" i="9" s="1"/>
  <c r="R55" i="9"/>
  <c r="R63" i="9" s="1"/>
  <c r="R80" i="9" s="1"/>
  <c r="R85" i="9" s="1"/>
  <c r="R52" i="9"/>
  <c r="R60" i="9" s="1"/>
  <c r="R90" i="9" l="1"/>
  <c r="R110" i="9"/>
  <c r="R65" i="9"/>
  <c r="R68" i="9"/>
  <c r="R79" i="9"/>
  <c r="R67" i="9"/>
  <c r="R116" i="9" s="1"/>
  <c r="R127" i="9" s="1"/>
  <c r="R132" i="9" s="1"/>
  <c r="R138" i="9" s="1"/>
  <c r="R78" i="9"/>
  <c r="R66" i="9"/>
  <c r="R115" i="9" s="1"/>
  <c r="R126" i="9" s="1"/>
  <c r="R131" i="9" s="1"/>
  <c r="R137" i="9" s="1"/>
  <c r="R71" i="9"/>
  <c r="R142" i="9" s="1"/>
  <c r="R152" i="9" s="1"/>
  <c r="R74" i="9"/>
  <c r="R145" i="9" s="1"/>
  <c r="R155" i="9" s="1"/>
  <c r="R73" i="9"/>
  <c r="R144" i="9" s="1"/>
  <c r="R154" i="9" s="1"/>
  <c r="R72" i="9"/>
  <c r="R143" i="9" s="1"/>
  <c r="R153" i="9" s="1"/>
  <c r="R57" i="9"/>
  <c r="R58" i="9" s="1"/>
  <c r="R165" i="9" s="1"/>
  <c r="S46" i="9" s="1"/>
  <c r="R161" i="9" l="1"/>
  <c r="R117" i="9"/>
  <c r="R128" i="9" s="1"/>
  <c r="R133" i="9" s="1"/>
  <c r="R84" i="9"/>
  <c r="R109" i="9" s="1"/>
  <c r="R160" i="9" s="1"/>
  <c r="S42" i="9" s="1"/>
  <c r="R114" i="9"/>
  <c r="R125" i="9" s="1"/>
  <c r="R77" i="9"/>
  <c r="R83" i="9"/>
  <c r="R108" i="9" s="1"/>
  <c r="R159" i="9" s="1"/>
  <c r="S41" i="9" s="1"/>
  <c r="R88" i="9" l="1"/>
  <c r="R89" i="9"/>
  <c r="S43" i="9"/>
  <c r="R139" i="9"/>
  <c r="R82" i="9"/>
  <c r="R107" i="9" s="1"/>
  <c r="R158" i="9" s="1"/>
  <c r="R130" i="9"/>
  <c r="R164" i="9" s="1"/>
  <c r="R87" i="9" l="1"/>
  <c r="R136" i="9"/>
  <c r="R163" i="9"/>
  <c r="S40" i="9"/>
  <c r="R166" i="9" l="1"/>
  <c r="S45" i="9"/>
  <c r="S47" i="9" l="1"/>
  <c r="S49" i="9" s="1"/>
  <c r="S55" i="9" l="1"/>
  <c r="S63" i="9" s="1"/>
  <c r="S80" i="9" s="1"/>
  <c r="S52" i="9"/>
  <c r="S60" i="9" s="1"/>
  <c r="S53" i="9"/>
  <c r="S61" i="9" s="1"/>
  <c r="S54" i="9"/>
  <c r="S62" i="9" s="1"/>
  <c r="S85" i="9" l="1"/>
  <c r="S110" i="9" s="1"/>
  <c r="S65" i="9"/>
  <c r="S66" i="9"/>
  <c r="S115" i="9" s="1"/>
  <c r="S126" i="9" s="1"/>
  <c r="S131" i="9" s="1"/>
  <c r="S137" i="9" s="1"/>
  <c r="S79" i="9"/>
  <c r="S67" i="9"/>
  <c r="S116" i="9" s="1"/>
  <c r="S127" i="9" s="1"/>
  <c r="S132" i="9" s="1"/>
  <c r="S138" i="9" s="1"/>
  <c r="S68" i="9"/>
  <c r="S117" i="9" s="1"/>
  <c r="S128" i="9" s="1"/>
  <c r="S71" i="9"/>
  <c r="S142" i="9" s="1"/>
  <c r="S152" i="9" s="1"/>
  <c r="S73" i="9"/>
  <c r="S144" i="9" s="1"/>
  <c r="S154" i="9" s="1"/>
  <c r="S72" i="9"/>
  <c r="S143" i="9" s="1"/>
  <c r="S153" i="9" s="1"/>
  <c r="S74" i="9"/>
  <c r="S145" i="9" s="1"/>
  <c r="S155" i="9" s="1"/>
  <c r="S78" i="9"/>
  <c r="S57" i="9"/>
  <c r="S58" i="9" s="1"/>
  <c r="S165" i="9" s="1"/>
  <c r="T46" i="9" s="1"/>
  <c r="S161" i="9" l="1"/>
  <c r="S90" i="9"/>
  <c r="S114" i="9"/>
  <c r="S125" i="9" s="1"/>
  <c r="S77" i="9"/>
  <c r="S84" i="9"/>
  <c r="S109" i="9" s="1"/>
  <c r="S160" i="9" s="1"/>
  <c r="T42" i="9" s="1"/>
  <c r="S133" i="9"/>
  <c r="S83" i="9"/>
  <c r="S108" i="9" s="1"/>
  <c r="S159" i="9" s="1"/>
  <c r="T41" i="9" s="1"/>
  <c r="T43" i="9" l="1"/>
  <c r="S88" i="9"/>
  <c r="S89" i="9"/>
  <c r="S139" i="9"/>
  <c r="S130" i="9"/>
  <c r="S164" i="9" s="1"/>
  <c r="S82" i="9"/>
  <c r="S107" i="9" s="1"/>
  <c r="S158" i="9" s="1"/>
  <c r="S87" i="9" l="1"/>
  <c r="S163" i="9"/>
  <c r="T40" i="9"/>
  <c r="S136" i="9"/>
  <c r="S166" i="9" l="1"/>
  <c r="T45" i="9"/>
  <c r="T47" i="9" l="1"/>
  <c r="T49" i="9" s="1"/>
  <c r="T55" i="9" l="1"/>
  <c r="T63" i="9" s="1"/>
  <c r="T80" i="9" s="1"/>
  <c r="T85" i="9" s="1"/>
  <c r="T53" i="9"/>
  <c r="T61" i="9" s="1"/>
  <c r="T54" i="9"/>
  <c r="T62" i="9" s="1"/>
  <c r="T52" i="9"/>
  <c r="T60" i="9" s="1"/>
  <c r="T90" i="9" l="1"/>
  <c r="T110" i="9"/>
  <c r="T65" i="9"/>
  <c r="T67" i="9"/>
  <c r="T116" i="9" s="1"/>
  <c r="T127" i="9" s="1"/>
  <c r="T132" i="9" s="1"/>
  <c r="T138" i="9" s="1"/>
  <c r="T78" i="9"/>
  <c r="T66" i="9"/>
  <c r="T115" i="9" s="1"/>
  <c r="T126" i="9" s="1"/>
  <c r="T131" i="9" s="1"/>
  <c r="T137" i="9" s="1"/>
  <c r="T68" i="9"/>
  <c r="T117" i="9" s="1"/>
  <c r="T128" i="9" s="1"/>
  <c r="T71" i="9"/>
  <c r="T142" i="9" s="1"/>
  <c r="T152" i="9" s="1"/>
  <c r="T72" i="9"/>
  <c r="T143" i="9" s="1"/>
  <c r="T153" i="9" s="1"/>
  <c r="T73" i="9"/>
  <c r="T144" i="9" s="1"/>
  <c r="T154" i="9" s="1"/>
  <c r="T74" i="9"/>
  <c r="T145" i="9" s="1"/>
  <c r="T155" i="9" s="1"/>
  <c r="T161" i="9" s="1"/>
  <c r="T57" i="9"/>
  <c r="T58" i="9" s="1"/>
  <c r="T165" i="9" s="1"/>
  <c r="U46" i="9" s="1"/>
  <c r="T79" i="9"/>
  <c r="T133" i="9" l="1"/>
  <c r="U43" i="9" s="1"/>
  <c r="T84" i="9"/>
  <c r="T109" i="9" s="1"/>
  <c r="T160" i="9" s="1"/>
  <c r="U42" i="9" s="1"/>
  <c r="T114" i="9"/>
  <c r="T125" i="9" s="1"/>
  <c r="T77" i="9"/>
  <c r="T83" i="9"/>
  <c r="T108" i="9" s="1"/>
  <c r="T159" i="9" s="1"/>
  <c r="U41" i="9" s="1"/>
  <c r="T88" i="9" l="1"/>
  <c r="T139" i="9"/>
  <c r="T130" i="9"/>
  <c r="T164" i="9" s="1"/>
  <c r="T82" i="9"/>
  <c r="T107" i="9" s="1"/>
  <c r="T158" i="9" s="1"/>
  <c r="T89" i="9"/>
  <c r="T136" i="9" l="1"/>
  <c r="T87" i="9"/>
  <c r="U40" i="9"/>
  <c r="T163" i="9"/>
  <c r="T166" i="9" l="1"/>
  <c r="U45" i="9"/>
  <c r="U47" i="9" l="1"/>
  <c r="U49" i="9" s="1"/>
  <c r="U53" i="9" l="1"/>
  <c r="U61" i="9" s="1"/>
  <c r="U52" i="9"/>
  <c r="U60" i="9" s="1"/>
  <c r="U55" i="9"/>
  <c r="U63" i="9" s="1"/>
  <c r="U80" i="9" s="1"/>
  <c r="U85" i="9" s="1"/>
  <c r="U54" i="9"/>
  <c r="U62" i="9" s="1"/>
  <c r="U90" i="9" l="1"/>
  <c r="U110" i="9"/>
  <c r="U65" i="9"/>
  <c r="U67" i="9"/>
  <c r="U116" i="9" s="1"/>
  <c r="U127" i="9" s="1"/>
  <c r="U132" i="9" s="1"/>
  <c r="U138" i="9" s="1"/>
  <c r="U68" i="9"/>
  <c r="U117" i="9" s="1"/>
  <c r="U128" i="9" s="1"/>
  <c r="U78" i="9"/>
  <c r="U66" i="9"/>
  <c r="U115" i="9" s="1"/>
  <c r="U126" i="9" s="1"/>
  <c r="U131" i="9" s="1"/>
  <c r="U137" i="9" s="1"/>
  <c r="U71" i="9"/>
  <c r="U142" i="9" s="1"/>
  <c r="U152" i="9" s="1"/>
  <c r="U73" i="9"/>
  <c r="U144" i="9" s="1"/>
  <c r="U154" i="9" s="1"/>
  <c r="U74" i="9"/>
  <c r="U145" i="9" s="1"/>
  <c r="U155" i="9" s="1"/>
  <c r="U161" i="9" s="1"/>
  <c r="U72" i="9"/>
  <c r="U143" i="9" s="1"/>
  <c r="U153" i="9" s="1"/>
  <c r="U79" i="9"/>
  <c r="U57" i="9"/>
  <c r="U58" i="9" s="1"/>
  <c r="U165" i="9" s="1"/>
  <c r="V46" i="9" s="1"/>
  <c r="U133" i="9" l="1"/>
  <c r="V43" i="9" s="1"/>
  <c r="U114" i="9"/>
  <c r="U125" i="9" s="1"/>
  <c r="U77" i="9"/>
  <c r="U83" i="9"/>
  <c r="U108" i="9" s="1"/>
  <c r="U159" i="9" s="1"/>
  <c r="V41" i="9" s="1"/>
  <c r="U84" i="9"/>
  <c r="U109" i="9" s="1"/>
  <c r="U160" i="9" s="1"/>
  <c r="V42" i="9" s="1"/>
  <c r="U89" i="9" l="1"/>
  <c r="U88" i="9"/>
  <c r="U130" i="9"/>
  <c r="U164" i="9" s="1"/>
  <c r="U82" i="9"/>
  <c r="U107" i="9" s="1"/>
  <c r="U158" i="9" s="1"/>
  <c r="U139" i="9"/>
  <c r="U87" i="9" l="1"/>
  <c r="U136" i="9"/>
  <c r="U163" i="9"/>
  <c r="V40" i="9"/>
  <c r="U166" i="9" l="1"/>
  <c r="V45" i="9"/>
  <c r="V47" i="9" l="1"/>
  <c r="V49" i="9" s="1"/>
  <c r="V53" i="9" l="1"/>
  <c r="V61" i="9" s="1"/>
  <c r="V54" i="9"/>
  <c r="V62" i="9" s="1"/>
  <c r="V52" i="9"/>
  <c r="V60" i="9" s="1"/>
  <c r="V55" i="9"/>
  <c r="V63" i="9" s="1"/>
  <c r="V80" i="9" s="1"/>
  <c r="V85" i="9" s="1"/>
  <c r="V90" i="9" l="1"/>
  <c r="V110" i="9"/>
  <c r="V65" i="9"/>
  <c r="V68" i="9"/>
  <c r="V117" i="9" s="1"/>
  <c r="V128" i="9" s="1"/>
  <c r="V79" i="9"/>
  <c r="V67" i="9"/>
  <c r="V116" i="9" s="1"/>
  <c r="V127" i="9" s="1"/>
  <c r="V132" i="9" s="1"/>
  <c r="V138" i="9" s="1"/>
  <c r="V78" i="9"/>
  <c r="V66" i="9"/>
  <c r="V71" i="9"/>
  <c r="V142" i="9" s="1"/>
  <c r="V152" i="9" s="1"/>
  <c r="V74" i="9"/>
  <c r="V145" i="9" s="1"/>
  <c r="V155" i="9" s="1"/>
  <c r="V73" i="9"/>
  <c r="V144" i="9" s="1"/>
  <c r="V154" i="9" s="1"/>
  <c r="V72" i="9"/>
  <c r="V143" i="9" s="1"/>
  <c r="V153" i="9" s="1"/>
  <c r="V57" i="9"/>
  <c r="V58" i="9" s="1"/>
  <c r="V165" i="9" s="1"/>
  <c r="W46" i="9" s="1"/>
  <c r="V161" i="9" l="1"/>
  <c r="V115" i="9"/>
  <c r="V126" i="9" s="1"/>
  <c r="V131" i="9" s="1"/>
  <c r="V137" i="9" s="1"/>
  <c r="V114" i="9"/>
  <c r="V125" i="9" s="1"/>
  <c r="V77" i="9"/>
  <c r="V83" i="9"/>
  <c r="V108" i="9" s="1"/>
  <c r="V159" i="9" s="1"/>
  <c r="W41" i="9" s="1"/>
  <c r="V84" i="9"/>
  <c r="V109" i="9" s="1"/>
  <c r="V160" i="9" s="1"/>
  <c r="W42" i="9" s="1"/>
  <c r="V133" i="9"/>
  <c r="W43" i="9" l="1"/>
  <c r="V89" i="9"/>
  <c r="V88" i="9"/>
  <c r="V139" i="9"/>
  <c r="V82" i="9"/>
  <c r="V107" i="9" s="1"/>
  <c r="V158" i="9" s="1"/>
  <c r="V130" i="9"/>
  <c r="V164" i="9" s="1"/>
  <c r="V136" i="9" l="1"/>
  <c r="V87" i="9"/>
  <c r="V163" i="9"/>
  <c r="W40" i="9"/>
  <c r="V166" i="9" l="1"/>
  <c r="W45" i="9"/>
  <c r="W47" i="9" l="1"/>
  <c r="W49" i="9" s="1"/>
  <c r="W55" i="9" l="1"/>
  <c r="W63" i="9" s="1"/>
  <c r="W80" i="9" s="1"/>
  <c r="W85" i="9" s="1"/>
  <c r="W53" i="9"/>
  <c r="W61" i="9" s="1"/>
  <c r="W52" i="9"/>
  <c r="W60" i="9" s="1"/>
  <c r="W54" i="9"/>
  <c r="W62" i="9" s="1"/>
  <c r="W90" i="9" l="1"/>
  <c r="W110" i="9"/>
  <c r="W65" i="9"/>
  <c r="W67" i="9"/>
  <c r="W116" i="9" s="1"/>
  <c r="W127" i="9" s="1"/>
  <c r="W132" i="9" s="1"/>
  <c r="W138" i="9" s="1"/>
  <c r="W78" i="9"/>
  <c r="W66" i="9"/>
  <c r="W115" i="9" s="1"/>
  <c r="W126" i="9" s="1"/>
  <c r="W131" i="9" s="1"/>
  <c r="W137" i="9" s="1"/>
  <c r="W68" i="9"/>
  <c r="W117" i="9" s="1"/>
  <c r="W128" i="9" s="1"/>
  <c r="W71" i="9"/>
  <c r="W142" i="9" s="1"/>
  <c r="W152" i="9" s="1"/>
  <c r="W73" i="9"/>
  <c r="W144" i="9" s="1"/>
  <c r="W154" i="9" s="1"/>
  <c r="W72" i="9"/>
  <c r="W143" i="9" s="1"/>
  <c r="W153" i="9" s="1"/>
  <c r="W74" i="9"/>
  <c r="W145" i="9" s="1"/>
  <c r="W155" i="9" s="1"/>
  <c r="W161" i="9" s="1"/>
  <c r="W79" i="9"/>
  <c r="W57" i="9"/>
  <c r="W58" i="9" s="1"/>
  <c r="W165" i="9" s="1"/>
  <c r="X46" i="9" s="1"/>
  <c r="W83" i="9" l="1"/>
  <c r="W108" i="9" s="1"/>
  <c r="W159" i="9" s="1"/>
  <c r="X41" i="9" s="1"/>
  <c r="W133" i="9"/>
  <c r="X43" i="9" s="1"/>
  <c r="W114" i="9"/>
  <c r="W125" i="9" s="1"/>
  <c r="W77" i="9"/>
  <c r="W84" i="9"/>
  <c r="W109" i="9" s="1"/>
  <c r="W160" i="9" s="1"/>
  <c r="X42" i="9" s="1"/>
  <c r="W88" i="9" l="1"/>
  <c r="W139" i="9"/>
  <c r="W82" i="9"/>
  <c r="W107" i="9" s="1"/>
  <c r="W158" i="9" s="1"/>
  <c r="W130" i="9"/>
  <c r="W164" i="9" s="1"/>
  <c r="W89" i="9"/>
  <c r="W136" i="9" l="1"/>
  <c r="W87" i="9"/>
  <c r="X40" i="9"/>
  <c r="W163" i="9"/>
  <c r="W166" i="9" l="1"/>
  <c r="X45" i="9"/>
  <c r="X47" i="9" l="1"/>
  <c r="X49" i="9" s="1"/>
  <c r="X54" i="9" l="1"/>
  <c r="X62" i="9" s="1"/>
  <c r="X53" i="9"/>
  <c r="X61" i="9" s="1"/>
  <c r="X52" i="9"/>
  <c r="X60" i="9" s="1"/>
  <c r="X55" i="9"/>
  <c r="X63" i="9" s="1"/>
  <c r="X80" i="9" s="1"/>
  <c r="X85" i="9" s="1"/>
  <c r="X90" i="9" l="1"/>
  <c r="X110" i="9"/>
  <c r="X65" i="9"/>
  <c r="X68" i="9"/>
  <c r="X117" i="9" s="1"/>
  <c r="X128" i="9" s="1"/>
  <c r="X78" i="9"/>
  <c r="X66" i="9"/>
  <c r="X115" i="9" s="1"/>
  <c r="X126" i="9" s="1"/>
  <c r="X131" i="9" s="1"/>
  <c r="X137" i="9" s="1"/>
  <c r="X67" i="9"/>
  <c r="X71" i="9"/>
  <c r="X142" i="9" s="1"/>
  <c r="X152" i="9" s="1"/>
  <c r="X74" i="9"/>
  <c r="X145" i="9" s="1"/>
  <c r="X155" i="9" s="1"/>
  <c r="X72" i="9"/>
  <c r="X143" i="9" s="1"/>
  <c r="X153" i="9" s="1"/>
  <c r="X79" i="9"/>
  <c r="X73" i="9"/>
  <c r="X144" i="9" s="1"/>
  <c r="X154" i="9" s="1"/>
  <c r="X57" i="9"/>
  <c r="X58" i="9" s="1"/>
  <c r="X165" i="9" s="1"/>
  <c r="Y46" i="9" s="1"/>
  <c r="X161" i="9" l="1"/>
  <c r="X116" i="9"/>
  <c r="X127" i="9" s="1"/>
  <c r="X132" i="9" s="1"/>
  <c r="X138" i="9" s="1"/>
  <c r="X83" i="9"/>
  <c r="X108" i="9" s="1"/>
  <c r="X159" i="9" s="1"/>
  <c r="Y41" i="9" s="1"/>
  <c r="X84" i="9"/>
  <c r="X109" i="9" s="1"/>
  <c r="X160" i="9" s="1"/>
  <c r="Y42" i="9" s="1"/>
  <c r="X77" i="9"/>
  <c r="X114" i="9"/>
  <c r="X125" i="9" s="1"/>
  <c r="X133" i="9"/>
  <c r="Y43" i="9" l="1"/>
  <c r="X89" i="9"/>
  <c r="X88" i="9"/>
  <c r="X139" i="9"/>
  <c r="X130" i="9"/>
  <c r="X164" i="9" s="1"/>
  <c r="X82" i="9"/>
  <c r="X107" i="9" s="1"/>
  <c r="X158" i="9" s="1"/>
  <c r="X136" i="9" l="1"/>
  <c r="X87" i="9"/>
  <c r="Y40" i="9"/>
  <c r="X163" i="9"/>
  <c r="X166" i="9" l="1"/>
  <c r="Y45" i="9"/>
  <c r="Y47" i="9" l="1"/>
  <c r="Y49" i="9" s="1"/>
  <c r="Y53" i="9" l="1"/>
  <c r="Y61" i="9" s="1"/>
  <c r="Y54" i="9"/>
  <c r="Y62" i="9" s="1"/>
  <c r="Y55" i="9"/>
  <c r="Y63" i="9" s="1"/>
  <c r="Y80" i="9" s="1"/>
  <c r="Y85" i="9" s="1"/>
  <c r="Y52" i="9"/>
  <c r="Y60" i="9" s="1"/>
  <c r="Y90" i="9" l="1"/>
  <c r="Y110" i="9"/>
  <c r="Y65" i="9"/>
  <c r="Y68" i="9"/>
  <c r="Y117" i="9" s="1"/>
  <c r="Y128" i="9" s="1"/>
  <c r="Y79" i="9"/>
  <c r="Y67" i="9"/>
  <c r="Y116" i="9" s="1"/>
  <c r="Y127" i="9" s="1"/>
  <c r="Y132" i="9" s="1"/>
  <c r="Y138" i="9" s="1"/>
  <c r="Y66" i="9"/>
  <c r="Y115" i="9" s="1"/>
  <c r="Y126" i="9" s="1"/>
  <c r="Y131" i="9" s="1"/>
  <c r="Y137" i="9" s="1"/>
  <c r="Y71" i="9"/>
  <c r="Y142" i="9" s="1"/>
  <c r="Y152" i="9" s="1"/>
  <c r="Y74" i="9"/>
  <c r="Y145" i="9" s="1"/>
  <c r="Y155" i="9" s="1"/>
  <c r="Y161" i="9" s="1"/>
  <c r="Y73" i="9"/>
  <c r="Y144" i="9" s="1"/>
  <c r="Y154" i="9" s="1"/>
  <c r="Y72" i="9"/>
  <c r="Y143" i="9" s="1"/>
  <c r="Y153" i="9" s="1"/>
  <c r="Y57" i="9"/>
  <c r="Y58" i="9" s="1"/>
  <c r="Y165" i="9" s="1"/>
  <c r="Z46" i="9" s="1"/>
  <c r="Y78" i="9" l="1"/>
  <c r="Y83" i="9" s="1"/>
  <c r="Y108" i="9" s="1"/>
  <c r="Y159" i="9" s="1"/>
  <c r="Z41" i="9" s="1"/>
  <c r="Y77" i="9"/>
  <c r="Y114" i="9"/>
  <c r="Y125" i="9" s="1"/>
  <c r="Y84" i="9"/>
  <c r="Y109" i="9" s="1"/>
  <c r="Y160" i="9" s="1"/>
  <c r="Z42" i="9" s="1"/>
  <c r="Y133" i="9"/>
  <c r="Z43" i="9" s="1"/>
  <c r="Y88" i="9" l="1"/>
  <c r="Y82" i="9"/>
  <c r="Y107" i="9" s="1"/>
  <c r="Y158" i="9" s="1"/>
  <c r="Y130" i="9"/>
  <c r="Y164" i="9" s="1"/>
  <c r="Y139" i="9"/>
  <c r="Y89" i="9"/>
  <c r="Y136" i="9" l="1"/>
  <c r="Y87" i="9"/>
  <c r="Y163" i="9"/>
  <c r="Z40" i="9"/>
  <c r="Y166" i="9" l="1"/>
  <c r="Z45" i="9"/>
  <c r="Z47" i="9" l="1"/>
  <c r="Z49" i="9" s="1"/>
  <c r="Z53" i="9" l="1"/>
  <c r="Z61" i="9" s="1"/>
  <c r="Z54" i="9"/>
  <c r="Z62" i="9" s="1"/>
  <c r="Z52" i="9"/>
  <c r="Z60" i="9" s="1"/>
  <c r="Z55" i="9"/>
  <c r="Z63" i="9" s="1"/>
  <c r="Z80" i="9" s="1"/>
  <c r="Z85" i="9" l="1"/>
  <c r="Z110" i="9" s="1"/>
  <c r="Z65" i="9"/>
  <c r="Z68" i="9"/>
  <c r="Z117" i="9" s="1"/>
  <c r="Z128" i="9" s="1"/>
  <c r="Z79" i="9"/>
  <c r="Z67" i="9"/>
  <c r="Z116" i="9" s="1"/>
  <c r="Z127" i="9" s="1"/>
  <c r="Z132" i="9" s="1"/>
  <c r="Z138" i="9" s="1"/>
  <c r="Z66" i="9"/>
  <c r="Z71" i="9"/>
  <c r="Z142" i="9" s="1"/>
  <c r="Z152" i="9" s="1"/>
  <c r="Z74" i="9"/>
  <c r="Z145" i="9" s="1"/>
  <c r="Z155" i="9" s="1"/>
  <c r="Z73" i="9"/>
  <c r="Z144" i="9" s="1"/>
  <c r="Z154" i="9" s="1"/>
  <c r="Z78" i="9"/>
  <c r="Z72" i="9"/>
  <c r="Z143" i="9" s="1"/>
  <c r="Z153" i="9" s="1"/>
  <c r="Z57" i="9"/>
  <c r="Z58" i="9" s="1"/>
  <c r="Z165" i="9" s="1"/>
  <c r="AA46" i="9" s="1"/>
  <c r="Z161" i="9" l="1"/>
  <c r="Z90" i="9"/>
  <c r="Z115" i="9"/>
  <c r="Z126" i="9" s="1"/>
  <c r="Z131" i="9" s="1"/>
  <c r="Z137" i="9" s="1"/>
  <c r="Z83" i="9"/>
  <c r="Z108" i="9" s="1"/>
  <c r="Z159" i="9" s="1"/>
  <c r="AA41" i="9" s="1"/>
  <c r="Z114" i="9"/>
  <c r="Z125" i="9" s="1"/>
  <c r="Z77" i="9"/>
  <c r="Z84" i="9"/>
  <c r="Z109" i="9" s="1"/>
  <c r="Z160" i="9" s="1"/>
  <c r="AA42" i="9" s="1"/>
  <c r="Z133" i="9"/>
  <c r="AA43" i="9" l="1"/>
  <c r="Z88" i="9"/>
  <c r="Z139" i="9"/>
  <c r="Z82" i="9"/>
  <c r="Z107" i="9" s="1"/>
  <c r="Z158" i="9" s="1"/>
  <c r="Z130" i="9"/>
  <c r="Z164" i="9" s="1"/>
  <c r="Z89" i="9"/>
  <c r="Z136" i="9" l="1"/>
  <c r="Z87" i="9"/>
  <c r="AA40" i="9"/>
  <c r="Z163" i="9"/>
  <c r="Z166" i="9" l="1"/>
  <c r="AA45" i="9"/>
  <c r="AA47" i="9" l="1"/>
  <c r="AA49" i="9" s="1"/>
  <c r="AA53" i="9" l="1"/>
  <c r="AA61" i="9" s="1"/>
  <c r="AA55" i="9"/>
  <c r="AA63" i="9" s="1"/>
  <c r="AA80" i="9" s="1"/>
  <c r="AA52" i="9"/>
  <c r="AA60" i="9" s="1"/>
  <c r="AA54" i="9"/>
  <c r="AA62" i="9" s="1"/>
  <c r="AA85" i="9" l="1"/>
  <c r="AA110" i="9" s="1"/>
  <c r="AA65" i="9"/>
  <c r="AA67" i="9"/>
  <c r="AA116" i="9" s="1"/>
  <c r="AA127" i="9" s="1"/>
  <c r="AA132" i="9" s="1"/>
  <c r="AA138" i="9" s="1"/>
  <c r="AA68" i="9"/>
  <c r="AA117" i="9" s="1"/>
  <c r="AA128" i="9" s="1"/>
  <c r="AA66" i="9"/>
  <c r="AA71" i="9"/>
  <c r="AA142" i="9" s="1"/>
  <c r="AA152" i="9" s="1"/>
  <c r="AA73" i="9"/>
  <c r="AA144" i="9" s="1"/>
  <c r="AA154" i="9" s="1"/>
  <c r="AA74" i="9"/>
  <c r="AA145" i="9" s="1"/>
  <c r="AA155" i="9" s="1"/>
  <c r="AA78" i="9"/>
  <c r="AA72" i="9"/>
  <c r="AA143" i="9" s="1"/>
  <c r="AA153" i="9" s="1"/>
  <c r="AA57" i="9"/>
  <c r="AA58" i="9" s="1"/>
  <c r="AA165" i="9" s="1"/>
  <c r="AB46" i="9" s="1"/>
  <c r="AA79" i="9"/>
  <c r="AA161" i="9" l="1"/>
  <c r="AA90" i="9"/>
  <c r="AA115" i="9"/>
  <c r="AA126" i="9" s="1"/>
  <c r="AA131" i="9" s="1"/>
  <c r="AA137" i="9" s="1"/>
  <c r="AA133" i="9"/>
  <c r="AA83" i="9"/>
  <c r="AA108" i="9" s="1"/>
  <c r="AA159" i="9" s="1"/>
  <c r="AB41" i="9" s="1"/>
  <c r="AA84" i="9"/>
  <c r="AA109" i="9" s="1"/>
  <c r="AA160" i="9" s="1"/>
  <c r="AB42" i="9" s="1"/>
  <c r="AA77" i="9"/>
  <c r="AA114" i="9"/>
  <c r="AA125" i="9" s="1"/>
  <c r="AB43" i="9" l="1"/>
  <c r="AA139" i="9"/>
  <c r="AA82" i="9"/>
  <c r="AA107" i="9" s="1"/>
  <c r="AA158" i="9" s="1"/>
  <c r="AA130" i="9"/>
  <c r="AA164" i="9" s="1"/>
  <c r="AA89" i="9"/>
  <c r="AA88" i="9"/>
  <c r="AA87" i="9" l="1"/>
  <c r="AA136" i="9"/>
  <c r="AA163" i="9"/>
  <c r="AB40" i="9"/>
  <c r="AA166" i="9" l="1"/>
  <c r="AB45" i="9"/>
  <c r="AB47" i="9" l="1"/>
  <c r="AB49" i="9" s="1"/>
  <c r="AB55" i="9" l="1"/>
  <c r="AB63" i="9" s="1"/>
  <c r="AB80" i="9" s="1"/>
  <c r="AB52" i="9"/>
  <c r="AB60" i="9" s="1"/>
  <c r="AB54" i="9"/>
  <c r="AB62" i="9" s="1"/>
  <c r="AB53" i="9"/>
  <c r="AB61" i="9" s="1"/>
  <c r="AB85" i="9" l="1"/>
  <c r="AB110" i="9" s="1"/>
  <c r="AB65" i="9"/>
  <c r="AB67" i="9"/>
  <c r="AB116" i="9" s="1"/>
  <c r="AB127" i="9" s="1"/>
  <c r="AB132" i="9" s="1"/>
  <c r="AB138" i="9" s="1"/>
  <c r="AB78" i="9"/>
  <c r="AB66" i="9"/>
  <c r="AB115" i="9" s="1"/>
  <c r="AB126" i="9" s="1"/>
  <c r="AB131" i="9" s="1"/>
  <c r="AB137" i="9" s="1"/>
  <c r="AB68" i="9"/>
  <c r="AB117" i="9" s="1"/>
  <c r="AB128" i="9" s="1"/>
  <c r="AB71" i="9"/>
  <c r="AB142" i="9" s="1"/>
  <c r="AB152" i="9" s="1"/>
  <c r="AB72" i="9"/>
  <c r="AB143" i="9" s="1"/>
  <c r="AB153" i="9" s="1"/>
  <c r="AB73" i="9"/>
  <c r="AB144" i="9" s="1"/>
  <c r="AB154" i="9" s="1"/>
  <c r="AB74" i="9"/>
  <c r="AB145" i="9" s="1"/>
  <c r="AB155" i="9" s="1"/>
  <c r="AB79" i="9"/>
  <c r="AB57" i="9"/>
  <c r="AB58" i="9" s="1"/>
  <c r="AB165" i="9" s="1"/>
  <c r="AC46" i="9" s="1"/>
  <c r="AB161" i="9" l="1"/>
  <c r="AB90" i="9"/>
  <c r="AB133" i="9"/>
  <c r="AB114" i="9"/>
  <c r="AB125" i="9" s="1"/>
  <c r="AB77" i="9"/>
  <c r="AB83" i="9"/>
  <c r="AB108" i="9" s="1"/>
  <c r="AB159" i="9" s="1"/>
  <c r="AC41" i="9" s="1"/>
  <c r="AB84" i="9"/>
  <c r="AB109" i="9" s="1"/>
  <c r="AB160" i="9" s="1"/>
  <c r="AC42" i="9" s="1"/>
  <c r="AC43" i="9" l="1"/>
  <c r="AB89" i="9"/>
  <c r="AB130" i="9"/>
  <c r="AB164" i="9" s="1"/>
  <c r="AB88" i="9"/>
  <c r="AB82" i="9"/>
  <c r="AB107" i="9" s="1"/>
  <c r="AB158" i="9" s="1"/>
  <c r="AB139" i="9"/>
  <c r="AB136" i="9" l="1"/>
  <c r="AB87" i="9"/>
  <c r="AC40" i="9"/>
  <c r="AB163" i="9"/>
  <c r="AB166" i="9" l="1"/>
  <c r="AC45" i="9"/>
  <c r="AC47" i="9" l="1"/>
  <c r="AC49" i="9" s="1"/>
  <c r="AC55" i="9" l="1"/>
  <c r="AC63" i="9" s="1"/>
  <c r="AC80" i="9" s="1"/>
  <c r="AC52" i="9"/>
  <c r="AC60" i="9" s="1"/>
  <c r="AC53" i="9"/>
  <c r="AC61" i="9" s="1"/>
  <c r="AC54" i="9"/>
  <c r="AC62" i="9" s="1"/>
  <c r="AC85" i="9" l="1"/>
  <c r="AC110" i="9" s="1"/>
  <c r="AC65" i="9"/>
  <c r="AC67" i="9"/>
  <c r="AC116" i="9" s="1"/>
  <c r="AC127" i="9" s="1"/>
  <c r="AC132" i="9" s="1"/>
  <c r="AC138" i="9" s="1"/>
  <c r="AC66" i="9"/>
  <c r="AC115" i="9" s="1"/>
  <c r="AC126" i="9" s="1"/>
  <c r="AC131" i="9" s="1"/>
  <c r="AC137" i="9" s="1"/>
  <c r="AC68" i="9"/>
  <c r="AC71" i="9"/>
  <c r="AC142" i="9" s="1"/>
  <c r="AC152" i="9" s="1"/>
  <c r="AC73" i="9"/>
  <c r="AC144" i="9" s="1"/>
  <c r="AC154" i="9" s="1"/>
  <c r="AC72" i="9"/>
  <c r="AC143" i="9" s="1"/>
  <c r="AC153" i="9" s="1"/>
  <c r="AC74" i="9"/>
  <c r="AC145" i="9" s="1"/>
  <c r="AC155" i="9" s="1"/>
  <c r="AC78" i="9"/>
  <c r="AC57" i="9"/>
  <c r="AC58" i="9" s="1"/>
  <c r="AC165" i="9" s="1"/>
  <c r="AD46" i="9" s="1"/>
  <c r="AC79" i="9"/>
  <c r="AC161" i="9" l="1"/>
  <c r="AC90" i="9"/>
  <c r="AC117" i="9"/>
  <c r="AC128" i="9" s="1"/>
  <c r="AC133" i="9" s="1"/>
  <c r="AC84" i="9"/>
  <c r="AC109" i="9" s="1"/>
  <c r="AC160" i="9" s="1"/>
  <c r="AD42" i="9" s="1"/>
  <c r="AC114" i="9"/>
  <c r="AC125" i="9" s="1"/>
  <c r="AC77" i="9"/>
  <c r="AC83" i="9"/>
  <c r="AC108" i="9" s="1"/>
  <c r="AC159" i="9" s="1"/>
  <c r="AD41" i="9" s="1"/>
  <c r="AC89" i="9" l="1"/>
  <c r="AD43" i="9"/>
  <c r="AC139" i="9"/>
  <c r="AC88" i="9"/>
  <c r="AC130" i="9"/>
  <c r="AC164" i="9" s="1"/>
  <c r="AC82" i="9"/>
  <c r="AC107" i="9" s="1"/>
  <c r="AC158" i="9" s="1"/>
  <c r="AC136" i="9" l="1"/>
  <c r="AC87" i="9"/>
  <c r="AD40" i="9"/>
  <c r="AC163" i="9"/>
  <c r="AC166" i="9" l="1"/>
  <c r="AD45" i="9"/>
  <c r="AD47" i="9" l="1"/>
  <c r="AD49" i="9" s="1"/>
  <c r="AD52" i="9" l="1"/>
  <c r="AD60" i="9" s="1"/>
  <c r="AD55" i="9"/>
  <c r="AD63" i="9" s="1"/>
  <c r="AD80" i="9" s="1"/>
  <c r="AD54" i="9"/>
  <c r="AD62" i="9" s="1"/>
  <c r="AD53" i="9"/>
  <c r="AD61" i="9" s="1"/>
  <c r="AD85" i="9" l="1"/>
  <c r="AD110" i="9" s="1"/>
  <c r="AD65" i="9"/>
  <c r="AD67" i="9"/>
  <c r="AD116" i="9" s="1"/>
  <c r="AD127" i="9" s="1"/>
  <c r="AD132" i="9" s="1"/>
  <c r="AD138" i="9" s="1"/>
  <c r="AD68" i="9"/>
  <c r="AD117" i="9" s="1"/>
  <c r="AD128" i="9" s="1"/>
  <c r="AD78" i="9"/>
  <c r="AD66" i="9"/>
  <c r="AD115" i="9" s="1"/>
  <c r="AD126" i="9" s="1"/>
  <c r="AD131" i="9" s="1"/>
  <c r="AD137" i="9" s="1"/>
  <c r="AD71" i="9"/>
  <c r="AD142" i="9" s="1"/>
  <c r="AD152" i="9" s="1"/>
  <c r="AD72" i="9"/>
  <c r="AD143" i="9" s="1"/>
  <c r="AD153" i="9" s="1"/>
  <c r="AD73" i="9"/>
  <c r="AD144" i="9" s="1"/>
  <c r="AD154" i="9" s="1"/>
  <c r="AD74" i="9"/>
  <c r="AD145" i="9" s="1"/>
  <c r="AD155" i="9" s="1"/>
  <c r="AD79" i="9"/>
  <c r="AD57" i="9"/>
  <c r="AD58" i="9" s="1"/>
  <c r="AD165" i="9" s="1"/>
  <c r="AE46" i="9" s="1"/>
  <c r="AD161" i="9" l="1"/>
  <c r="AD90" i="9"/>
  <c r="AD77" i="9"/>
  <c r="AD114" i="9"/>
  <c r="AD125" i="9" s="1"/>
  <c r="AD133" i="9"/>
  <c r="AD84" i="9"/>
  <c r="AD109" i="9" s="1"/>
  <c r="AD160" i="9" s="1"/>
  <c r="AE42" i="9" s="1"/>
  <c r="AD83" i="9"/>
  <c r="AD108" i="9" s="1"/>
  <c r="AD159" i="9" s="1"/>
  <c r="AE41" i="9" s="1"/>
  <c r="AE43" i="9" l="1"/>
  <c r="AD89" i="9"/>
  <c r="AD88" i="9"/>
  <c r="AD130" i="9"/>
  <c r="AD164" i="9" s="1"/>
  <c r="AD139" i="9"/>
  <c r="AD82" i="9"/>
  <c r="AD107" i="9" s="1"/>
  <c r="AD158" i="9" s="1"/>
  <c r="AD163" i="9" l="1"/>
  <c r="AE40" i="9"/>
  <c r="AD87" i="9"/>
  <c r="AD136" i="9"/>
  <c r="AD166" i="9" l="1"/>
  <c r="AE45" i="9"/>
  <c r="AE47" i="9" l="1"/>
  <c r="AE49" i="9" s="1"/>
  <c r="AE53" i="9" l="1"/>
  <c r="AE61" i="9" s="1"/>
  <c r="AE54" i="9"/>
  <c r="AE62" i="9" s="1"/>
  <c r="AE52" i="9"/>
  <c r="AE60" i="9" s="1"/>
  <c r="AE55" i="9"/>
  <c r="AE63" i="9" s="1"/>
  <c r="AE80" i="9" s="1"/>
  <c r="AE85" i="9" l="1"/>
  <c r="AE110" i="9" s="1"/>
  <c r="AE65" i="9"/>
  <c r="AE68" i="9"/>
  <c r="AE117" i="9" s="1"/>
  <c r="AE128" i="9" s="1"/>
  <c r="AE79" i="9"/>
  <c r="AE67" i="9"/>
  <c r="AE116" i="9" s="1"/>
  <c r="AE127" i="9" s="1"/>
  <c r="AE132" i="9" s="1"/>
  <c r="AE138" i="9" s="1"/>
  <c r="AE66" i="9"/>
  <c r="AE71" i="9"/>
  <c r="AE142" i="9" s="1"/>
  <c r="AE152" i="9" s="1"/>
  <c r="AE74" i="9"/>
  <c r="AE145" i="9" s="1"/>
  <c r="AE155" i="9" s="1"/>
  <c r="AE73" i="9"/>
  <c r="AE144" i="9" s="1"/>
  <c r="AE154" i="9" s="1"/>
  <c r="AE78" i="9"/>
  <c r="AE72" i="9"/>
  <c r="AE143" i="9" s="1"/>
  <c r="AE153" i="9" s="1"/>
  <c r="AE57" i="9"/>
  <c r="AE58" i="9" s="1"/>
  <c r="AE165" i="9" s="1"/>
  <c r="AF46" i="9" s="1"/>
  <c r="AE161" i="9" l="1"/>
  <c r="AE90" i="9"/>
  <c r="AE115" i="9"/>
  <c r="AE126" i="9" s="1"/>
  <c r="AE131" i="9" s="1"/>
  <c r="AE137" i="9" s="1"/>
  <c r="AE83" i="9"/>
  <c r="AE108" i="9" s="1"/>
  <c r="AE159" i="9" s="1"/>
  <c r="AF41" i="9" s="1"/>
  <c r="AE84" i="9"/>
  <c r="AE109" i="9" s="1"/>
  <c r="AE160" i="9" s="1"/>
  <c r="AF42" i="9" s="1"/>
  <c r="AE114" i="9"/>
  <c r="AE125" i="9" s="1"/>
  <c r="AE77" i="9"/>
  <c r="AE133" i="9"/>
  <c r="AF43" i="9" l="1"/>
  <c r="AE139" i="9"/>
  <c r="AE89" i="9"/>
  <c r="AE88" i="9"/>
  <c r="AE82" i="9"/>
  <c r="AE107" i="9" s="1"/>
  <c r="AE158" i="9" s="1"/>
  <c r="AE130" i="9"/>
  <c r="AE164" i="9" s="1"/>
  <c r="AE136" i="9" l="1"/>
  <c r="AE87" i="9"/>
  <c r="AE163" i="9"/>
  <c r="AF40" i="9"/>
  <c r="AE166" i="9" l="1"/>
  <c r="AF45" i="9"/>
  <c r="AF47" i="9" l="1"/>
  <c r="AF49" i="9" s="1"/>
  <c r="AF52" i="9" l="1"/>
  <c r="AF60" i="9" s="1"/>
  <c r="AF53" i="9"/>
  <c r="AF61" i="9" s="1"/>
  <c r="AF55" i="9"/>
  <c r="AF63" i="9" s="1"/>
  <c r="AF80" i="9" s="1"/>
  <c r="AF85" i="9" s="1"/>
  <c r="AF54" i="9"/>
  <c r="AF62" i="9" s="1"/>
  <c r="AF90" i="9" l="1"/>
  <c r="AF110" i="9"/>
  <c r="AF65" i="9"/>
  <c r="AF67" i="9"/>
  <c r="AF116" i="9" s="1"/>
  <c r="AF127" i="9" s="1"/>
  <c r="AF132" i="9" s="1"/>
  <c r="AF138" i="9" s="1"/>
  <c r="AF68" i="9"/>
  <c r="AF117" i="9" s="1"/>
  <c r="AF128" i="9" s="1"/>
  <c r="AF78" i="9"/>
  <c r="AF66" i="9"/>
  <c r="AF115" i="9" s="1"/>
  <c r="AF126" i="9" s="1"/>
  <c r="AF131" i="9" s="1"/>
  <c r="AF137" i="9" s="1"/>
  <c r="AF71" i="9"/>
  <c r="AF142" i="9" s="1"/>
  <c r="AF152" i="9" s="1"/>
  <c r="AF73" i="9"/>
  <c r="AF144" i="9" s="1"/>
  <c r="AF154" i="9" s="1"/>
  <c r="AF74" i="9"/>
  <c r="AF145" i="9" s="1"/>
  <c r="AF155" i="9" s="1"/>
  <c r="AF161" i="9" s="1"/>
  <c r="AF72" i="9"/>
  <c r="AF143" i="9" s="1"/>
  <c r="AF153" i="9" s="1"/>
  <c r="AF79" i="9"/>
  <c r="AF57" i="9"/>
  <c r="AF58" i="9" s="1"/>
  <c r="AF165" i="9" s="1"/>
  <c r="AG46" i="9" s="1"/>
  <c r="AF83" i="9" l="1"/>
  <c r="AF108" i="9" s="1"/>
  <c r="AF159" i="9" s="1"/>
  <c r="AG41" i="9" s="1"/>
  <c r="AF77" i="9"/>
  <c r="AF114" i="9"/>
  <c r="AF125" i="9" s="1"/>
  <c r="AF133" i="9"/>
  <c r="AG43" i="9" s="1"/>
  <c r="AF84" i="9"/>
  <c r="AF109" i="9" s="1"/>
  <c r="AF160" i="9" s="1"/>
  <c r="AG42" i="9" s="1"/>
  <c r="AF88" i="9" l="1"/>
  <c r="AF139" i="9"/>
  <c r="AF89" i="9"/>
  <c r="AF130" i="9"/>
  <c r="AF164" i="9" s="1"/>
  <c r="AF82" i="9"/>
  <c r="AF107" i="9" s="1"/>
  <c r="AF158" i="9" s="1"/>
  <c r="AF136" i="9" l="1"/>
  <c r="AF87" i="9"/>
  <c r="AG40" i="9"/>
  <c r="AF163" i="9"/>
  <c r="AF166" i="9" l="1"/>
  <c r="AG45" i="9"/>
  <c r="AG47" i="9" l="1"/>
  <c r="AG49" i="9" s="1"/>
  <c r="AG52" i="9" l="1"/>
  <c r="AG60" i="9" s="1"/>
  <c r="AG55" i="9"/>
  <c r="AG63" i="9" s="1"/>
  <c r="AG80" i="9" s="1"/>
  <c r="AG85" i="9" s="1"/>
  <c r="AG53" i="9"/>
  <c r="AG61" i="9" s="1"/>
  <c r="AG54" i="9"/>
  <c r="AG62" i="9" s="1"/>
  <c r="AG90" i="9" l="1"/>
  <c r="AG110" i="9"/>
  <c r="AG65" i="9"/>
  <c r="AG66" i="9"/>
  <c r="AG115" i="9" s="1"/>
  <c r="AG126" i="9" s="1"/>
  <c r="AG131" i="9" s="1"/>
  <c r="AG137" i="9" s="1"/>
  <c r="AG79" i="9"/>
  <c r="AG67" i="9"/>
  <c r="AG116" i="9" s="1"/>
  <c r="AG127" i="9" s="1"/>
  <c r="AG132" i="9" s="1"/>
  <c r="AG138" i="9" s="1"/>
  <c r="AG68" i="9"/>
  <c r="AG117" i="9" s="1"/>
  <c r="AG128" i="9" s="1"/>
  <c r="AG133" i="9" s="1"/>
  <c r="AG139" i="9" s="1"/>
  <c r="AG71" i="9"/>
  <c r="AG142" i="9" s="1"/>
  <c r="AG152" i="9" s="1"/>
  <c r="AG73" i="9"/>
  <c r="AG144" i="9" s="1"/>
  <c r="AG154" i="9" s="1"/>
  <c r="AG72" i="9"/>
  <c r="AG143" i="9" s="1"/>
  <c r="AG153" i="9" s="1"/>
  <c r="AG74" i="9"/>
  <c r="AG145" i="9" s="1"/>
  <c r="AG155" i="9" s="1"/>
  <c r="AG78" i="9"/>
  <c r="AG57" i="9"/>
  <c r="AG58" i="9" s="1"/>
  <c r="AG165" i="9" s="1"/>
  <c r="AH46" i="9" s="1"/>
  <c r="AG161" i="9" l="1"/>
  <c r="AH43" i="9" s="1"/>
  <c r="AG77" i="9"/>
  <c r="AG114" i="9"/>
  <c r="AG125" i="9" s="1"/>
  <c r="AG83" i="9"/>
  <c r="AG108" i="9" s="1"/>
  <c r="AG159" i="9" s="1"/>
  <c r="AG84" i="9"/>
  <c r="AG109" i="9" s="1"/>
  <c r="AG160" i="9" s="1"/>
  <c r="AG88" i="9" l="1"/>
  <c r="AH41" i="9"/>
  <c r="AG130" i="9"/>
  <c r="AG164" i="9" s="1"/>
  <c r="AH42" i="9"/>
  <c r="AG89" i="9"/>
  <c r="AG82" i="9"/>
  <c r="AG107" i="9" s="1"/>
  <c r="AG158" i="9" s="1"/>
  <c r="AG87" i="9" l="1"/>
  <c r="AG163" i="9"/>
  <c r="AH40" i="9"/>
  <c r="AG136" i="9"/>
  <c r="AG166" i="9" l="1"/>
  <c r="AH45" i="9"/>
  <c r="AH47" i="9" l="1"/>
  <c r="AH49" i="9" s="1"/>
  <c r="AH53" i="9" l="1"/>
  <c r="AH61" i="9" s="1"/>
  <c r="AH55" i="9"/>
  <c r="AH63" i="9" s="1"/>
  <c r="AH80" i="9" s="1"/>
  <c r="AH85" i="9" s="1"/>
  <c r="AH52" i="9"/>
  <c r="AH60" i="9" s="1"/>
  <c r="AH54" i="9"/>
  <c r="AH62" i="9" s="1"/>
  <c r="AH90" i="9" l="1"/>
  <c r="AH110" i="9"/>
  <c r="AH65" i="9"/>
  <c r="AH79" i="9"/>
  <c r="AH67" i="9"/>
  <c r="AH116" i="9" s="1"/>
  <c r="AH127" i="9" s="1"/>
  <c r="AH132" i="9" s="1"/>
  <c r="AH138" i="9" s="1"/>
  <c r="AH68" i="9"/>
  <c r="AH117" i="9" s="1"/>
  <c r="AH128" i="9" s="1"/>
  <c r="AH133" i="9" s="1"/>
  <c r="AH139" i="9" s="1"/>
  <c r="AH66" i="9"/>
  <c r="AH71" i="9"/>
  <c r="AH142" i="9" s="1"/>
  <c r="AH152" i="9" s="1"/>
  <c r="AH73" i="9"/>
  <c r="AH144" i="9" s="1"/>
  <c r="AH154" i="9" s="1"/>
  <c r="AH74" i="9"/>
  <c r="AH145" i="9" s="1"/>
  <c r="AH155" i="9" s="1"/>
  <c r="AH78" i="9"/>
  <c r="AH72" i="9"/>
  <c r="AH143" i="9" s="1"/>
  <c r="AH153" i="9" s="1"/>
  <c r="AH57" i="9"/>
  <c r="AH58" i="9" s="1"/>
  <c r="AH165" i="9" s="1"/>
  <c r="AH161" i="9" l="1"/>
  <c r="AH115" i="9"/>
  <c r="AH126" i="9" s="1"/>
  <c r="AH131" i="9" s="1"/>
  <c r="AH137" i="9" s="1"/>
  <c r="AH83" i="9"/>
  <c r="AH108" i="9" s="1"/>
  <c r="AH159" i="9" s="1"/>
  <c r="AH77" i="9"/>
  <c r="AH114" i="9"/>
  <c r="AH125" i="9" s="1"/>
  <c r="AH84" i="9"/>
  <c r="AH109" i="9" s="1"/>
  <c r="AH160" i="9" s="1"/>
  <c r="AH82" i="9" l="1"/>
  <c r="AH107" i="9" s="1"/>
  <c r="AH158" i="9" s="1"/>
  <c r="AH163" i="9" s="1"/>
  <c r="AH130" i="9"/>
  <c r="AH164" i="9" s="1"/>
  <c r="AH88" i="9"/>
  <c r="AH89" i="9"/>
  <c r="AH87" i="9" l="1"/>
  <c r="AH136" i="9"/>
  <c r="AH166" i="9"/>
  <c r="AT5" i="12"/>
  <c r="AY5" i="12" s="1"/>
  <c r="BX5" i="12" s="1"/>
  <c r="AU5" i="12"/>
  <c r="AV5" i="12"/>
  <c r="AW5" i="12"/>
  <c r="BB5" i="12" s="1"/>
  <c r="AZ5" i="12"/>
  <c r="BA5" i="12"/>
  <c r="BE5" i="12" l="1"/>
  <c r="BY5" i="12"/>
  <c r="BG5" i="12"/>
  <c r="CA5" i="12"/>
  <c r="BF5" i="12"/>
  <c r="BZ5" i="12"/>
  <c r="BN5" i="12"/>
  <c r="BS5" i="12" s="1"/>
  <c r="BD5" i="12"/>
  <c r="CI5" i="12" s="1"/>
  <c r="DM5" i="12"/>
  <c r="FE5" i="12" s="1"/>
  <c r="FO5" i="12" s="1"/>
  <c r="FY5" i="12" s="1"/>
  <c r="DL5" i="12"/>
  <c r="FD5" i="12" s="1"/>
  <c r="FN5" i="12" s="1"/>
  <c r="FX5" i="12" s="1"/>
  <c r="DK5" i="12"/>
  <c r="FC5" i="12" s="1"/>
  <c r="FM5" i="12" s="1"/>
  <c r="FW5" i="12" s="1"/>
  <c r="DJ5" i="12"/>
  <c r="FB5" i="12" s="1"/>
  <c r="FL5" i="12" s="1"/>
  <c r="FV5" i="12" s="1"/>
  <c r="BQ5" i="12"/>
  <c r="BP5" i="12"/>
  <c r="BO5" i="12"/>
  <c r="CC5" i="12" l="1"/>
  <c r="GK5" i="12"/>
  <c r="BV5" i="12"/>
  <c r="BU5" i="12"/>
  <c r="BT5" i="12"/>
  <c r="CD5" i="12" l="1"/>
  <c r="GL5" i="12"/>
  <c r="CE5" i="12"/>
  <c r="GM5" i="12"/>
  <c r="CF5" i="12"/>
  <c r="GN5" i="12"/>
  <c r="GP5" i="12"/>
  <c r="CH5" i="12" l="1"/>
  <c r="CJ5" i="12" s="1"/>
  <c r="CK5" i="12" s="1"/>
  <c r="CN5" i="12" l="1"/>
  <c r="CV5" i="12" s="1"/>
  <c r="DA5" i="12" s="1"/>
  <c r="CM5" i="12"/>
  <c r="CP5" i="12"/>
  <c r="CX5" i="12" s="1"/>
  <c r="DC5" i="12" s="1"/>
  <c r="CO5" i="12"/>
  <c r="CW5" i="12" s="1"/>
  <c r="DB5" i="12" s="1"/>
  <c r="DG5" i="12" l="1"/>
  <c r="GT5" i="12"/>
  <c r="CU5" i="12"/>
  <c r="CZ5" i="12" s="1"/>
  <c r="CR5" i="12"/>
  <c r="CS5" i="12" s="1"/>
  <c r="DU5" i="12" s="1"/>
  <c r="GG5" i="12" s="1"/>
  <c r="AQ6" i="12" s="1"/>
  <c r="DH5" i="12"/>
  <c r="GU5" i="12"/>
  <c r="DF5" i="12"/>
  <c r="GS5" i="12"/>
  <c r="EA5" i="12" l="1"/>
  <c r="DR5" i="12"/>
  <c r="DE5" i="12"/>
  <c r="GR5" i="12"/>
  <c r="GW5" i="12" s="1"/>
  <c r="DP5" i="12"/>
  <c r="DY5" i="12"/>
  <c r="DQ5" i="12"/>
  <c r="DZ5" i="12"/>
  <c r="ET5" i="12" l="1"/>
  <c r="FS5" i="12" s="1"/>
  <c r="GC5" i="12" s="1"/>
  <c r="AM6" i="12" s="1"/>
  <c r="EY5" i="12"/>
  <c r="HA5" i="12" s="1"/>
  <c r="EX5" i="12"/>
  <c r="GZ5" i="12" s="1"/>
  <c r="ES5" i="12"/>
  <c r="FR5" i="12" s="1"/>
  <c r="GB5" i="12" s="1"/>
  <c r="AL6" i="12" s="1"/>
  <c r="DX5" i="12"/>
  <c r="DO5" i="12"/>
  <c r="DT5" i="12" s="1"/>
  <c r="DV5" i="12" s="1"/>
  <c r="EU5" i="12"/>
  <c r="FT5" i="12" s="1"/>
  <c r="GD5" i="12" s="1"/>
  <c r="AN6" i="12" s="1"/>
  <c r="EZ5" i="12"/>
  <c r="HB5" i="12" s="1"/>
  <c r="ER5" i="12" l="1"/>
  <c r="FQ5" i="12" s="1"/>
  <c r="GA5" i="12" s="1"/>
  <c r="EW5" i="12"/>
  <c r="GY5" i="12" s="1"/>
  <c r="HD5" i="12" s="1"/>
  <c r="GF5" i="12" l="1"/>
  <c r="AK6" i="12"/>
  <c r="AP6" i="12" l="1"/>
  <c r="GH5" i="12"/>
  <c r="GI5" i="12" l="1"/>
  <c r="AR6" i="12"/>
  <c r="AT6" i="12" l="1"/>
  <c r="AY6" i="12" s="1"/>
  <c r="AV6" i="12"/>
  <c r="BA6" i="12" s="1"/>
  <c r="AW6" i="12"/>
  <c r="BB6" i="12" s="1"/>
  <c r="AU6" i="12"/>
  <c r="AZ6" i="12" s="1"/>
  <c r="BE6" i="12" l="1"/>
  <c r="BO6" i="12"/>
  <c r="BT6" i="12" s="1"/>
  <c r="BY6" i="12"/>
  <c r="DK6" i="12"/>
  <c r="FC6" i="12" s="1"/>
  <c r="FM6" i="12" s="1"/>
  <c r="FW6" i="12" s="1"/>
  <c r="DL6" i="12"/>
  <c r="FD6" i="12" s="1"/>
  <c r="FN6" i="12" s="1"/>
  <c r="FX6" i="12" s="1"/>
  <c r="BF6" i="12"/>
  <c r="BP6" i="12"/>
  <c r="BU6" i="12" s="1"/>
  <c r="BZ6" i="12"/>
  <c r="DM6" i="12"/>
  <c r="FE6" i="12" s="1"/>
  <c r="FO6" i="12" s="1"/>
  <c r="FY6" i="12" s="1"/>
  <c r="BG6" i="12"/>
  <c r="CA6" i="12"/>
  <c r="BQ6" i="12"/>
  <c r="BV6" i="12" s="1"/>
  <c r="DJ6" i="12"/>
  <c r="FB6" i="12" s="1"/>
  <c r="FL6" i="12" s="1"/>
  <c r="FV6" i="12" s="1"/>
  <c r="BX6" i="12"/>
  <c r="BN6" i="12"/>
  <c r="BS6" i="12" s="1"/>
  <c r="BD6" i="12"/>
  <c r="CF6" i="12" l="1"/>
  <c r="GN6" i="12"/>
  <c r="CE6" i="12"/>
  <c r="GM6" i="12"/>
  <c r="CD6" i="12"/>
  <c r="GL6" i="12"/>
  <c r="CI6" i="12"/>
  <c r="CC6" i="12"/>
  <c r="CH6" i="12" s="1"/>
  <c r="CJ6" i="12" s="1"/>
  <c r="CK6" i="12" s="1"/>
  <c r="GK6" i="12"/>
  <c r="CP6" i="12" l="1"/>
  <c r="CX6" i="12" s="1"/>
  <c r="DC6" i="12" s="1"/>
  <c r="CM6" i="12"/>
  <c r="CO6" i="12"/>
  <c r="CW6" i="12" s="1"/>
  <c r="DB6" i="12" s="1"/>
  <c r="CN6" i="12"/>
  <c r="CV6" i="12" s="1"/>
  <c r="GP6" i="12"/>
  <c r="DG6" i="12" l="1"/>
  <c r="GT6" i="12"/>
  <c r="DA6" i="12"/>
  <c r="GS6" i="12" s="1"/>
  <c r="CU6" i="12"/>
  <c r="CZ6" i="12" s="1"/>
  <c r="CR6" i="12"/>
  <c r="CS6" i="12" s="1"/>
  <c r="DU6" i="12" s="1"/>
  <c r="GG6" i="12" s="1"/>
  <c r="AQ7" i="12" s="1"/>
  <c r="DH6" i="12"/>
  <c r="GU6" i="12"/>
  <c r="DR6" i="12" l="1"/>
  <c r="EA6" i="12"/>
  <c r="DE6" i="12"/>
  <c r="GR6" i="12"/>
  <c r="GW6" i="12" s="1"/>
  <c r="DF6" i="12"/>
  <c r="DZ6" i="12"/>
  <c r="DQ6" i="12"/>
  <c r="DY6" i="12" l="1"/>
  <c r="DP6" i="12"/>
  <c r="EU6" i="12"/>
  <c r="FT6" i="12" s="1"/>
  <c r="GD6" i="12" s="1"/>
  <c r="AN7" i="12" s="1"/>
  <c r="EZ6" i="12"/>
  <c r="HB6" i="12" s="1"/>
  <c r="ET6" i="12"/>
  <c r="FS6" i="12" s="1"/>
  <c r="GC6" i="12" s="1"/>
  <c r="AM7" i="12" s="1"/>
  <c r="EY6" i="12"/>
  <c r="HA6" i="12" s="1"/>
  <c r="DX6" i="12"/>
  <c r="DO6" i="12"/>
  <c r="DT6" i="12" s="1"/>
  <c r="DV6" i="12" s="1"/>
  <c r="ER6" i="12" l="1"/>
  <c r="FQ6" i="12" s="1"/>
  <c r="GA6" i="12" s="1"/>
  <c r="EW6" i="12"/>
  <c r="GY6" i="12" s="1"/>
  <c r="ES6" i="12"/>
  <c r="FR6" i="12" s="1"/>
  <c r="GB6" i="12" s="1"/>
  <c r="AL7" i="12" s="1"/>
  <c r="EX6" i="12"/>
  <c r="GZ6" i="12" s="1"/>
  <c r="HD6" i="12" l="1"/>
  <c r="AK7" i="12"/>
  <c r="GF6" i="12"/>
  <c r="GH6" i="12" l="1"/>
  <c r="AP7" i="12"/>
  <c r="AR7" i="12" l="1"/>
  <c r="GI6" i="12"/>
  <c r="AU7" i="12" l="1"/>
  <c r="AZ7" i="12" s="1"/>
  <c r="AV7" i="12"/>
  <c r="BA7" i="12" s="1"/>
  <c r="AW7" i="12"/>
  <c r="BB7" i="12" s="1"/>
  <c r="AT7" i="12"/>
  <c r="AY7" i="12" s="1"/>
  <c r="BN7" i="12" l="1"/>
  <c r="BS7" i="12" s="1"/>
  <c r="BX7" i="12"/>
  <c r="DJ7" i="12"/>
  <c r="FB7" i="12" s="1"/>
  <c r="FL7" i="12" s="1"/>
  <c r="FV7" i="12" s="1"/>
  <c r="BD7" i="12"/>
  <c r="BF7" i="12"/>
  <c r="BZ7" i="12"/>
  <c r="BP7" i="12"/>
  <c r="BU7" i="12" s="1"/>
  <c r="DL7" i="12"/>
  <c r="FD7" i="12" s="1"/>
  <c r="FN7" i="12" s="1"/>
  <c r="FX7" i="12" s="1"/>
  <c r="BQ7" i="12"/>
  <c r="BV7" i="12" s="1"/>
  <c r="DM7" i="12"/>
  <c r="FE7" i="12" s="1"/>
  <c r="FO7" i="12" s="1"/>
  <c r="FY7" i="12" s="1"/>
  <c r="CA7" i="12"/>
  <c r="BG7" i="12"/>
  <c r="BO7" i="12"/>
  <c r="BT7" i="12" s="1"/>
  <c r="BE7" i="12"/>
  <c r="BY7" i="12"/>
  <c r="DK7" i="12"/>
  <c r="FC7" i="12" s="1"/>
  <c r="FM7" i="12" s="1"/>
  <c r="FW7" i="12" s="1"/>
  <c r="CE7" i="12" l="1"/>
  <c r="GM7" i="12"/>
  <c r="CF7" i="12"/>
  <c r="GN7" i="12"/>
  <c r="CI7" i="12"/>
  <c r="CD7" i="12"/>
  <c r="GL7" i="12"/>
  <c r="CC7" i="12"/>
  <c r="CH7" i="12" s="1"/>
  <c r="CJ7" i="12" s="1"/>
  <c r="CK7" i="12" s="1"/>
  <c r="GK7" i="12"/>
  <c r="CN7" i="12" l="1"/>
  <c r="CV7" i="12" s="1"/>
  <c r="DA7" i="12" s="1"/>
  <c r="CO7" i="12"/>
  <c r="CW7" i="12" s="1"/>
  <c r="DB7" i="12" s="1"/>
  <c r="CM7" i="12"/>
  <c r="CP7" i="12"/>
  <c r="CX7" i="12" s="1"/>
  <c r="DC7" i="12" s="1"/>
  <c r="GP7" i="12"/>
  <c r="DH7" i="12" l="1"/>
  <c r="GU7" i="12"/>
  <c r="DG7" i="12"/>
  <c r="GT7" i="12"/>
  <c r="CR7" i="12"/>
  <c r="CS7" i="12" s="1"/>
  <c r="DU7" i="12" s="1"/>
  <c r="GG7" i="12" s="1"/>
  <c r="AQ8" i="12" s="1"/>
  <c r="CU7" i="12"/>
  <c r="CZ7" i="12" s="1"/>
  <c r="DF7" i="12"/>
  <c r="GS7" i="12"/>
  <c r="DP7" i="12" l="1"/>
  <c r="DY7" i="12"/>
  <c r="DE7" i="12"/>
  <c r="GR7" i="12"/>
  <c r="GW7" i="12" s="1"/>
  <c r="DZ7" i="12"/>
  <c r="DQ7" i="12"/>
  <c r="DR7" i="12"/>
  <c r="EA7" i="12"/>
  <c r="EU7" i="12" l="1"/>
  <c r="FT7" i="12" s="1"/>
  <c r="GD7" i="12" s="1"/>
  <c r="AN8" i="12" s="1"/>
  <c r="EZ7" i="12"/>
  <c r="HB7" i="12" s="1"/>
  <c r="DO7" i="12"/>
  <c r="DT7" i="12" s="1"/>
  <c r="DV7" i="12" s="1"/>
  <c r="DX7" i="12"/>
  <c r="EY7" i="12"/>
  <c r="HA7" i="12" s="1"/>
  <c r="ET7" i="12"/>
  <c r="FS7" i="12" s="1"/>
  <c r="GC7" i="12" s="1"/>
  <c r="AM8" i="12" s="1"/>
  <c r="ES7" i="12"/>
  <c r="FR7" i="12" s="1"/>
  <c r="GB7" i="12" s="1"/>
  <c r="AL8" i="12" s="1"/>
  <c r="EX7" i="12"/>
  <c r="GZ7" i="12" s="1"/>
  <c r="ER7" i="12" l="1"/>
  <c r="FQ7" i="12" s="1"/>
  <c r="GA7" i="12" s="1"/>
  <c r="EW7" i="12"/>
  <c r="GY7" i="12" s="1"/>
  <c r="HD7" i="12" s="1"/>
  <c r="GF7" i="12" l="1"/>
  <c r="AK8" i="12"/>
  <c r="AP8" i="12" l="1"/>
  <c r="GH7" i="12"/>
  <c r="GI7" i="12" l="1"/>
  <c r="AR8" i="12"/>
  <c r="AV8" i="12" l="1"/>
  <c r="BA8" i="12" s="1"/>
  <c r="AT8" i="12"/>
  <c r="AY8" i="12" s="1"/>
  <c r="AW8" i="12"/>
  <c r="BB8" i="12" s="1"/>
  <c r="AU8" i="12"/>
  <c r="AZ8" i="12" s="1"/>
  <c r="BY8" i="12" l="1"/>
  <c r="BO8" i="12"/>
  <c r="BT8" i="12" s="1"/>
  <c r="BE8" i="12"/>
  <c r="DK8" i="12"/>
  <c r="FC8" i="12" s="1"/>
  <c r="FM8" i="12" s="1"/>
  <c r="FW8" i="12" s="1"/>
  <c r="BX8" i="12"/>
  <c r="BN8" i="12"/>
  <c r="BS8" i="12" s="1"/>
  <c r="BD8" i="12"/>
  <c r="DJ8" i="12"/>
  <c r="FB8" i="12" s="1"/>
  <c r="FL8" i="12" s="1"/>
  <c r="FV8" i="12" s="1"/>
  <c r="CA8" i="12"/>
  <c r="BG8" i="12"/>
  <c r="BQ8" i="12"/>
  <c r="BV8" i="12" s="1"/>
  <c r="DM8" i="12"/>
  <c r="FE8" i="12" s="1"/>
  <c r="FO8" i="12" s="1"/>
  <c r="FY8" i="12" s="1"/>
  <c r="BF8" i="12"/>
  <c r="BP8" i="12"/>
  <c r="BU8" i="12" s="1"/>
  <c r="BZ8" i="12"/>
  <c r="DL8" i="12"/>
  <c r="FD8" i="12" s="1"/>
  <c r="FN8" i="12" s="1"/>
  <c r="FX8" i="12" s="1"/>
  <c r="CI8" i="12" l="1"/>
  <c r="CF8" i="12"/>
  <c r="GN8" i="12"/>
  <c r="CC8" i="12"/>
  <c r="GK8" i="12"/>
  <c r="CD8" i="12"/>
  <c r="GL8" i="12"/>
  <c r="CE8" i="12"/>
  <c r="GM8" i="12"/>
  <c r="CH8" i="12" l="1"/>
  <c r="CJ8" i="12" s="1"/>
  <c r="CK8" i="12" s="1"/>
  <c r="GP8" i="12"/>
  <c r="CM8" i="12" l="1"/>
  <c r="CP8" i="12"/>
  <c r="CX8" i="12" s="1"/>
  <c r="DC8" i="12" s="1"/>
  <c r="CN8" i="12"/>
  <c r="CV8" i="12" s="1"/>
  <c r="DA8" i="12" s="1"/>
  <c r="CO8" i="12"/>
  <c r="CW8" i="12" s="1"/>
  <c r="DB8" i="12" s="1"/>
  <c r="DG8" i="12" l="1"/>
  <c r="GT8" i="12"/>
  <c r="DH8" i="12"/>
  <c r="GU8" i="12"/>
  <c r="DF8" i="12"/>
  <c r="GS8" i="12"/>
  <c r="CU8" i="12"/>
  <c r="CZ8" i="12" s="1"/>
  <c r="CR8" i="12"/>
  <c r="CS8" i="12" s="1"/>
  <c r="DU8" i="12" s="1"/>
  <c r="GG8" i="12" s="1"/>
  <c r="AQ9" i="12" s="1"/>
  <c r="DE8" i="12" l="1"/>
  <c r="GR8" i="12"/>
  <c r="GW8" i="12" s="1"/>
  <c r="DY8" i="12"/>
  <c r="DP8" i="12"/>
  <c r="EA8" i="12"/>
  <c r="DR8" i="12"/>
  <c r="DZ8" i="12"/>
  <c r="DQ8" i="12"/>
  <c r="EU8" i="12" l="1"/>
  <c r="FT8" i="12" s="1"/>
  <c r="GD8" i="12" s="1"/>
  <c r="AN9" i="12" s="1"/>
  <c r="EZ8" i="12"/>
  <c r="HB8" i="12" s="1"/>
  <c r="EY8" i="12"/>
  <c r="HA8" i="12" s="1"/>
  <c r="ET8" i="12"/>
  <c r="FS8" i="12" s="1"/>
  <c r="GC8" i="12" s="1"/>
  <c r="AM9" i="12" s="1"/>
  <c r="EX8" i="12"/>
  <c r="GZ8" i="12" s="1"/>
  <c r="ES8" i="12"/>
  <c r="FR8" i="12" s="1"/>
  <c r="GB8" i="12" s="1"/>
  <c r="AL9" i="12" s="1"/>
  <c r="DO8" i="12"/>
  <c r="DT8" i="12" s="1"/>
  <c r="DV8" i="12" s="1"/>
  <c r="DX8" i="12"/>
  <c r="ER8" i="12" l="1"/>
  <c r="FQ8" i="12" s="1"/>
  <c r="GA8" i="12" s="1"/>
  <c r="EW8" i="12"/>
  <c r="GY8" i="12" s="1"/>
  <c r="HD8" i="12" s="1"/>
  <c r="AK9" i="12" l="1"/>
  <c r="GF8" i="12"/>
  <c r="GH8" i="12" l="1"/>
  <c r="AP9" i="12"/>
  <c r="GI8" i="12" l="1"/>
  <c r="AR9" i="12"/>
  <c r="AT9" i="12" l="1"/>
  <c r="AY9" i="12" s="1"/>
  <c r="AU9" i="12"/>
  <c r="AZ9" i="12" s="1"/>
  <c r="AV9" i="12"/>
  <c r="BA9" i="12" s="1"/>
  <c r="AW9" i="12"/>
  <c r="BB9" i="12" s="1"/>
  <c r="BQ9" i="12" l="1"/>
  <c r="BV9" i="12" s="1"/>
  <c r="CA9" i="12"/>
  <c r="BG9" i="12"/>
  <c r="DM9" i="12"/>
  <c r="FE9" i="12" s="1"/>
  <c r="FO9" i="12" s="1"/>
  <c r="FY9" i="12" s="1"/>
  <c r="BY9" i="12"/>
  <c r="BO9" i="12"/>
  <c r="BT9" i="12" s="1"/>
  <c r="DK9" i="12"/>
  <c r="FC9" i="12" s="1"/>
  <c r="FM9" i="12" s="1"/>
  <c r="FW9" i="12" s="1"/>
  <c r="BE9" i="12"/>
  <c r="BP9" i="12"/>
  <c r="BU9" i="12" s="1"/>
  <c r="BZ9" i="12"/>
  <c r="BF9" i="12"/>
  <c r="DL9" i="12"/>
  <c r="FD9" i="12" s="1"/>
  <c r="FN9" i="12" s="1"/>
  <c r="FX9" i="12" s="1"/>
  <c r="BX9" i="12"/>
  <c r="BN9" i="12"/>
  <c r="BS9" i="12" s="1"/>
  <c r="DJ9" i="12"/>
  <c r="FB9" i="12" s="1"/>
  <c r="FL9" i="12" s="1"/>
  <c r="FV9" i="12" s="1"/>
  <c r="BD9" i="12"/>
  <c r="CI9" i="12" l="1"/>
  <c r="CE9" i="12"/>
  <c r="GM9" i="12"/>
  <c r="CC9" i="12"/>
  <c r="GK9" i="12"/>
  <c r="CD9" i="12"/>
  <c r="GL9" i="12"/>
  <c r="CF9" i="12"/>
  <c r="GN9" i="12"/>
  <c r="CH9" i="12" l="1"/>
  <c r="CJ9" i="12" s="1"/>
  <c r="GP9" i="12"/>
  <c r="CK9" i="12"/>
  <c r="CN9" i="12" l="1"/>
  <c r="CV9" i="12" s="1"/>
  <c r="DA9" i="12" s="1"/>
  <c r="CM9" i="12"/>
  <c r="CP9" i="12"/>
  <c r="CX9" i="12" s="1"/>
  <c r="DC9" i="12" s="1"/>
  <c r="CO9" i="12"/>
  <c r="CW9" i="12" s="1"/>
  <c r="DB9" i="12" s="1"/>
  <c r="DG9" i="12" l="1"/>
  <c r="GT9" i="12"/>
  <c r="CU9" i="12"/>
  <c r="CZ9" i="12" s="1"/>
  <c r="CR9" i="12"/>
  <c r="CS9" i="12" s="1"/>
  <c r="DU9" i="12" s="1"/>
  <c r="GG9" i="12" s="1"/>
  <c r="AQ10" i="12" s="1"/>
  <c r="DH9" i="12"/>
  <c r="GU9" i="12"/>
  <c r="DF9" i="12"/>
  <c r="GS9" i="12"/>
  <c r="DR9" i="12" l="1"/>
  <c r="EA9" i="12"/>
  <c r="DY9" i="12"/>
  <c r="DP9" i="12"/>
  <c r="DE9" i="12"/>
  <c r="GR9" i="12"/>
  <c r="GW9" i="12" s="1"/>
  <c r="DZ9" i="12"/>
  <c r="DQ9" i="12"/>
  <c r="DX9" i="12" l="1"/>
  <c r="DO9" i="12"/>
  <c r="DT9" i="12" s="1"/>
  <c r="DV9" i="12" s="1"/>
  <c r="EU9" i="12"/>
  <c r="FT9" i="12" s="1"/>
  <c r="GD9" i="12" s="1"/>
  <c r="AN10" i="12" s="1"/>
  <c r="EZ9" i="12"/>
  <c r="HB9" i="12" s="1"/>
  <c r="ET9" i="12"/>
  <c r="FS9" i="12" s="1"/>
  <c r="GC9" i="12" s="1"/>
  <c r="AM10" i="12" s="1"/>
  <c r="EY9" i="12"/>
  <c r="HA9" i="12" s="1"/>
  <c r="EX9" i="12"/>
  <c r="GZ9" i="12" s="1"/>
  <c r="ES9" i="12"/>
  <c r="FR9" i="12" s="1"/>
  <c r="GB9" i="12" s="1"/>
  <c r="AL10" i="12" s="1"/>
  <c r="EW9" i="12" l="1"/>
  <c r="GY9" i="12" s="1"/>
  <c r="HD9" i="12" s="1"/>
  <c r="ER9" i="12"/>
  <c r="FQ9" i="12" s="1"/>
  <c r="GA9" i="12" s="1"/>
  <c r="GF9" i="12" l="1"/>
  <c r="AK10" i="12"/>
  <c r="AP10" i="12" l="1"/>
  <c r="GH9" i="12"/>
  <c r="AR10" i="12" l="1"/>
  <c r="GI9" i="12"/>
  <c r="AU10" i="12" l="1"/>
  <c r="AZ10" i="12" s="1"/>
  <c r="AT10" i="12"/>
  <c r="AY10" i="12" s="1"/>
  <c r="AV10" i="12"/>
  <c r="BA10" i="12" s="1"/>
  <c r="AW10" i="12"/>
  <c r="BB10" i="12" s="1"/>
  <c r="CA10" i="12" l="1"/>
  <c r="BQ10" i="12"/>
  <c r="BV10" i="12" s="1"/>
  <c r="BG10" i="12"/>
  <c r="DM10" i="12"/>
  <c r="FE10" i="12" s="1"/>
  <c r="FO10" i="12" s="1"/>
  <c r="FY10" i="12" s="1"/>
  <c r="BP10" i="12"/>
  <c r="BU10" i="12" s="1"/>
  <c r="BZ10" i="12"/>
  <c r="DL10" i="12"/>
  <c r="FD10" i="12" s="1"/>
  <c r="FN10" i="12" s="1"/>
  <c r="FX10" i="12" s="1"/>
  <c r="BF10" i="12"/>
  <c r="BN10" i="12"/>
  <c r="BS10" i="12" s="1"/>
  <c r="BX10" i="12"/>
  <c r="DJ10" i="12"/>
  <c r="FB10" i="12" s="1"/>
  <c r="FL10" i="12" s="1"/>
  <c r="FV10" i="12" s="1"/>
  <c r="BD10" i="12"/>
  <c r="CI10" i="12" s="1"/>
  <c r="BY10" i="12"/>
  <c r="BO10" i="12"/>
  <c r="BT10" i="12" s="1"/>
  <c r="BE10" i="12"/>
  <c r="DK10" i="12"/>
  <c r="FC10" i="12" s="1"/>
  <c r="FM10" i="12" s="1"/>
  <c r="FW10" i="12" s="1"/>
  <c r="CC10" i="12" l="1"/>
  <c r="GK10" i="12"/>
  <c r="CF10" i="12"/>
  <c r="GN10" i="12"/>
  <c r="CE10" i="12"/>
  <c r="GM10" i="12"/>
  <c r="CD10" i="12"/>
  <c r="GL10" i="12"/>
  <c r="CH10" i="12" l="1"/>
  <c r="CJ10" i="12" s="1"/>
  <c r="CK10" i="12" s="1"/>
  <c r="GP10" i="12"/>
  <c r="CM10" i="12" l="1"/>
  <c r="CP10" i="12"/>
  <c r="CX10" i="12" s="1"/>
  <c r="DC10" i="12" s="1"/>
  <c r="CO10" i="12"/>
  <c r="CW10" i="12" s="1"/>
  <c r="DB10" i="12" s="1"/>
  <c r="CN10" i="12"/>
  <c r="CV10" i="12" s="1"/>
  <c r="DA10" i="12" s="1"/>
  <c r="DG10" i="12" l="1"/>
  <c r="GT10" i="12"/>
  <c r="DF10" i="12"/>
  <c r="GS10" i="12"/>
  <c r="DH10" i="12"/>
  <c r="GU10" i="12"/>
  <c r="CR10" i="12"/>
  <c r="CS10" i="12" s="1"/>
  <c r="DU10" i="12" s="1"/>
  <c r="GG10" i="12" s="1"/>
  <c r="AQ11" i="12" s="1"/>
  <c r="CU10" i="12"/>
  <c r="CZ10" i="12" s="1"/>
  <c r="DY10" i="12" l="1"/>
  <c r="DP10" i="12"/>
  <c r="DE10" i="12"/>
  <c r="GR10" i="12"/>
  <c r="GW10" i="12" s="1"/>
  <c r="EA10" i="12"/>
  <c r="DR10" i="12"/>
  <c r="DZ10" i="12"/>
  <c r="DQ10" i="12"/>
  <c r="ET10" i="12" l="1"/>
  <c r="FS10" i="12" s="1"/>
  <c r="GC10" i="12" s="1"/>
  <c r="AM11" i="12" s="1"/>
  <c r="EY10" i="12"/>
  <c r="HA10" i="12" s="1"/>
  <c r="EU10" i="12"/>
  <c r="FT10" i="12" s="1"/>
  <c r="GD10" i="12" s="1"/>
  <c r="AN11" i="12" s="1"/>
  <c r="EZ10" i="12"/>
  <c r="HB10" i="12" s="1"/>
  <c r="DX10" i="12"/>
  <c r="DO10" i="12"/>
  <c r="DT10" i="12" s="1"/>
  <c r="DV10" i="12" s="1"/>
  <c r="ES10" i="12"/>
  <c r="FR10" i="12" s="1"/>
  <c r="GB10" i="12" s="1"/>
  <c r="AL11" i="12" s="1"/>
  <c r="EX10" i="12"/>
  <c r="GZ10" i="12" s="1"/>
  <c r="ER10" i="12" l="1"/>
  <c r="FQ10" i="12" s="1"/>
  <c r="GA10" i="12" s="1"/>
  <c r="EW10" i="12"/>
  <c r="GY10" i="12" s="1"/>
  <c r="HD10" i="12" s="1"/>
  <c r="GF10" i="12" l="1"/>
  <c r="AK11" i="12"/>
  <c r="AP11" i="12" l="1"/>
  <c r="GH10" i="12"/>
  <c r="AR11" i="12" l="1"/>
  <c r="GI10" i="12"/>
  <c r="AT11" i="12" l="1"/>
  <c r="AY11" i="12" s="1"/>
  <c r="AV11" i="12"/>
  <c r="BA11" i="12" s="1"/>
  <c r="AU11" i="12"/>
  <c r="AZ11" i="12" s="1"/>
  <c r="AW11" i="12"/>
  <c r="BB11" i="12" s="1"/>
  <c r="BQ11" i="12" l="1"/>
  <c r="BV11" i="12" s="1"/>
  <c r="CA11" i="12"/>
  <c r="BG11" i="12"/>
  <c r="DM11" i="12"/>
  <c r="FE11" i="12" s="1"/>
  <c r="FO11" i="12" s="1"/>
  <c r="FY11" i="12" s="1"/>
  <c r="BO11" i="12"/>
  <c r="BT11" i="12" s="1"/>
  <c r="BY11" i="12"/>
  <c r="BE11" i="12"/>
  <c r="DK11" i="12"/>
  <c r="FC11" i="12" s="1"/>
  <c r="FM11" i="12" s="1"/>
  <c r="FW11" i="12" s="1"/>
  <c r="BP11" i="12"/>
  <c r="BU11" i="12" s="1"/>
  <c r="BZ11" i="12"/>
  <c r="BF11" i="12"/>
  <c r="DL11" i="12"/>
  <c r="FD11" i="12" s="1"/>
  <c r="FN11" i="12" s="1"/>
  <c r="FX11" i="12" s="1"/>
  <c r="BN11" i="12"/>
  <c r="BS11" i="12" s="1"/>
  <c r="BX11" i="12"/>
  <c r="BD11" i="12"/>
  <c r="DJ11" i="12"/>
  <c r="FB11" i="12" s="1"/>
  <c r="FL11" i="12" s="1"/>
  <c r="FV11" i="12" s="1"/>
  <c r="CE11" i="12" l="1"/>
  <c r="GM11" i="12"/>
  <c r="CD11" i="12"/>
  <c r="GL11" i="12"/>
  <c r="CI11" i="12"/>
  <c r="CC11" i="12"/>
  <c r="GK11" i="12"/>
  <c r="CF11" i="12"/>
  <c r="GN11" i="12"/>
  <c r="GP11" i="12" l="1"/>
  <c r="CH11" i="12"/>
  <c r="CJ11" i="12" s="1"/>
  <c r="CK11" i="12" s="1"/>
  <c r="CM11" i="12" s="1"/>
  <c r="CO11" i="12"/>
  <c r="CW11" i="12" s="1"/>
  <c r="DB11" i="12" s="1"/>
  <c r="CP11" i="12"/>
  <c r="CX11" i="12" s="1"/>
  <c r="DC11" i="12" s="1"/>
  <c r="CN11" i="12" l="1"/>
  <c r="CV11" i="12" s="1"/>
  <c r="DA11" i="12" s="1"/>
  <c r="DG11" i="12"/>
  <c r="GT11" i="12"/>
  <c r="DH11" i="12"/>
  <c r="GU11" i="12"/>
  <c r="DF11" i="12"/>
  <c r="GS11" i="12"/>
  <c r="CU11" i="12"/>
  <c r="CZ11" i="12" s="1"/>
  <c r="CR11" i="12"/>
  <c r="CS11" i="12" s="1"/>
  <c r="DU11" i="12" s="1"/>
  <c r="GG11" i="12" s="1"/>
  <c r="AQ12" i="12" s="1"/>
  <c r="DE11" i="12" l="1"/>
  <c r="GR11" i="12"/>
  <c r="GW11" i="12" s="1"/>
  <c r="DY11" i="12"/>
  <c r="DP11" i="12"/>
  <c r="DR11" i="12"/>
  <c r="EA11" i="12"/>
  <c r="DZ11" i="12"/>
  <c r="DQ11" i="12"/>
  <c r="ET11" i="12" l="1"/>
  <c r="FS11" i="12" s="1"/>
  <c r="GC11" i="12" s="1"/>
  <c r="AM12" i="12" s="1"/>
  <c r="EY11" i="12"/>
  <c r="HA11" i="12" s="1"/>
  <c r="EU11" i="12"/>
  <c r="FT11" i="12" s="1"/>
  <c r="GD11" i="12" s="1"/>
  <c r="AN12" i="12" s="1"/>
  <c r="EZ11" i="12"/>
  <c r="HB11" i="12" s="1"/>
  <c r="ES11" i="12"/>
  <c r="FR11" i="12" s="1"/>
  <c r="GB11" i="12" s="1"/>
  <c r="AL12" i="12" s="1"/>
  <c r="EX11" i="12"/>
  <c r="GZ11" i="12" s="1"/>
  <c r="DO11" i="12"/>
  <c r="DT11" i="12" s="1"/>
  <c r="DV11" i="12" s="1"/>
  <c r="DX11" i="12"/>
  <c r="ER11" i="12" l="1"/>
  <c r="FQ11" i="12" s="1"/>
  <c r="GA11" i="12" s="1"/>
  <c r="EW11" i="12"/>
  <c r="GY11" i="12" s="1"/>
  <c r="HD11" i="12" s="1"/>
  <c r="GF11" i="12" l="1"/>
  <c r="AK12" i="12"/>
  <c r="AP12" i="12" l="1"/>
  <c r="GH11" i="12"/>
  <c r="AR12" i="12" l="1"/>
  <c r="GI11" i="12"/>
  <c r="AT12" i="12" l="1"/>
  <c r="AY12" i="12" s="1"/>
  <c r="AU12" i="12"/>
  <c r="AZ12" i="12" s="1"/>
  <c r="AW12" i="12"/>
  <c r="BB12" i="12" s="1"/>
  <c r="AV12" i="12"/>
  <c r="BA12" i="12" s="1"/>
  <c r="BZ12" i="12" l="1"/>
  <c r="BP12" i="12"/>
  <c r="BF12" i="12"/>
  <c r="DL12" i="12"/>
  <c r="FD12" i="12" s="1"/>
  <c r="FN12" i="12" s="1"/>
  <c r="FX12" i="12" s="1"/>
  <c r="BO12" i="12"/>
  <c r="BT12" i="12" s="1"/>
  <c r="BY12" i="12"/>
  <c r="DK12" i="12"/>
  <c r="FC12" i="12" s="1"/>
  <c r="FM12" i="12" s="1"/>
  <c r="FW12" i="12" s="1"/>
  <c r="BE12" i="12"/>
  <c r="BQ12" i="12"/>
  <c r="BV12" i="12" s="1"/>
  <c r="CA12" i="12"/>
  <c r="DM12" i="12"/>
  <c r="FE12" i="12" s="1"/>
  <c r="FO12" i="12" s="1"/>
  <c r="FY12" i="12" s="1"/>
  <c r="BG12" i="12"/>
  <c r="BX12" i="12"/>
  <c r="BN12" i="12"/>
  <c r="BS12" i="12" s="1"/>
  <c r="BD12" i="12"/>
  <c r="DJ12" i="12"/>
  <c r="FB12" i="12" s="1"/>
  <c r="FL12" i="12" s="1"/>
  <c r="FV12" i="12" s="1"/>
  <c r="CD12" i="12" l="1"/>
  <c r="GL12" i="12"/>
  <c r="CC12" i="12"/>
  <c r="GK12" i="12"/>
  <c r="BU12" i="12"/>
  <c r="GM12" i="12" s="1"/>
  <c r="CF12" i="12"/>
  <c r="GN12" i="12"/>
  <c r="CI12" i="12"/>
  <c r="CE12" i="12" l="1"/>
  <c r="CH12" i="12"/>
  <c r="CJ12" i="12" s="1"/>
  <c r="CK12" i="12" s="1"/>
  <c r="GP12" i="12"/>
  <c r="CM12" i="12" l="1"/>
  <c r="CN12" i="12"/>
  <c r="CV12" i="12" s="1"/>
  <c r="DA12" i="12" s="1"/>
  <c r="CO12" i="12"/>
  <c r="CW12" i="12" s="1"/>
  <c r="DB12" i="12" s="1"/>
  <c r="CP12" i="12"/>
  <c r="CX12" i="12" s="1"/>
  <c r="DC12" i="12" s="1"/>
  <c r="DH12" i="12" l="1"/>
  <c r="GU12" i="12"/>
  <c r="DF12" i="12"/>
  <c r="GS12" i="12"/>
  <c r="DG12" i="12"/>
  <c r="GT12" i="12"/>
  <c r="CR12" i="12"/>
  <c r="CS12" i="12" s="1"/>
  <c r="DU12" i="12" s="1"/>
  <c r="GG12" i="12" s="1"/>
  <c r="AQ13" i="12" s="1"/>
  <c r="CU12" i="12"/>
  <c r="CZ12" i="12" s="1"/>
  <c r="DE12" i="12" l="1"/>
  <c r="GR12" i="12"/>
  <c r="GW12" i="12" s="1"/>
  <c r="DQ12" i="12"/>
  <c r="DZ12" i="12"/>
  <c r="DY12" i="12"/>
  <c r="DP12" i="12"/>
  <c r="DR12" i="12"/>
  <c r="EA12" i="12"/>
  <c r="EZ12" i="12" l="1"/>
  <c r="HB12" i="12" s="1"/>
  <c r="EU12" i="12"/>
  <c r="FT12" i="12" s="1"/>
  <c r="GD12" i="12" s="1"/>
  <c r="AN13" i="12" s="1"/>
  <c r="EY12" i="12"/>
  <c r="HA12" i="12" s="1"/>
  <c r="ET12" i="12"/>
  <c r="FS12" i="12" s="1"/>
  <c r="GC12" i="12" s="1"/>
  <c r="AM13" i="12" s="1"/>
  <c r="ES12" i="12"/>
  <c r="FR12" i="12" s="1"/>
  <c r="GB12" i="12" s="1"/>
  <c r="AL13" i="12" s="1"/>
  <c r="EX12" i="12"/>
  <c r="GZ12" i="12" s="1"/>
  <c r="DO12" i="12"/>
  <c r="DT12" i="12" s="1"/>
  <c r="DV12" i="12" s="1"/>
  <c r="DX12" i="12"/>
  <c r="ER12" i="12" l="1"/>
  <c r="FQ12" i="12" s="1"/>
  <c r="GA12" i="12" s="1"/>
  <c r="EW12" i="12"/>
  <c r="GY12" i="12" s="1"/>
  <c r="HD12" i="12" s="1"/>
  <c r="GF12" i="12" l="1"/>
  <c r="AK13" i="12"/>
  <c r="GH12" i="12" l="1"/>
  <c r="AP13" i="12"/>
  <c r="AR13" i="12" l="1"/>
  <c r="GI12" i="12"/>
  <c r="AU13" i="12" l="1"/>
  <c r="AZ13" i="12" s="1"/>
  <c r="AV13" i="12"/>
  <c r="BA13" i="12" s="1"/>
  <c r="AW13" i="12"/>
  <c r="BB13" i="12" s="1"/>
  <c r="AT13" i="12"/>
  <c r="AY13" i="12" s="1"/>
  <c r="BX13" i="12" l="1"/>
  <c r="BN13" i="12"/>
  <c r="BS13" i="12" s="1"/>
  <c r="DJ13" i="12"/>
  <c r="FB13" i="12" s="1"/>
  <c r="FL13" i="12" s="1"/>
  <c r="FV13" i="12" s="1"/>
  <c r="BD13" i="12"/>
  <c r="BZ13" i="12"/>
  <c r="BP13" i="12"/>
  <c r="BU13" i="12" s="1"/>
  <c r="DL13" i="12"/>
  <c r="FD13" i="12" s="1"/>
  <c r="FN13" i="12" s="1"/>
  <c r="FX13" i="12" s="1"/>
  <c r="BF13" i="12"/>
  <c r="BQ13" i="12"/>
  <c r="BV13" i="12" s="1"/>
  <c r="CA13" i="12"/>
  <c r="BG13" i="12"/>
  <c r="DM13" i="12"/>
  <c r="FE13" i="12" s="1"/>
  <c r="FO13" i="12" s="1"/>
  <c r="FY13" i="12" s="1"/>
  <c r="BO13" i="12"/>
  <c r="BT13" i="12" s="1"/>
  <c r="BY13" i="12"/>
  <c r="BE13" i="12"/>
  <c r="DK13" i="12"/>
  <c r="FC13" i="12" s="1"/>
  <c r="FM13" i="12" s="1"/>
  <c r="FW13" i="12" s="1"/>
  <c r="CE13" i="12" l="1"/>
  <c r="GM13" i="12"/>
  <c r="CI13" i="12"/>
  <c r="CC13" i="12"/>
  <c r="GK13" i="12"/>
  <c r="CF13" i="12"/>
  <c r="GN13" i="12"/>
  <c r="CD13" i="12"/>
  <c r="GL13" i="12"/>
  <c r="GP13" i="12" l="1"/>
  <c r="CH13" i="12"/>
  <c r="CJ13" i="12" s="1"/>
  <c r="CK13" i="12" s="1"/>
  <c r="CP13" i="12" l="1"/>
  <c r="CX13" i="12" s="1"/>
  <c r="DC13" i="12" s="1"/>
  <c r="CM13" i="12"/>
  <c r="CN13" i="12"/>
  <c r="CV13" i="12" s="1"/>
  <c r="DA13" i="12" s="1"/>
  <c r="CO13" i="12"/>
  <c r="CW13" i="12" s="1"/>
  <c r="DF13" i="12" l="1"/>
  <c r="GS13" i="12"/>
  <c r="DB13" i="12"/>
  <c r="GT13" i="12" s="1"/>
  <c r="CR13" i="12"/>
  <c r="CS13" i="12" s="1"/>
  <c r="DU13" i="12" s="1"/>
  <c r="GG13" i="12" s="1"/>
  <c r="AQ14" i="12" s="1"/>
  <c r="CU13" i="12"/>
  <c r="CZ13" i="12" s="1"/>
  <c r="DH13" i="12"/>
  <c r="GU13" i="12"/>
  <c r="DG13" i="12" l="1"/>
  <c r="EA13" i="12"/>
  <c r="DR13" i="12"/>
  <c r="DE13" i="12"/>
  <c r="GR13" i="12"/>
  <c r="GW13" i="12" s="1"/>
  <c r="DQ13" i="12"/>
  <c r="DZ13" i="12"/>
  <c r="DP13" i="12"/>
  <c r="DY13" i="12"/>
  <c r="ET13" i="12" l="1"/>
  <c r="FS13" i="12" s="1"/>
  <c r="GC13" i="12" s="1"/>
  <c r="AM14" i="12" s="1"/>
  <c r="EY13" i="12"/>
  <c r="HA13" i="12" s="1"/>
  <c r="EX13" i="12"/>
  <c r="GZ13" i="12" s="1"/>
  <c r="ES13" i="12"/>
  <c r="FR13" i="12" s="1"/>
  <c r="GB13" i="12" s="1"/>
  <c r="AL14" i="12" s="1"/>
  <c r="DX13" i="12"/>
  <c r="DO13" i="12"/>
  <c r="DT13" i="12" s="1"/>
  <c r="DV13" i="12" s="1"/>
  <c r="EZ13" i="12"/>
  <c r="HB13" i="12" s="1"/>
  <c r="EU13" i="12"/>
  <c r="FT13" i="12" s="1"/>
  <c r="GD13" i="12" s="1"/>
  <c r="AN14" i="12" s="1"/>
  <c r="ER13" i="12" l="1"/>
  <c r="FQ13" i="12" s="1"/>
  <c r="GA13" i="12" s="1"/>
  <c r="EW13" i="12"/>
  <c r="GY13" i="12" s="1"/>
  <c r="HD13" i="12" s="1"/>
  <c r="GF13" i="12" l="1"/>
  <c r="AK14" i="12"/>
  <c r="GH13" i="12" l="1"/>
  <c r="AP14" i="12"/>
  <c r="GI13" i="12" l="1"/>
  <c r="AR14" i="12"/>
  <c r="AV14" i="12" l="1"/>
  <c r="BA14" i="12" s="1"/>
  <c r="AW14" i="12"/>
  <c r="BB14" i="12" s="1"/>
  <c r="AT14" i="12"/>
  <c r="AY14" i="12" s="1"/>
  <c r="AU14" i="12"/>
  <c r="AZ14" i="12" s="1"/>
  <c r="BQ14" i="12" l="1"/>
  <c r="BV14" i="12" s="1"/>
  <c r="CA14" i="12"/>
  <c r="DM14" i="12"/>
  <c r="FE14" i="12" s="1"/>
  <c r="FO14" i="12" s="1"/>
  <c r="FY14" i="12" s="1"/>
  <c r="BG14" i="12"/>
  <c r="BY14" i="12"/>
  <c r="BO14" i="12"/>
  <c r="BT14" i="12" s="1"/>
  <c r="BE14" i="12"/>
  <c r="DK14" i="12"/>
  <c r="FC14" i="12" s="1"/>
  <c r="FM14" i="12" s="1"/>
  <c r="FW14" i="12" s="1"/>
  <c r="BX14" i="12"/>
  <c r="BN14" i="12"/>
  <c r="BS14" i="12" s="1"/>
  <c r="BD14" i="12"/>
  <c r="CI14" i="12" s="1"/>
  <c r="DJ14" i="12"/>
  <c r="FB14" i="12" s="1"/>
  <c r="FL14" i="12" s="1"/>
  <c r="FV14" i="12" s="1"/>
  <c r="BZ14" i="12"/>
  <c r="BP14" i="12"/>
  <c r="BU14" i="12" s="1"/>
  <c r="BF14" i="12"/>
  <c r="DL14" i="12"/>
  <c r="FD14" i="12" s="1"/>
  <c r="FN14" i="12" s="1"/>
  <c r="FX14" i="12" s="1"/>
  <c r="CC14" i="12" l="1"/>
  <c r="GK14" i="12"/>
  <c r="CD14" i="12"/>
  <c r="GL14" i="12"/>
  <c r="CE14" i="12"/>
  <c r="GM14" i="12"/>
  <c r="CF14" i="12"/>
  <c r="GN14" i="12"/>
  <c r="GP14" i="12" l="1"/>
  <c r="CH14" i="12"/>
  <c r="CJ14" i="12" s="1"/>
  <c r="CK14" i="12" s="1"/>
  <c r="CM14" i="12" l="1"/>
  <c r="CN14" i="12"/>
  <c r="CV14" i="12" s="1"/>
  <c r="DA14" i="12" s="1"/>
  <c r="CO14" i="12"/>
  <c r="CW14" i="12" s="1"/>
  <c r="DB14" i="12" s="1"/>
  <c r="CP14" i="12"/>
  <c r="CX14" i="12" s="1"/>
  <c r="DC14" i="12" l="1"/>
  <c r="GU14" i="12" s="1"/>
  <c r="DG14" i="12"/>
  <c r="GT14" i="12"/>
  <c r="DF14" i="12"/>
  <c r="GS14" i="12"/>
  <c r="CR14" i="12"/>
  <c r="CS14" i="12" s="1"/>
  <c r="DU14" i="12" s="1"/>
  <c r="GG14" i="12" s="1"/>
  <c r="AQ15" i="12" s="1"/>
  <c r="CU14" i="12"/>
  <c r="CZ14" i="12" s="1"/>
  <c r="DZ14" i="12" l="1"/>
  <c r="DQ14" i="12"/>
  <c r="DE14" i="12"/>
  <c r="GR14" i="12"/>
  <c r="GW14" i="12" s="1"/>
  <c r="DY14" i="12"/>
  <c r="DP14" i="12"/>
  <c r="DH14" i="12"/>
  <c r="EA14" i="12" l="1"/>
  <c r="DR14" i="12"/>
  <c r="EX14" i="12"/>
  <c r="GZ14" i="12" s="1"/>
  <c r="ES14" i="12"/>
  <c r="FR14" i="12" s="1"/>
  <c r="GB14" i="12" s="1"/>
  <c r="AL15" i="12" s="1"/>
  <c r="DO14" i="12"/>
  <c r="DT14" i="12" s="1"/>
  <c r="DV14" i="12" s="1"/>
  <c r="DX14" i="12"/>
  <c r="ET14" i="12"/>
  <c r="FS14" i="12" s="1"/>
  <c r="GC14" i="12" s="1"/>
  <c r="AM15" i="12" s="1"/>
  <c r="EY14" i="12"/>
  <c r="HA14" i="12" s="1"/>
  <c r="ER14" i="12" l="1"/>
  <c r="FQ14" i="12" s="1"/>
  <c r="GA14" i="12" s="1"/>
  <c r="EW14" i="12"/>
  <c r="GY14" i="12" s="1"/>
  <c r="EU14" i="12"/>
  <c r="FT14" i="12" s="1"/>
  <c r="GD14" i="12" s="1"/>
  <c r="AN15" i="12" s="1"/>
  <c r="EZ14" i="12"/>
  <c r="HB14" i="12" s="1"/>
  <c r="HD14" i="12" l="1"/>
  <c r="GF14" i="12"/>
  <c r="AK15" i="12"/>
  <c r="AP15" i="12" l="1"/>
  <c r="GH14" i="12"/>
  <c r="AR15" i="12" l="1"/>
  <c r="GI14" i="12"/>
  <c r="AU15" i="12" l="1"/>
  <c r="AZ15" i="12" s="1"/>
  <c r="AW15" i="12"/>
  <c r="BB15" i="12" s="1"/>
  <c r="AV15" i="12"/>
  <c r="BA15" i="12" s="1"/>
  <c r="AT15" i="12"/>
  <c r="AY15" i="12" s="1"/>
  <c r="CA15" i="12" l="1"/>
  <c r="BQ15" i="12"/>
  <c r="BV15" i="12" s="1"/>
  <c r="BG15" i="12"/>
  <c r="DM15" i="12"/>
  <c r="FE15" i="12" s="1"/>
  <c r="FO15" i="12" s="1"/>
  <c r="FY15" i="12" s="1"/>
  <c r="BN15" i="12"/>
  <c r="BS15" i="12" s="1"/>
  <c r="BX15" i="12"/>
  <c r="BD15" i="12"/>
  <c r="DJ15" i="12"/>
  <c r="FB15" i="12" s="1"/>
  <c r="FL15" i="12" s="1"/>
  <c r="FV15" i="12" s="1"/>
  <c r="BP15" i="12"/>
  <c r="BU15" i="12" s="1"/>
  <c r="BZ15" i="12"/>
  <c r="DL15" i="12"/>
  <c r="FD15" i="12" s="1"/>
  <c r="FN15" i="12" s="1"/>
  <c r="FX15" i="12" s="1"/>
  <c r="BF15" i="12"/>
  <c r="BY15" i="12"/>
  <c r="BO15" i="12"/>
  <c r="BT15" i="12" s="1"/>
  <c r="BE15" i="12"/>
  <c r="DK15" i="12"/>
  <c r="FC15" i="12" s="1"/>
  <c r="FM15" i="12" s="1"/>
  <c r="FW15" i="12" s="1"/>
  <c r="CE15" i="12" l="1"/>
  <c r="GM15" i="12"/>
  <c r="CC15" i="12"/>
  <c r="GK15" i="12"/>
  <c r="CI15" i="12"/>
  <c r="CD15" i="12"/>
  <c r="GL15" i="12"/>
  <c r="CF15" i="12"/>
  <c r="GN15" i="12"/>
  <c r="CH15" i="12" l="1"/>
  <c r="CJ15" i="12" s="1"/>
  <c r="CK15" i="12" s="1"/>
  <c r="GP15" i="12"/>
  <c r="CP15" i="12" l="1"/>
  <c r="CX15" i="12" s="1"/>
  <c r="DC15" i="12" s="1"/>
  <c r="CO15" i="12"/>
  <c r="CW15" i="12" s="1"/>
  <c r="DB15" i="12" s="1"/>
  <c r="CM15" i="12"/>
  <c r="CN15" i="12"/>
  <c r="CV15" i="12" s="1"/>
  <c r="DA15" i="12" s="1"/>
  <c r="DG15" i="12" l="1"/>
  <c r="GT15" i="12"/>
  <c r="DF15" i="12"/>
  <c r="GS15" i="12"/>
  <c r="CR15" i="12"/>
  <c r="CS15" i="12" s="1"/>
  <c r="DU15" i="12" s="1"/>
  <c r="GG15" i="12" s="1"/>
  <c r="AQ16" i="12" s="1"/>
  <c r="CU15" i="12"/>
  <c r="CZ15" i="12" s="1"/>
  <c r="DH15" i="12"/>
  <c r="GU15" i="12"/>
  <c r="DE15" i="12" l="1"/>
  <c r="GR15" i="12"/>
  <c r="GW15" i="12" s="1"/>
  <c r="EA15" i="12"/>
  <c r="DR15" i="12"/>
  <c r="DP15" i="12"/>
  <c r="DY15" i="12"/>
  <c r="DZ15" i="12"/>
  <c r="DQ15" i="12"/>
  <c r="ET15" i="12" l="1"/>
  <c r="FS15" i="12" s="1"/>
  <c r="GC15" i="12" s="1"/>
  <c r="AM16" i="12" s="1"/>
  <c r="EY15" i="12"/>
  <c r="HA15" i="12" s="1"/>
  <c r="ES15" i="12"/>
  <c r="FR15" i="12" s="1"/>
  <c r="GB15" i="12" s="1"/>
  <c r="AL16" i="12" s="1"/>
  <c r="EX15" i="12"/>
  <c r="GZ15" i="12" s="1"/>
  <c r="EZ15" i="12"/>
  <c r="HB15" i="12" s="1"/>
  <c r="EU15" i="12"/>
  <c r="FT15" i="12" s="1"/>
  <c r="GD15" i="12" s="1"/>
  <c r="AN16" i="12" s="1"/>
  <c r="DO15" i="12"/>
  <c r="DT15" i="12" s="1"/>
  <c r="DV15" i="12" s="1"/>
  <c r="DX15" i="12"/>
  <c r="EW15" i="12" l="1"/>
  <c r="GY15" i="12" s="1"/>
  <c r="HD15" i="12" s="1"/>
  <c r="ER15" i="12"/>
  <c r="FQ15" i="12" s="1"/>
  <c r="GA15" i="12" s="1"/>
  <c r="AK16" i="12" l="1"/>
  <c r="GF15" i="12"/>
  <c r="AP16" i="12" l="1"/>
  <c r="GH15" i="12"/>
  <c r="AR16" i="12" l="1"/>
  <c r="GI15" i="12"/>
  <c r="AT16" i="12" l="1"/>
  <c r="AY16" i="12" s="1"/>
  <c r="AU16" i="12"/>
  <c r="AZ16" i="12" s="1"/>
  <c r="AW16" i="12"/>
  <c r="BB16" i="12" s="1"/>
  <c r="AV16" i="12"/>
  <c r="BA16" i="12" s="1"/>
  <c r="BO16" i="12" l="1"/>
  <c r="BT16" i="12" s="1"/>
  <c r="BY16" i="12"/>
  <c r="BE16" i="12"/>
  <c r="DK16" i="12"/>
  <c r="FC16" i="12" s="1"/>
  <c r="FM16" i="12" s="1"/>
  <c r="FW16" i="12" s="1"/>
  <c r="BP16" i="12"/>
  <c r="BU16" i="12" s="1"/>
  <c r="BZ16" i="12"/>
  <c r="DL16" i="12"/>
  <c r="FD16" i="12" s="1"/>
  <c r="FN16" i="12" s="1"/>
  <c r="FX16" i="12" s="1"/>
  <c r="BF16" i="12"/>
  <c r="CA16" i="12"/>
  <c r="BQ16" i="12"/>
  <c r="BV16" i="12" s="1"/>
  <c r="BG16" i="12"/>
  <c r="DM16" i="12"/>
  <c r="FE16" i="12" s="1"/>
  <c r="FO16" i="12" s="1"/>
  <c r="FY16" i="12" s="1"/>
  <c r="BX16" i="12"/>
  <c r="BN16" i="12"/>
  <c r="BD16" i="12"/>
  <c r="DJ16" i="12"/>
  <c r="FB16" i="12" s="1"/>
  <c r="FL16" i="12" s="1"/>
  <c r="FV16" i="12" s="1"/>
  <c r="CE16" i="12" l="1"/>
  <c r="GM16" i="12"/>
  <c r="CF16" i="12"/>
  <c r="GN16" i="12"/>
  <c r="CI16" i="12"/>
  <c r="BS16" i="12"/>
  <c r="GK16" i="12" s="1"/>
  <c r="CD16" i="12"/>
  <c r="GL16" i="12"/>
  <c r="GP16" i="12" l="1"/>
  <c r="CC16" i="12"/>
  <c r="CH16" i="12" s="1"/>
  <c r="CJ16" i="12" s="1"/>
  <c r="CK16" i="12" s="1"/>
  <c r="CM16" i="12" l="1"/>
  <c r="CN16" i="12"/>
  <c r="CV16" i="12" s="1"/>
  <c r="DA16" i="12" s="1"/>
  <c r="CP16" i="12"/>
  <c r="CX16" i="12" s="1"/>
  <c r="DC16" i="12" s="1"/>
  <c r="CO16" i="12"/>
  <c r="CW16" i="12" s="1"/>
  <c r="DB16" i="12" s="1"/>
  <c r="DH16" i="12" l="1"/>
  <c r="GU16" i="12"/>
  <c r="DG16" i="12"/>
  <c r="GT16" i="12"/>
  <c r="DF16" i="12"/>
  <c r="GS16" i="12"/>
  <c r="CU16" i="12"/>
  <c r="CZ16" i="12" s="1"/>
  <c r="CR16" i="12"/>
  <c r="CS16" i="12" s="1"/>
  <c r="DU16" i="12" s="1"/>
  <c r="GG16" i="12" s="1"/>
  <c r="AQ17" i="12" s="1"/>
  <c r="DE16" i="12" l="1"/>
  <c r="GR16" i="12"/>
  <c r="GW16" i="12" s="1"/>
  <c r="DP16" i="12"/>
  <c r="DY16" i="12"/>
  <c r="DZ16" i="12"/>
  <c r="DQ16" i="12"/>
  <c r="EA16" i="12"/>
  <c r="DR16" i="12"/>
  <c r="EZ16" i="12" l="1"/>
  <c r="HB16" i="12" s="1"/>
  <c r="EU16" i="12"/>
  <c r="FT16" i="12" s="1"/>
  <c r="GD16" i="12" s="1"/>
  <c r="AN17" i="12" s="1"/>
  <c r="EY16" i="12"/>
  <c r="HA16" i="12" s="1"/>
  <c r="ET16" i="12"/>
  <c r="FS16" i="12" s="1"/>
  <c r="GC16" i="12" s="1"/>
  <c r="AM17" i="12" s="1"/>
  <c r="EX16" i="12"/>
  <c r="GZ16" i="12" s="1"/>
  <c r="ES16" i="12"/>
  <c r="FR16" i="12" s="1"/>
  <c r="GB16" i="12" s="1"/>
  <c r="AL17" i="12" s="1"/>
  <c r="DX16" i="12"/>
  <c r="DO16" i="12"/>
  <c r="DT16" i="12" s="1"/>
  <c r="DV16" i="12" s="1"/>
  <c r="ER16" i="12" l="1"/>
  <c r="FQ16" i="12" s="1"/>
  <c r="GA16" i="12" s="1"/>
  <c r="EW16" i="12"/>
  <c r="GY16" i="12" s="1"/>
  <c r="HD16" i="12" s="1"/>
  <c r="AK17" i="12" l="1"/>
  <c r="GF16" i="12"/>
  <c r="GH16" i="12" l="1"/>
  <c r="AP17" i="12"/>
  <c r="GI16" i="12" l="1"/>
  <c r="AR17" i="12"/>
  <c r="AU17" i="12" l="1"/>
  <c r="AZ17" i="12" s="1"/>
  <c r="AT17" i="12"/>
  <c r="AY17" i="12" s="1"/>
  <c r="AW17" i="12"/>
  <c r="BB17" i="12" s="1"/>
  <c r="AV17" i="12"/>
  <c r="BA17" i="12" s="1"/>
  <c r="BQ17" i="12" l="1"/>
  <c r="BV17" i="12" s="1"/>
  <c r="CA17" i="12"/>
  <c r="BG17" i="12"/>
  <c r="DM17" i="12"/>
  <c r="FE17" i="12" s="1"/>
  <c r="FO17" i="12" s="1"/>
  <c r="FY17" i="12" s="1"/>
  <c r="BN17" i="12"/>
  <c r="BS17" i="12" s="1"/>
  <c r="BX17" i="12"/>
  <c r="DJ17" i="12"/>
  <c r="FB17" i="12" s="1"/>
  <c r="FL17" i="12" s="1"/>
  <c r="FV17" i="12" s="1"/>
  <c r="BD17" i="12"/>
  <c r="BP17" i="12"/>
  <c r="BU17" i="12" s="1"/>
  <c r="BZ17" i="12"/>
  <c r="DL17" i="12"/>
  <c r="FD17" i="12" s="1"/>
  <c r="FN17" i="12" s="1"/>
  <c r="FX17" i="12" s="1"/>
  <c r="BF17" i="12"/>
  <c r="BO17" i="12"/>
  <c r="BY17" i="12"/>
  <c r="DK17" i="12"/>
  <c r="FC17" i="12" s="1"/>
  <c r="FM17" i="12" s="1"/>
  <c r="FW17" i="12" s="1"/>
  <c r="BE17" i="12"/>
  <c r="CE17" i="12" l="1"/>
  <c r="GM17" i="12"/>
  <c r="CC17" i="12"/>
  <c r="GK17" i="12"/>
  <c r="CI17" i="12"/>
  <c r="BT17" i="12"/>
  <c r="GL17" i="12" s="1"/>
  <c r="CF17" i="12"/>
  <c r="GN17" i="12"/>
  <c r="CD17" i="12" l="1"/>
  <c r="GP17" i="12"/>
  <c r="CH17" i="12"/>
  <c r="CJ17" i="12" s="1"/>
  <c r="CK17" i="12" s="1"/>
  <c r="CP17" i="12" l="1"/>
  <c r="CX17" i="12" s="1"/>
  <c r="DC17" i="12" s="1"/>
  <c r="CN17" i="12"/>
  <c r="CV17" i="12" s="1"/>
  <c r="DA17" i="12" s="1"/>
  <c r="CM17" i="12"/>
  <c r="CO17" i="12"/>
  <c r="CW17" i="12" s="1"/>
  <c r="DB17" i="12" s="1"/>
  <c r="DF17" i="12" l="1"/>
  <c r="GS17" i="12"/>
  <c r="DG17" i="12"/>
  <c r="GT17" i="12"/>
  <c r="CU17" i="12"/>
  <c r="CZ17" i="12" s="1"/>
  <c r="CR17" i="12"/>
  <c r="CS17" i="12" s="1"/>
  <c r="DU17" i="12" s="1"/>
  <c r="GG17" i="12" s="1"/>
  <c r="AQ18" i="12" s="1"/>
  <c r="DH17" i="12"/>
  <c r="GU17" i="12"/>
  <c r="EA17" i="12" l="1"/>
  <c r="DR17" i="12"/>
  <c r="DZ17" i="12"/>
  <c r="DQ17" i="12"/>
  <c r="DE17" i="12"/>
  <c r="GR17" i="12"/>
  <c r="GW17" i="12" s="1"/>
  <c r="DY17" i="12"/>
  <c r="DP17" i="12"/>
  <c r="EX17" i="12" l="1"/>
  <c r="GZ17" i="12" s="1"/>
  <c r="ES17" i="12"/>
  <c r="FR17" i="12" s="1"/>
  <c r="GB17" i="12" s="1"/>
  <c r="AL18" i="12" s="1"/>
  <c r="DO17" i="12"/>
  <c r="DT17" i="12" s="1"/>
  <c r="DV17" i="12" s="1"/>
  <c r="DX17" i="12"/>
  <c r="ET17" i="12"/>
  <c r="FS17" i="12" s="1"/>
  <c r="GC17" i="12" s="1"/>
  <c r="AM18" i="12" s="1"/>
  <c r="EY17" i="12"/>
  <c r="HA17" i="12" s="1"/>
  <c r="EU17" i="12"/>
  <c r="FT17" i="12" s="1"/>
  <c r="GD17" i="12" s="1"/>
  <c r="AN18" i="12" s="1"/>
  <c r="EZ17" i="12"/>
  <c r="HB17" i="12" s="1"/>
  <c r="ER17" i="12" l="1"/>
  <c r="FQ17" i="12" s="1"/>
  <c r="GA17" i="12" s="1"/>
  <c r="EW17" i="12"/>
  <c r="GY17" i="12" s="1"/>
  <c r="HD17" i="12" s="1"/>
  <c r="AK18" i="12" l="1"/>
  <c r="GF17" i="12"/>
  <c r="GH17" i="12" l="1"/>
  <c r="AP18" i="12"/>
  <c r="AR18" i="12" l="1"/>
  <c r="GI17" i="12"/>
  <c r="AU18" i="12" l="1"/>
  <c r="AZ18" i="12" s="1"/>
  <c r="AW18" i="12"/>
  <c r="BB18" i="12" s="1"/>
  <c r="AV18" i="12"/>
  <c r="BA18" i="12" s="1"/>
  <c r="AT18" i="12"/>
  <c r="AY18" i="12" s="1"/>
  <c r="BN18" i="12" l="1"/>
  <c r="BS18" i="12" s="1"/>
  <c r="BX18" i="12"/>
  <c r="BD18" i="12"/>
  <c r="DJ18" i="12"/>
  <c r="FB18" i="12" s="1"/>
  <c r="FL18" i="12" s="1"/>
  <c r="FV18" i="12" s="1"/>
  <c r="BQ18" i="12"/>
  <c r="BV18" i="12" s="1"/>
  <c r="CA18" i="12"/>
  <c r="BG18" i="12"/>
  <c r="DM18" i="12"/>
  <c r="FE18" i="12" s="1"/>
  <c r="FO18" i="12" s="1"/>
  <c r="FY18" i="12" s="1"/>
  <c r="BZ18" i="12"/>
  <c r="BP18" i="12"/>
  <c r="BU18" i="12" s="1"/>
  <c r="DL18" i="12"/>
  <c r="FD18" i="12" s="1"/>
  <c r="FN18" i="12" s="1"/>
  <c r="FX18" i="12" s="1"/>
  <c r="BF18" i="12"/>
  <c r="BO18" i="12"/>
  <c r="BT18" i="12" s="1"/>
  <c r="BY18" i="12"/>
  <c r="BE18" i="12"/>
  <c r="DK18" i="12"/>
  <c r="FC18" i="12" s="1"/>
  <c r="FM18" i="12" s="1"/>
  <c r="FW18" i="12" s="1"/>
  <c r="CF18" i="12" l="1"/>
  <c r="GN18" i="12"/>
  <c r="CI18" i="12"/>
  <c r="CE18" i="12"/>
  <c r="GM18" i="12"/>
  <c r="CD18" i="12"/>
  <c r="GL18" i="12"/>
  <c r="CC18" i="12"/>
  <c r="CH18" i="12" s="1"/>
  <c r="CJ18" i="12" s="1"/>
  <c r="CK18" i="12" s="1"/>
  <c r="GK18" i="12"/>
  <c r="CM18" i="12" l="1"/>
  <c r="CO18" i="12"/>
  <c r="CW18" i="12" s="1"/>
  <c r="DB18" i="12" s="1"/>
  <c r="CN18" i="12"/>
  <c r="CV18" i="12" s="1"/>
  <c r="DA18" i="12" s="1"/>
  <c r="CP18" i="12"/>
  <c r="CX18" i="12" s="1"/>
  <c r="GP18" i="12"/>
  <c r="DC18" i="12" l="1"/>
  <c r="GU18" i="12" s="1"/>
  <c r="DH18" i="12"/>
  <c r="DF18" i="12"/>
  <c r="GS18" i="12"/>
  <c r="DG18" i="12"/>
  <c r="GT18" i="12"/>
  <c r="CU18" i="12"/>
  <c r="CZ18" i="12" s="1"/>
  <c r="CR18" i="12"/>
  <c r="CS18" i="12" s="1"/>
  <c r="DU18" i="12" s="1"/>
  <c r="GG18" i="12" s="1"/>
  <c r="AQ19" i="12" s="1"/>
  <c r="DY18" i="12" l="1"/>
  <c r="DP18" i="12"/>
  <c r="DQ18" i="12"/>
  <c r="DZ18" i="12"/>
  <c r="EA18" i="12"/>
  <c r="DR18" i="12"/>
  <c r="DE18" i="12"/>
  <c r="GR18" i="12"/>
  <c r="GW18" i="12" s="1"/>
  <c r="ET18" i="12" l="1"/>
  <c r="FS18" i="12" s="1"/>
  <c r="GC18" i="12" s="1"/>
  <c r="AM19" i="12" s="1"/>
  <c r="EY18" i="12"/>
  <c r="HA18" i="12" s="1"/>
  <c r="DO18" i="12"/>
  <c r="DT18" i="12" s="1"/>
  <c r="DV18" i="12" s="1"/>
  <c r="DX18" i="12"/>
  <c r="EU18" i="12"/>
  <c r="FT18" i="12" s="1"/>
  <c r="GD18" i="12" s="1"/>
  <c r="AN19" i="12" s="1"/>
  <c r="EZ18" i="12"/>
  <c r="HB18" i="12" s="1"/>
  <c r="ES18" i="12"/>
  <c r="FR18" i="12" s="1"/>
  <c r="GB18" i="12" s="1"/>
  <c r="AL19" i="12" s="1"/>
  <c r="EX18" i="12"/>
  <c r="GZ18" i="12" s="1"/>
  <c r="ER18" i="12" l="1"/>
  <c r="FQ18" i="12" s="1"/>
  <c r="GA18" i="12" s="1"/>
  <c r="EW18" i="12"/>
  <c r="GY18" i="12" s="1"/>
  <c r="HD18" i="12" s="1"/>
  <c r="AK19" i="12" l="1"/>
  <c r="GF18" i="12"/>
  <c r="AP19" i="12" l="1"/>
  <c r="GH18" i="12"/>
  <c r="AR19" i="12" l="1"/>
  <c r="GI18" i="12"/>
  <c r="AV19" i="12" l="1"/>
  <c r="BA19" i="12" s="1"/>
  <c r="AW19" i="12"/>
  <c r="BB19" i="12" s="1"/>
  <c r="AT19" i="12"/>
  <c r="AY19" i="12" s="1"/>
  <c r="AU19" i="12"/>
  <c r="AZ19" i="12" s="1"/>
  <c r="CA19" i="12" l="1"/>
  <c r="BQ19" i="12"/>
  <c r="BV19" i="12" s="1"/>
  <c r="BG19" i="12"/>
  <c r="DM19" i="12"/>
  <c r="FE19" i="12" s="1"/>
  <c r="FO19" i="12" s="1"/>
  <c r="FY19" i="12" s="1"/>
  <c r="BO19" i="12"/>
  <c r="BT19" i="12" s="1"/>
  <c r="BY19" i="12"/>
  <c r="DK19" i="12"/>
  <c r="FC19" i="12" s="1"/>
  <c r="FM19" i="12" s="1"/>
  <c r="FW19" i="12" s="1"/>
  <c r="BE19" i="12"/>
  <c r="BN19" i="12"/>
  <c r="BS19" i="12" s="1"/>
  <c r="BX19" i="12"/>
  <c r="BD19" i="12"/>
  <c r="CI19" i="12" s="1"/>
  <c r="DJ19" i="12"/>
  <c r="FB19" i="12" s="1"/>
  <c r="FL19" i="12" s="1"/>
  <c r="FV19" i="12" s="1"/>
  <c r="BP19" i="12"/>
  <c r="BU19" i="12" s="1"/>
  <c r="BZ19" i="12"/>
  <c r="DL19" i="12"/>
  <c r="FD19" i="12" s="1"/>
  <c r="FN19" i="12" s="1"/>
  <c r="FX19" i="12" s="1"/>
  <c r="BF19" i="12"/>
  <c r="CD19" i="12" l="1"/>
  <c r="GL19" i="12"/>
  <c r="CC19" i="12"/>
  <c r="GK19" i="12"/>
  <c r="CF19" i="12"/>
  <c r="GN19" i="12"/>
  <c r="CE19" i="12"/>
  <c r="GM19" i="12"/>
  <c r="CH19" i="12" l="1"/>
  <c r="CJ19" i="12" s="1"/>
  <c r="CK19" i="12" s="1"/>
  <c r="GP19" i="12"/>
  <c r="CO19" i="12" l="1"/>
  <c r="CW19" i="12" s="1"/>
  <c r="DB19" i="12" s="1"/>
  <c r="CM19" i="12"/>
  <c r="CN19" i="12"/>
  <c r="CV19" i="12" s="1"/>
  <c r="DA19" i="12" s="1"/>
  <c r="CP19" i="12"/>
  <c r="CX19" i="12" s="1"/>
  <c r="DC19" i="12" s="1"/>
  <c r="DH19" i="12" l="1"/>
  <c r="GU19" i="12"/>
  <c r="DF19" i="12"/>
  <c r="GS19" i="12"/>
  <c r="CR19" i="12"/>
  <c r="CS19" i="12" s="1"/>
  <c r="DU19" i="12" s="1"/>
  <c r="GG19" i="12" s="1"/>
  <c r="AQ20" i="12" s="1"/>
  <c r="CU19" i="12"/>
  <c r="CZ19" i="12" s="1"/>
  <c r="DG19" i="12"/>
  <c r="GT19" i="12"/>
  <c r="DQ19" i="12" l="1"/>
  <c r="DZ19" i="12"/>
  <c r="DE19" i="12"/>
  <c r="GR19" i="12"/>
  <c r="GW19" i="12" s="1"/>
  <c r="DP19" i="12"/>
  <c r="DY19" i="12"/>
  <c r="DR19" i="12"/>
  <c r="EA19" i="12"/>
  <c r="EZ19" i="12" l="1"/>
  <c r="HB19" i="12" s="1"/>
  <c r="EU19" i="12"/>
  <c r="FT19" i="12" s="1"/>
  <c r="GD19" i="12" s="1"/>
  <c r="AN20" i="12" s="1"/>
  <c r="EX19" i="12"/>
  <c r="GZ19" i="12" s="1"/>
  <c r="ES19" i="12"/>
  <c r="FR19" i="12" s="1"/>
  <c r="GB19" i="12" s="1"/>
  <c r="AL20" i="12" s="1"/>
  <c r="EY19" i="12"/>
  <c r="HA19" i="12" s="1"/>
  <c r="ET19" i="12"/>
  <c r="FS19" i="12" s="1"/>
  <c r="GC19" i="12" s="1"/>
  <c r="AM20" i="12" s="1"/>
  <c r="DX19" i="12"/>
  <c r="DO19" i="12"/>
  <c r="DT19" i="12" s="1"/>
  <c r="DV19" i="12" s="1"/>
  <c r="EW19" i="12" l="1"/>
  <c r="GY19" i="12" s="1"/>
  <c r="HD19" i="12" s="1"/>
  <c r="ER19" i="12"/>
  <c r="FQ19" i="12" s="1"/>
  <c r="GA19" i="12" s="1"/>
  <c r="GF19" i="12" l="1"/>
  <c r="AK20" i="12"/>
  <c r="AP20" i="12" l="1"/>
  <c r="GH19" i="12"/>
  <c r="GI19" i="12" l="1"/>
  <c r="AR20" i="12"/>
  <c r="AV20" i="12" l="1"/>
  <c r="BA20" i="12" s="1"/>
  <c r="AW20" i="12"/>
  <c r="BB20" i="12" s="1"/>
  <c r="AT20" i="12"/>
  <c r="AY20" i="12" s="1"/>
  <c r="AU20" i="12"/>
  <c r="AZ20" i="12" s="1"/>
  <c r="BY20" i="12" l="1"/>
  <c r="BO20" i="12"/>
  <c r="BT20" i="12" s="1"/>
  <c r="DK20" i="12"/>
  <c r="FC20" i="12" s="1"/>
  <c r="FM20" i="12" s="1"/>
  <c r="FW20" i="12" s="1"/>
  <c r="BE20" i="12"/>
  <c r="BQ20" i="12"/>
  <c r="BV20" i="12" s="1"/>
  <c r="CA20" i="12"/>
  <c r="BG20" i="12"/>
  <c r="DM20" i="12"/>
  <c r="FE20" i="12" s="1"/>
  <c r="FO20" i="12" s="1"/>
  <c r="FY20" i="12" s="1"/>
  <c r="BX20" i="12"/>
  <c r="BN20" i="12"/>
  <c r="BS20" i="12" s="1"/>
  <c r="BD20" i="12"/>
  <c r="CI20" i="12" s="1"/>
  <c r="DJ20" i="12"/>
  <c r="FB20" i="12" s="1"/>
  <c r="FL20" i="12" s="1"/>
  <c r="FV20" i="12" s="1"/>
  <c r="BZ20" i="12"/>
  <c r="BP20" i="12"/>
  <c r="BU20" i="12" s="1"/>
  <c r="DL20" i="12"/>
  <c r="FD20" i="12" s="1"/>
  <c r="FN20" i="12" s="1"/>
  <c r="FX20" i="12" s="1"/>
  <c r="BF20" i="12"/>
  <c r="CC20" i="12" l="1"/>
  <c r="GK20" i="12"/>
  <c r="CF20" i="12"/>
  <c r="GN20" i="12"/>
  <c r="CE20" i="12"/>
  <c r="GM20" i="12"/>
  <c r="CD20" i="12"/>
  <c r="GL20" i="12"/>
  <c r="GP20" i="12" l="1"/>
  <c r="CH20" i="12"/>
  <c r="CJ20" i="12" s="1"/>
  <c r="CK20" i="12" s="1"/>
  <c r="CN20" i="12" l="1"/>
  <c r="CV20" i="12" s="1"/>
  <c r="DA20" i="12" s="1"/>
  <c r="CM20" i="12"/>
  <c r="CP20" i="12"/>
  <c r="CX20" i="12" s="1"/>
  <c r="DC20" i="12" s="1"/>
  <c r="CO20" i="12"/>
  <c r="CW20" i="12" s="1"/>
  <c r="DB20" i="12" s="1"/>
  <c r="DG20" i="12" l="1"/>
  <c r="GT20" i="12"/>
  <c r="DH20" i="12"/>
  <c r="GU20" i="12"/>
  <c r="CU20" i="12"/>
  <c r="CZ20" i="12" s="1"/>
  <c r="CR20" i="12"/>
  <c r="CS20" i="12" s="1"/>
  <c r="DU20" i="12" s="1"/>
  <c r="GG20" i="12" s="1"/>
  <c r="AQ21" i="12" s="1"/>
  <c r="DF20" i="12"/>
  <c r="GS20" i="12"/>
  <c r="DP20" i="12" l="1"/>
  <c r="DY20" i="12"/>
  <c r="EA20" i="12"/>
  <c r="DR20" i="12"/>
  <c r="DE20" i="12"/>
  <c r="GR20" i="12"/>
  <c r="GW20" i="12" s="1"/>
  <c r="DZ20" i="12"/>
  <c r="DQ20" i="12"/>
  <c r="DX20" i="12" l="1"/>
  <c r="DO20" i="12"/>
  <c r="DT20" i="12" s="1"/>
  <c r="DV20" i="12" s="1"/>
  <c r="EU20" i="12"/>
  <c r="FT20" i="12" s="1"/>
  <c r="GD20" i="12" s="1"/>
  <c r="AN21" i="12" s="1"/>
  <c r="EZ20" i="12"/>
  <c r="HB20" i="12" s="1"/>
  <c r="EX20" i="12"/>
  <c r="GZ20" i="12" s="1"/>
  <c r="ES20" i="12"/>
  <c r="FR20" i="12" s="1"/>
  <c r="GB20" i="12" s="1"/>
  <c r="AL21" i="12" s="1"/>
  <c r="ET20" i="12"/>
  <c r="FS20" i="12" s="1"/>
  <c r="GC20" i="12" s="1"/>
  <c r="AM21" i="12" s="1"/>
  <c r="EY20" i="12"/>
  <c r="HA20" i="12" s="1"/>
  <c r="EW20" i="12" l="1"/>
  <c r="GY20" i="12" s="1"/>
  <c r="HD20" i="12" s="1"/>
  <c r="ER20" i="12"/>
  <c r="FQ20" i="12" s="1"/>
  <c r="GA20" i="12" s="1"/>
  <c r="GF20" i="12" l="1"/>
  <c r="AK21" i="12"/>
  <c r="AP21" i="12" l="1"/>
  <c r="GH20" i="12"/>
  <c r="AR21" i="12" l="1"/>
  <c r="GI20" i="12"/>
  <c r="AV21" i="12" l="1"/>
  <c r="BA21" i="12" s="1"/>
  <c r="AW21" i="12"/>
  <c r="BB21" i="12" s="1"/>
  <c r="AT21" i="12"/>
  <c r="AY21" i="12" s="1"/>
  <c r="AU21" i="12"/>
  <c r="AZ21" i="12" s="1"/>
  <c r="BX21" i="12" l="1"/>
  <c r="BN21" i="12"/>
  <c r="BS21" i="12" s="1"/>
  <c r="BD21" i="12"/>
  <c r="DJ21" i="12"/>
  <c r="FB21" i="12" s="1"/>
  <c r="FL21" i="12" s="1"/>
  <c r="FV21" i="12" s="1"/>
  <c r="CA21" i="12"/>
  <c r="BQ21" i="12"/>
  <c r="BV21" i="12" s="1"/>
  <c r="BG21" i="12"/>
  <c r="DM21" i="12"/>
  <c r="FE21" i="12" s="1"/>
  <c r="FO21" i="12" s="1"/>
  <c r="FY21" i="12" s="1"/>
  <c r="BY21" i="12"/>
  <c r="BO21" i="12"/>
  <c r="BT21" i="12" s="1"/>
  <c r="BE21" i="12"/>
  <c r="DK21" i="12"/>
  <c r="FC21" i="12" s="1"/>
  <c r="FM21" i="12" s="1"/>
  <c r="FW21" i="12" s="1"/>
  <c r="BP21" i="12"/>
  <c r="BU21" i="12" s="1"/>
  <c r="BZ21" i="12"/>
  <c r="DL21" i="12"/>
  <c r="FD21" i="12" s="1"/>
  <c r="FN21" i="12" s="1"/>
  <c r="FX21" i="12" s="1"/>
  <c r="BF21" i="12"/>
  <c r="CD21" i="12" l="1"/>
  <c r="GL21" i="12"/>
  <c r="CI21" i="12"/>
  <c r="CC21" i="12"/>
  <c r="GK21" i="12"/>
  <c r="CF21" i="12"/>
  <c r="GN21" i="12"/>
  <c r="CE21" i="12"/>
  <c r="GM21" i="12"/>
  <c r="GP21" i="12" l="1"/>
  <c r="CH21" i="12"/>
  <c r="CJ21" i="12" s="1"/>
  <c r="CK21" i="12" s="1"/>
  <c r="CN21" i="12" l="1"/>
  <c r="CV21" i="12" s="1"/>
  <c r="DA21" i="12" s="1"/>
  <c r="CO21" i="12"/>
  <c r="CW21" i="12" s="1"/>
  <c r="DB21" i="12" s="1"/>
  <c r="CP21" i="12"/>
  <c r="CX21" i="12" s="1"/>
  <c r="DC21" i="12" s="1"/>
  <c r="CM21" i="12"/>
  <c r="DH21" i="12" l="1"/>
  <c r="GU21" i="12"/>
  <c r="DG21" i="12"/>
  <c r="GT21" i="12"/>
  <c r="CR21" i="12"/>
  <c r="CS21" i="12" s="1"/>
  <c r="DU21" i="12" s="1"/>
  <c r="GG21" i="12" s="1"/>
  <c r="AQ22" i="12" s="1"/>
  <c r="CU21" i="12"/>
  <c r="CZ21" i="12" s="1"/>
  <c r="DF21" i="12"/>
  <c r="GS21" i="12"/>
  <c r="DQ21" i="12" l="1"/>
  <c r="DZ21" i="12"/>
  <c r="DP21" i="12"/>
  <c r="DY21" i="12"/>
  <c r="DE21" i="12"/>
  <c r="GR21" i="12"/>
  <c r="GW21" i="12" s="1"/>
  <c r="EA21" i="12"/>
  <c r="DR21" i="12"/>
  <c r="EU21" i="12" l="1"/>
  <c r="FT21" i="12" s="1"/>
  <c r="GD21" i="12" s="1"/>
  <c r="AN22" i="12" s="1"/>
  <c r="EZ21" i="12"/>
  <c r="HB21" i="12" s="1"/>
  <c r="ET21" i="12"/>
  <c r="FS21" i="12" s="1"/>
  <c r="GC21" i="12" s="1"/>
  <c r="AM22" i="12" s="1"/>
  <c r="EY21" i="12"/>
  <c r="HA21" i="12" s="1"/>
  <c r="DX21" i="12"/>
  <c r="DO21" i="12"/>
  <c r="DT21" i="12" s="1"/>
  <c r="DV21" i="12" s="1"/>
  <c r="ES21" i="12"/>
  <c r="FR21" i="12" s="1"/>
  <c r="GB21" i="12" s="1"/>
  <c r="AL22" i="12" s="1"/>
  <c r="EX21" i="12"/>
  <c r="GZ21" i="12" s="1"/>
  <c r="ER21" i="12" l="1"/>
  <c r="FQ21" i="12" s="1"/>
  <c r="GA21" i="12" s="1"/>
  <c r="EW21" i="12"/>
  <c r="GY21" i="12" s="1"/>
  <c r="HD21" i="12" s="1"/>
  <c r="AK22" i="12" l="1"/>
  <c r="GF21" i="12"/>
  <c r="GH21" i="12" l="1"/>
  <c r="AP22" i="12"/>
  <c r="AR22" i="12" l="1"/>
  <c r="GI21" i="12"/>
  <c r="AT22" i="12" l="1"/>
  <c r="AY22" i="12" s="1"/>
  <c r="AU22" i="12"/>
  <c r="AZ22" i="12" s="1"/>
  <c r="AW22" i="12"/>
  <c r="BB22" i="12" s="1"/>
  <c r="AV22" i="12"/>
  <c r="BA22" i="12" s="1"/>
  <c r="BQ22" i="12" l="1"/>
  <c r="BV22" i="12" s="1"/>
  <c r="CA22" i="12"/>
  <c r="DM22" i="12"/>
  <c r="FE22" i="12" s="1"/>
  <c r="FO22" i="12" s="1"/>
  <c r="FY22" i="12" s="1"/>
  <c r="BG22" i="12"/>
  <c r="BP22" i="12"/>
  <c r="BU22" i="12" s="1"/>
  <c r="BZ22" i="12"/>
  <c r="DL22" i="12"/>
  <c r="FD22" i="12" s="1"/>
  <c r="FN22" i="12" s="1"/>
  <c r="FX22" i="12" s="1"/>
  <c r="BF22" i="12"/>
  <c r="BO22" i="12"/>
  <c r="BT22" i="12" s="1"/>
  <c r="BY22" i="12"/>
  <c r="DK22" i="12"/>
  <c r="FC22" i="12" s="1"/>
  <c r="FM22" i="12" s="1"/>
  <c r="FW22" i="12" s="1"/>
  <c r="BE22" i="12"/>
  <c r="BN22" i="12"/>
  <c r="BS22" i="12" s="1"/>
  <c r="BX22" i="12"/>
  <c r="DJ22" i="12"/>
  <c r="FB22" i="12" s="1"/>
  <c r="FL22" i="12" s="1"/>
  <c r="FV22" i="12" s="1"/>
  <c r="BD22" i="12"/>
  <c r="CE22" i="12" l="1"/>
  <c r="GM22" i="12"/>
  <c r="CD22" i="12"/>
  <c r="GL22" i="12"/>
  <c r="CI22" i="12"/>
  <c r="CC22" i="12"/>
  <c r="GK22" i="12"/>
  <c r="CF22" i="12"/>
  <c r="GN22" i="12"/>
  <c r="GP22" i="12" l="1"/>
  <c r="CH22" i="12"/>
  <c r="CJ22" i="12" s="1"/>
  <c r="CK22" i="12" s="1"/>
  <c r="CM22" i="12" l="1"/>
  <c r="CP22" i="12"/>
  <c r="CX22" i="12" s="1"/>
  <c r="DC22" i="12" s="1"/>
  <c r="CO22" i="12"/>
  <c r="CW22" i="12" s="1"/>
  <c r="DB22" i="12" s="1"/>
  <c r="CN22" i="12"/>
  <c r="CV22" i="12" s="1"/>
  <c r="DA22" i="12" s="1"/>
  <c r="DF22" i="12" l="1"/>
  <c r="GS22" i="12"/>
  <c r="DH22" i="12"/>
  <c r="GU22" i="12"/>
  <c r="DG22" i="12"/>
  <c r="GT22" i="12"/>
  <c r="CU22" i="12"/>
  <c r="CZ22" i="12" s="1"/>
  <c r="CR22" i="12"/>
  <c r="CS22" i="12" s="1"/>
  <c r="DU22" i="12" s="1"/>
  <c r="GG22" i="12" s="1"/>
  <c r="AQ23" i="12" s="1"/>
  <c r="DQ22" i="12" l="1"/>
  <c r="DZ22" i="12"/>
  <c r="DE22" i="12"/>
  <c r="GR22" i="12"/>
  <c r="GW22" i="12" s="1"/>
  <c r="DR22" i="12"/>
  <c r="EA22" i="12"/>
  <c r="DP22" i="12"/>
  <c r="DY22" i="12"/>
  <c r="DO22" i="12" l="1"/>
  <c r="DT22" i="12" s="1"/>
  <c r="DV22" i="12" s="1"/>
  <c r="DX22" i="12"/>
  <c r="ET22" i="12"/>
  <c r="FS22" i="12" s="1"/>
  <c r="GC22" i="12" s="1"/>
  <c r="AM23" i="12" s="1"/>
  <c r="EY22" i="12"/>
  <c r="HA22" i="12" s="1"/>
  <c r="ES22" i="12"/>
  <c r="FR22" i="12" s="1"/>
  <c r="GB22" i="12" s="1"/>
  <c r="AL23" i="12" s="1"/>
  <c r="EX22" i="12"/>
  <c r="GZ22" i="12" s="1"/>
  <c r="EU22" i="12"/>
  <c r="FT22" i="12" s="1"/>
  <c r="GD22" i="12" s="1"/>
  <c r="AN23" i="12" s="1"/>
  <c r="EZ22" i="12"/>
  <c r="HB22" i="12" s="1"/>
  <c r="ER22" i="12" l="1"/>
  <c r="FQ22" i="12" s="1"/>
  <c r="GA22" i="12" s="1"/>
  <c r="EW22" i="12"/>
  <c r="GY22" i="12" s="1"/>
  <c r="HD22" i="12" s="1"/>
  <c r="GF22" i="12" l="1"/>
  <c r="AK23" i="12"/>
  <c r="AP23" i="12" l="1"/>
  <c r="GH22" i="12"/>
  <c r="AR23" i="12" l="1"/>
  <c r="GI22" i="12"/>
  <c r="AU23" i="12" l="1"/>
  <c r="AZ23" i="12" s="1"/>
  <c r="AW23" i="12"/>
  <c r="BB23" i="12" s="1"/>
  <c r="AT23" i="12"/>
  <c r="AY23" i="12" s="1"/>
  <c r="AV23" i="12"/>
  <c r="BA23" i="12" s="1"/>
  <c r="CA23" i="12" l="1"/>
  <c r="BQ23" i="12"/>
  <c r="BV23" i="12" s="1"/>
  <c r="DM23" i="12"/>
  <c r="FE23" i="12" s="1"/>
  <c r="FO23" i="12" s="1"/>
  <c r="FY23" i="12" s="1"/>
  <c r="BG23" i="12"/>
  <c r="BP23" i="12"/>
  <c r="BU23" i="12" s="1"/>
  <c r="BZ23" i="12"/>
  <c r="BF23" i="12"/>
  <c r="DL23" i="12"/>
  <c r="FD23" i="12" s="1"/>
  <c r="FN23" i="12" s="1"/>
  <c r="FX23" i="12" s="1"/>
  <c r="BX23" i="12"/>
  <c r="BN23" i="12"/>
  <c r="BS23" i="12" s="1"/>
  <c r="BD23" i="12"/>
  <c r="CI23" i="12" s="1"/>
  <c r="DJ23" i="12"/>
  <c r="FB23" i="12" s="1"/>
  <c r="FL23" i="12" s="1"/>
  <c r="FV23" i="12" s="1"/>
  <c r="BY23" i="12"/>
  <c r="BO23" i="12"/>
  <c r="BT23" i="12" s="1"/>
  <c r="DK23" i="12"/>
  <c r="FC23" i="12" s="1"/>
  <c r="FM23" i="12" s="1"/>
  <c r="FW23" i="12" s="1"/>
  <c r="BE23" i="12"/>
  <c r="CC23" i="12" l="1"/>
  <c r="GK23" i="12"/>
  <c r="CF23" i="12"/>
  <c r="GN23" i="12"/>
  <c r="CE23" i="12"/>
  <c r="GM23" i="12"/>
  <c r="CD23" i="12"/>
  <c r="GL23" i="12"/>
  <c r="GP23" i="12" l="1"/>
  <c r="CH23" i="12"/>
  <c r="CJ23" i="12" s="1"/>
  <c r="CK23" i="12" s="1"/>
  <c r="CN23" i="12" l="1"/>
  <c r="CV23" i="12" s="1"/>
  <c r="DA23" i="12" s="1"/>
  <c r="CP23" i="12"/>
  <c r="CX23" i="12" s="1"/>
  <c r="DC23" i="12" s="1"/>
  <c r="CM23" i="12"/>
  <c r="CO23" i="12"/>
  <c r="CW23" i="12" s="1"/>
  <c r="DB23" i="12" s="1"/>
  <c r="CU23" i="12" l="1"/>
  <c r="CZ23" i="12" s="1"/>
  <c r="CR23" i="12"/>
  <c r="CS23" i="12" s="1"/>
  <c r="DU23" i="12" s="1"/>
  <c r="GG23" i="12" s="1"/>
  <c r="AQ24" i="12" s="1"/>
  <c r="DG23" i="12"/>
  <c r="GT23" i="12"/>
  <c r="DH23" i="12"/>
  <c r="GU23" i="12"/>
  <c r="DF23" i="12"/>
  <c r="GS23" i="12"/>
  <c r="DP23" i="12" l="1"/>
  <c r="DY23" i="12"/>
  <c r="DQ23" i="12"/>
  <c r="DZ23" i="12"/>
  <c r="EA23" i="12"/>
  <c r="DR23" i="12"/>
  <c r="DE23" i="12"/>
  <c r="GR23" i="12"/>
  <c r="GW23" i="12" s="1"/>
  <c r="EU23" i="12" l="1"/>
  <c r="FT23" i="12" s="1"/>
  <c r="GD23" i="12" s="1"/>
  <c r="AN24" i="12" s="1"/>
  <c r="EZ23" i="12"/>
  <c r="HB23" i="12" s="1"/>
  <c r="EX23" i="12"/>
  <c r="GZ23" i="12" s="1"/>
  <c r="ES23" i="12"/>
  <c r="FR23" i="12" s="1"/>
  <c r="GB23" i="12" s="1"/>
  <c r="AL24" i="12" s="1"/>
  <c r="DX23" i="12"/>
  <c r="DO23" i="12"/>
  <c r="DT23" i="12" s="1"/>
  <c r="DV23" i="12" s="1"/>
  <c r="ET23" i="12"/>
  <c r="FS23" i="12" s="1"/>
  <c r="GC23" i="12" s="1"/>
  <c r="AM24" i="12" s="1"/>
  <c r="EY23" i="12"/>
  <c r="HA23" i="12" s="1"/>
  <c r="ER23" i="12" l="1"/>
  <c r="FQ23" i="12" s="1"/>
  <c r="GA23" i="12" s="1"/>
  <c r="EW23" i="12"/>
  <c r="GY23" i="12" s="1"/>
  <c r="HD23" i="12" s="1"/>
  <c r="AK24" i="12" l="1"/>
  <c r="GF23" i="12"/>
  <c r="GH23" i="12" l="1"/>
  <c r="AP24" i="12"/>
  <c r="AR24" i="12" l="1"/>
  <c r="GI23" i="12"/>
  <c r="AT24" i="12" l="1"/>
  <c r="AY24" i="12" s="1"/>
  <c r="AV24" i="12"/>
  <c r="BA24" i="12" s="1"/>
  <c r="AW24" i="12"/>
  <c r="BB24" i="12" s="1"/>
  <c r="AU24" i="12"/>
  <c r="AZ24" i="12" s="1"/>
  <c r="DM24" i="12" l="1"/>
  <c r="FE24" i="12" s="1"/>
  <c r="FO24" i="12" s="1"/>
  <c r="FY24" i="12" s="1"/>
  <c r="BQ24" i="12"/>
  <c r="BV24" i="12" s="1"/>
  <c r="CA24" i="12"/>
  <c r="BG24" i="12"/>
  <c r="BP24" i="12"/>
  <c r="BZ24" i="12"/>
  <c r="DL24" i="12"/>
  <c r="FD24" i="12" s="1"/>
  <c r="FN24" i="12" s="1"/>
  <c r="FX24" i="12" s="1"/>
  <c r="BF24" i="12"/>
  <c r="BO24" i="12"/>
  <c r="BT24" i="12" s="1"/>
  <c r="BY24" i="12"/>
  <c r="DK24" i="12"/>
  <c r="FC24" i="12" s="1"/>
  <c r="FM24" i="12" s="1"/>
  <c r="FW24" i="12" s="1"/>
  <c r="BE24" i="12"/>
  <c r="BN24" i="12"/>
  <c r="BS24" i="12" s="1"/>
  <c r="BX24" i="12"/>
  <c r="BD24" i="12"/>
  <c r="DJ24" i="12"/>
  <c r="FB24" i="12" s="1"/>
  <c r="FL24" i="12" s="1"/>
  <c r="FV24" i="12" s="1"/>
  <c r="BU24" i="12" l="1"/>
  <c r="GM24" i="12" s="1"/>
  <c r="CE24" i="12"/>
  <c r="CD24" i="12"/>
  <c r="GL24" i="12"/>
  <c r="CF24" i="12"/>
  <c r="GN24" i="12"/>
  <c r="CI24" i="12"/>
  <c r="CC24" i="12"/>
  <c r="CH24" i="12" s="1"/>
  <c r="CJ24" i="12" s="1"/>
  <c r="CK24" i="12" s="1"/>
  <c r="GK24" i="12"/>
  <c r="CN24" i="12" l="1"/>
  <c r="CV24" i="12" s="1"/>
  <c r="DA24" i="12" s="1"/>
  <c r="CP24" i="12"/>
  <c r="CX24" i="12" s="1"/>
  <c r="DC24" i="12" s="1"/>
  <c r="CM24" i="12"/>
  <c r="CO24" i="12"/>
  <c r="CW24" i="12" s="1"/>
  <c r="DB24" i="12" s="1"/>
  <c r="GP24" i="12"/>
  <c r="DG24" i="12" l="1"/>
  <c r="GT24" i="12"/>
  <c r="CU24" i="12"/>
  <c r="CZ24" i="12" s="1"/>
  <c r="CR24" i="12"/>
  <c r="CS24" i="12" s="1"/>
  <c r="DU24" i="12" s="1"/>
  <c r="GG24" i="12" s="1"/>
  <c r="AQ25" i="12" s="1"/>
  <c r="DH24" i="12"/>
  <c r="GU24" i="12"/>
  <c r="DF24" i="12"/>
  <c r="GS24" i="12"/>
  <c r="DE24" i="12" l="1"/>
  <c r="GR24" i="12"/>
  <c r="GW24" i="12" s="1"/>
  <c r="DY24" i="12"/>
  <c r="DP24" i="12"/>
  <c r="EA24" i="12"/>
  <c r="DR24" i="12"/>
  <c r="DQ24" i="12"/>
  <c r="DZ24" i="12"/>
  <c r="ET24" i="12" l="1"/>
  <c r="FS24" i="12" s="1"/>
  <c r="GC24" i="12" s="1"/>
  <c r="AM25" i="12" s="1"/>
  <c r="EY24" i="12"/>
  <c r="HA24" i="12" s="1"/>
  <c r="EZ24" i="12"/>
  <c r="HB24" i="12" s="1"/>
  <c r="EU24" i="12"/>
  <c r="FT24" i="12" s="1"/>
  <c r="GD24" i="12" s="1"/>
  <c r="AN25" i="12" s="1"/>
  <c r="ES24" i="12"/>
  <c r="FR24" i="12" s="1"/>
  <c r="GB24" i="12" s="1"/>
  <c r="AL25" i="12" s="1"/>
  <c r="EX24" i="12"/>
  <c r="GZ24" i="12" s="1"/>
  <c r="DX24" i="12"/>
  <c r="DO24" i="12"/>
  <c r="DT24" i="12" s="1"/>
  <c r="DV24" i="12" s="1"/>
  <c r="ER24" i="12" l="1"/>
  <c r="FQ24" i="12" s="1"/>
  <c r="GA24" i="12" s="1"/>
  <c r="EW24" i="12"/>
  <c r="GY24" i="12" s="1"/>
  <c r="HD24" i="12" s="1"/>
  <c r="GF24" i="12" l="1"/>
  <c r="AK25" i="12"/>
  <c r="GH24" i="12" l="1"/>
  <c r="AP25" i="12"/>
  <c r="GI24" i="12" l="1"/>
  <c r="AR25" i="12"/>
  <c r="AT25" i="12" l="1"/>
  <c r="AY25" i="12" s="1"/>
  <c r="AU25" i="12"/>
  <c r="AZ25" i="12" s="1"/>
  <c r="AV25" i="12"/>
  <c r="BA25" i="12" s="1"/>
  <c r="AW25" i="12"/>
  <c r="BB25" i="12" s="1"/>
  <c r="BQ25" i="12" l="1"/>
  <c r="BV25" i="12" s="1"/>
  <c r="CA25" i="12"/>
  <c r="DM25" i="12"/>
  <c r="FE25" i="12" s="1"/>
  <c r="FO25" i="12" s="1"/>
  <c r="FY25" i="12" s="1"/>
  <c r="BG25" i="12"/>
  <c r="BO25" i="12"/>
  <c r="BT25" i="12" s="1"/>
  <c r="BY25" i="12"/>
  <c r="BE25" i="12"/>
  <c r="DK25" i="12"/>
  <c r="FC25" i="12" s="1"/>
  <c r="FM25" i="12" s="1"/>
  <c r="FW25" i="12" s="1"/>
  <c r="BP25" i="12"/>
  <c r="BU25" i="12" s="1"/>
  <c r="BZ25" i="12"/>
  <c r="DL25" i="12"/>
  <c r="FD25" i="12" s="1"/>
  <c r="FN25" i="12" s="1"/>
  <c r="FX25" i="12" s="1"/>
  <c r="BF25" i="12"/>
  <c r="BN25" i="12"/>
  <c r="BS25" i="12" s="1"/>
  <c r="BX25" i="12"/>
  <c r="BD25" i="12"/>
  <c r="DJ25" i="12"/>
  <c r="FB25" i="12" s="1"/>
  <c r="FL25" i="12" s="1"/>
  <c r="FV25" i="12" s="1"/>
  <c r="CE25" i="12" l="1"/>
  <c r="GM25" i="12"/>
  <c r="CD25" i="12"/>
  <c r="GL25" i="12"/>
  <c r="CI25" i="12"/>
  <c r="CC25" i="12"/>
  <c r="GK25" i="12"/>
  <c r="CF25" i="12"/>
  <c r="GN25" i="12"/>
  <c r="GP25" i="12" l="1"/>
  <c r="CH25" i="12"/>
  <c r="CJ25" i="12" s="1"/>
  <c r="CK25" i="12" s="1"/>
  <c r="CM25" i="12" l="1"/>
  <c r="CP25" i="12"/>
  <c r="CX25" i="12" s="1"/>
  <c r="DC25" i="12" s="1"/>
  <c r="CN25" i="12"/>
  <c r="CV25" i="12" s="1"/>
  <c r="DA25" i="12" s="1"/>
  <c r="CO25" i="12"/>
  <c r="CW25" i="12" s="1"/>
  <c r="DB25" i="12" s="1"/>
  <c r="DG25" i="12" l="1"/>
  <c r="GT25" i="12"/>
  <c r="DF25" i="12"/>
  <c r="GS25" i="12"/>
  <c r="DH25" i="12"/>
  <c r="GU25" i="12"/>
  <c r="CU25" i="12"/>
  <c r="CZ25" i="12" s="1"/>
  <c r="CR25" i="12"/>
  <c r="CS25" i="12" s="1"/>
  <c r="DU25" i="12" s="1"/>
  <c r="GG25" i="12" s="1"/>
  <c r="AQ26" i="12" s="1"/>
  <c r="DY25" i="12" l="1"/>
  <c r="DP25" i="12"/>
  <c r="DE25" i="12"/>
  <c r="GR25" i="12"/>
  <c r="GW25" i="12" s="1"/>
  <c r="DR25" i="12"/>
  <c r="EA25" i="12"/>
  <c r="DQ25" i="12"/>
  <c r="DZ25" i="12"/>
  <c r="EY25" i="12" l="1"/>
  <c r="HA25" i="12" s="1"/>
  <c r="ET25" i="12"/>
  <c r="FS25" i="12" s="1"/>
  <c r="GC25" i="12" s="1"/>
  <c r="AM26" i="12" s="1"/>
  <c r="DO25" i="12"/>
  <c r="DT25" i="12" s="1"/>
  <c r="DV25" i="12" s="1"/>
  <c r="DX25" i="12"/>
  <c r="EU25" i="12"/>
  <c r="FT25" i="12" s="1"/>
  <c r="GD25" i="12" s="1"/>
  <c r="AN26" i="12" s="1"/>
  <c r="EZ25" i="12"/>
  <c r="HB25" i="12" s="1"/>
  <c r="EX25" i="12"/>
  <c r="GZ25" i="12" s="1"/>
  <c r="ES25" i="12"/>
  <c r="FR25" i="12" s="1"/>
  <c r="GB25" i="12" s="1"/>
  <c r="AL26" i="12" s="1"/>
  <c r="ER25" i="12" l="1"/>
  <c r="FQ25" i="12" s="1"/>
  <c r="GA25" i="12" s="1"/>
  <c r="EW25" i="12"/>
  <c r="GY25" i="12" s="1"/>
  <c r="HD25" i="12" s="1"/>
  <c r="GF25" i="12" l="1"/>
  <c r="AK26" i="12"/>
  <c r="GH25" i="12" l="1"/>
  <c r="AP26" i="12"/>
  <c r="GI25" i="12" l="1"/>
  <c r="AR26" i="12"/>
  <c r="AU26" i="12" l="1"/>
  <c r="AZ26" i="12" s="1"/>
  <c r="AT26" i="12"/>
  <c r="AY26" i="12" s="1"/>
  <c r="AV26" i="12"/>
  <c r="BA26" i="12" s="1"/>
  <c r="AW26" i="12"/>
  <c r="BB26" i="12" s="1"/>
  <c r="CA26" i="12" l="1"/>
  <c r="BQ26" i="12"/>
  <c r="BV26" i="12" s="1"/>
  <c r="BG26" i="12"/>
  <c r="DM26" i="12"/>
  <c r="FE26" i="12" s="1"/>
  <c r="FO26" i="12" s="1"/>
  <c r="FY26" i="12" s="1"/>
  <c r="BX26" i="12"/>
  <c r="BN26" i="12"/>
  <c r="BS26" i="12" s="1"/>
  <c r="BD26" i="12"/>
  <c r="DJ26" i="12"/>
  <c r="FB26" i="12" s="1"/>
  <c r="FL26" i="12" s="1"/>
  <c r="FV26" i="12" s="1"/>
  <c r="BP26" i="12"/>
  <c r="BZ26" i="12"/>
  <c r="BF26" i="12"/>
  <c r="DL26" i="12"/>
  <c r="FD26" i="12" s="1"/>
  <c r="FN26" i="12" s="1"/>
  <c r="FX26" i="12" s="1"/>
  <c r="BY26" i="12"/>
  <c r="BO26" i="12"/>
  <c r="BT26" i="12" s="1"/>
  <c r="DK26" i="12"/>
  <c r="FC26" i="12" s="1"/>
  <c r="FM26" i="12" s="1"/>
  <c r="FW26" i="12" s="1"/>
  <c r="BE26" i="12"/>
  <c r="CC26" i="12" l="1"/>
  <c r="GK26" i="12"/>
  <c r="BU26" i="12"/>
  <c r="GM26" i="12" s="1"/>
  <c r="CF26" i="12"/>
  <c r="GN26" i="12"/>
  <c r="CI26" i="12"/>
  <c r="CD26" i="12"/>
  <c r="GL26" i="12"/>
  <c r="GP26" i="12" l="1"/>
  <c r="CE26" i="12"/>
  <c r="CH26" i="12" s="1"/>
  <c r="CJ26" i="12" s="1"/>
  <c r="CK26" i="12" s="1"/>
  <c r="CM26" i="12" l="1"/>
  <c r="CN26" i="12"/>
  <c r="CV26" i="12" s="1"/>
  <c r="CP26" i="12"/>
  <c r="CX26" i="12" s="1"/>
  <c r="DC26" i="12" s="1"/>
  <c r="CO26" i="12"/>
  <c r="CW26" i="12" s="1"/>
  <c r="DB26" i="12" s="1"/>
  <c r="DH26" i="12" l="1"/>
  <c r="GU26" i="12"/>
  <c r="DG26" i="12"/>
  <c r="GT26" i="12"/>
  <c r="DA26" i="12"/>
  <c r="GS26" i="12" s="1"/>
  <c r="CU26" i="12"/>
  <c r="CZ26" i="12" s="1"/>
  <c r="CR26" i="12"/>
  <c r="CS26" i="12" s="1"/>
  <c r="DU26" i="12" s="1"/>
  <c r="GG26" i="12" s="1"/>
  <c r="AQ27" i="12" s="1"/>
  <c r="DF26" i="12" l="1"/>
  <c r="DE26" i="12"/>
  <c r="GR26" i="12"/>
  <c r="GW26" i="12" s="1"/>
  <c r="DQ26" i="12"/>
  <c r="DZ26" i="12"/>
  <c r="EA26" i="12"/>
  <c r="DR26" i="12"/>
  <c r="ET26" i="12" l="1"/>
  <c r="FS26" i="12" s="1"/>
  <c r="GC26" i="12" s="1"/>
  <c r="AM27" i="12" s="1"/>
  <c r="EY26" i="12"/>
  <c r="HA26" i="12" s="1"/>
  <c r="EU26" i="12"/>
  <c r="FT26" i="12" s="1"/>
  <c r="GD26" i="12" s="1"/>
  <c r="AN27" i="12" s="1"/>
  <c r="EZ26" i="12"/>
  <c r="HB26" i="12" s="1"/>
  <c r="DX26" i="12"/>
  <c r="DO26" i="12"/>
  <c r="DY26" i="12"/>
  <c r="DP26" i="12"/>
  <c r="DT26" i="12" l="1"/>
  <c r="DV26" i="12" s="1"/>
  <c r="ES26" i="12"/>
  <c r="FR26" i="12" s="1"/>
  <c r="GB26" i="12" s="1"/>
  <c r="AL27" i="12" s="1"/>
  <c r="EX26" i="12"/>
  <c r="GZ26" i="12" s="1"/>
  <c r="ER26" i="12"/>
  <c r="FQ26" i="12" s="1"/>
  <c r="GA26" i="12" s="1"/>
  <c r="EW26" i="12"/>
  <c r="GY26" i="12" s="1"/>
  <c r="HD26" i="12" s="1"/>
  <c r="AK27" i="12" l="1"/>
  <c r="GF26" i="12"/>
  <c r="GH26" i="12" l="1"/>
  <c r="AP27" i="12"/>
  <c r="GI26" i="12" l="1"/>
  <c r="AR27" i="12"/>
  <c r="AW27" i="12" l="1"/>
  <c r="BB27" i="12" s="1"/>
  <c r="AV27" i="12"/>
  <c r="BA27" i="12" s="1"/>
  <c r="AU27" i="12"/>
  <c r="AZ27" i="12" s="1"/>
  <c r="AT27" i="12"/>
  <c r="AY27" i="12" s="1"/>
  <c r="BN27" i="12" l="1"/>
  <c r="BS27" i="12" s="1"/>
  <c r="BX27" i="12"/>
  <c r="BD27" i="12"/>
  <c r="DJ27" i="12"/>
  <c r="FB27" i="12" s="1"/>
  <c r="FL27" i="12" s="1"/>
  <c r="FV27" i="12" s="1"/>
  <c r="BZ27" i="12"/>
  <c r="BP27" i="12"/>
  <c r="BU27" i="12" s="1"/>
  <c r="DL27" i="12"/>
  <c r="FD27" i="12" s="1"/>
  <c r="FN27" i="12" s="1"/>
  <c r="FX27" i="12" s="1"/>
  <c r="BF27" i="12"/>
  <c r="BO27" i="12"/>
  <c r="BT27" i="12" s="1"/>
  <c r="BY27" i="12"/>
  <c r="BE27" i="12"/>
  <c r="DK27" i="12"/>
  <c r="FC27" i="12" s="1"/>
  <c r="FM27" i="12" s="1"/>
  <c r="FW27" i="12" s="1"/>
  <c r="BQ27" i="12"/>
  <c r="BV27" i="12" s="1"/>
  <c r="CA27" i="12"/>
  <c r="DM27" i="12"/>
  <c r="FE27" i="12" s="1"/>
  <c r="FO27" i="12" s="1"/>
  <c r="FY27" i="12" s="1"/>
  <c r="BG27" i="12"/>
  <c r="CD27" i="12" l="1"/>
  <c r="GL27" i="12"/>
  <c r="CI27" i="12"/>
  <c r="CE27" i="12"/>
  <c r="GM27" i="12"/>
  <c r="CF27" i="12"/>
  <c r="GN27" i="12"/>
  <c r="CC27" i="12"/>
  <c r="CH27" i="12" s="1"/>
  <c r="CJ27" i="12" s="1"/>
  <c r="CK27" i="12" s="1"/>
  <c r="GK27" i="12"/>
  <c r="CM27" i="12" l="1"/>
  <c r="CN27" i="12"/>
  <c r="CV27" i="12" s="1"/>
  <c r="DA27" i="12" s="1"/>
  <c r="CO27" i="12"/>
  <c r="CW27" i="12" s="1"/>
  <c r="DB27" i="12" s="1"/>
  <c r="CP27" i="12"/>
  <c r="CX27" i="12" s="1"/>
  <c r="DC27" i="12" s="1"/>
  <c r="GP27" i="12"/>
  <c r="DG27" i="12" l="1"/>
  <c r="GT27" i="12"/>
  <c r="DF27" i="12"/>
  <c r="GS27" i="12"/>
  <c r="DH27" i="12"/>
  <c r="GU27" i="12"/>
  <c r="CR27" i="12"/>
  <c r="CS27" i="12" s="1"/>
  <c r="DU27" i="12" s="1"/>
  <c r="GG27" i="12" s="1"/>
  <c r="AQ28" i="12" s="1"/>
  <c r="CU27" i="12"/>
  <c r="CZ27" i="12" s="1"/>
  <c r="DE27" i="12" l="1"/>
  <c r="GR27" i="12"/>
  <c r="GW27" i="12" s="1"/>
  <c r="EA27" i="12"/>
  <c r="DR27" i="12"/>
  <c r="DP27" i="12"/>
  <c r="DY27" i="12"/>
  <c r="DZ27" i="12"/>
  <c r="DQ27" i="12"/>
  <c r="EY27" i="12" l="1"/>
  <c r="HA27" i="12" s="1"/>
  <c r="ET27" i="12"/>
  <c r="FS27" i="12" s="1"/>
  <c r="GC27" i="12" s="1"/>
  <c r="AM28" i="12" s="1"/>
  <c r="ES27" i="12"/>
  <c r="FR27" i="12" s="1"/>
  <c r="GB27" i="12" s="1"/>
  <c r="AL28" i="12" s="1"/>
  <c r="EX27" i="12"/>
  <c r="GZ27" i="12" s="1"/>
  <c r="EU27" i="12"/>
  <c r="FT27" i="12" s="1"/>
  <c r="GD27" i="12" s="1"/>
  <c r="AN28" i="12" s="1"/>
  <c r="EZ27" i="12"/>
  <c r="HB27" i="12" s="1"/>
  <c r="DX27" i="12"/>
  <c r="DO27" i="12"/>
  <c r="DT27" i="12" s="1"/>
  <c r="DV27" i="12" s="1"/>
  <c r="ER27" i="12" l="1"/>
  <c r="FQ27" i="12" s="1"/>
  <c r="GA27" i="12" s="1"/>
  <c r="EW27" i="12"/>
  <c r="GY27" i="12" s="1"/>
  <c r="HD27" i="12" s="1"/>
  <c r="GF27" i="12" l="1"/>
  <c r="AK28" i="12"/>
  <c r="AP28" i="12" l="1"/>
  <c r="GH27" i="12"/>
  <c r="GI27" i="12" l="1"/>
  <c r="AR28" i="12"/>
  <c r="AU28" i="12" l="1"/>
  <c r="AZ28" i="12" s="1"/>
  <c r="AW28" i="12"/>
  <c r="BB28" i="12" s="1"/>
  <c r="AT28" i="12"/>
  <c r="AY28" i="12" s="1"/>
  <c r="AV28" i="12"/>
  <c r="BA28" i="12" s="1"/>
  <c r="BX28" i="12" l="1"/>
  <c r="BN28" i="12"/>
  <c r="BS28" i="12" s="1"/>
  <c r="DJ28" i="12"/>
  <c r="FB28" i="12" s="1"/>
  <c r="FL28" i="12" s="1"/>
  <c r="FV28" i="12" s="1"/>
  <c r="BD28" i="12"/>
  <c r="BQ28" i="12"/>
  <c r="BV28" i="12" s="1"/>
  <c r="CA28" i="12"/>
  <c r="DM28" i="12"/>
  <c r="FE28" i="12" s="1"/>
  <c r="FO28" i="12" s="1"/>
  <c r="FY28" i="12" s="1"/>
  <c r="BG28" i="12"/>
  <c r="BP28" i="12"/>
  <c r="BU28" i="12" s="1"/>
  <c r="BZ28" i="12"/>
  <c r="DL28" i="12"/>
  <c r="FD28" i="12" s="1"/>
  <c r="FN28" i="12" s="1"/>
  <c r="FX28" i="12" s="1"/>
  <c r="BF28" i="12"/>
  <c r="BY28" i="12"/>
  <c r="BO28" i="12"/>
  <c r="BE28" i="12"/>
  <c r="DK28" i="12"/>
  <c r="FC28" i="12" s="1"/>
  <c r="FM28" i="12" s="1"/>
  <c r="FW28" i="12" s="1"/>
  <c r="CE28" i="12" l="1"/>
  <c r="GM28" i="12"/>
  <c r="CF28" i="12"/>
  <c r="GN28" i="12"/>
  <c r="CC28" i="12"/>
  <c r="GK28" i="12"/>
  <c r="CI28" i="12"/>
  <c r="BT28" i="12"/>
  <c r="GL28" i="12" s="1"/>
  <c r="CD28" i="12" l="1"/>
  <c r="GP28" i="12"/>
  <c r="CH28" i="12"/>
  <c r="CJ28" i="12" s="1"/>
  <c r="CK28" i="12" s="1"/>
  <c r="CN28" i="12" l="1"/>
  <c r="CV28" i="12" s="1"/>
  <c r="DA28" i="12" s="1"/>
  <c r="CO28" i="12"/>
  <c r="CW28" i="12" s="1"/>
  <c r="DB28" i="12" s="1"/>
  <c r="CP28" i="12"/>
  <c r="CX28" i="12" s="1"/>
  <c r="DC28" i="12" s="1"/>
  <c r="CM28" i="12"/>
  <c r="CR28" i="12" l="1"/>
  <c r="CS28" i="12" s="1"/>
  <c r="DU28" i="12" s="1"/>
  <c r="GG28" i="12" s="1"/>
  <c r="AQ29" i="12" s="1"/>
  <c r="CU28" i="12"/>
  <c r="CZ28" i="12" s="1"/>
  <c r="DG28" i="12"/>
  <c r="GT28" i="12"/>
  <c r="DH28" i="12"/>
  <c r="GU28" i="12"/>
  <c r="DF28" i="12"/>
  <c r="GS28" i="12"/>
  <c r="DZ28" i="12" l="1"/>
  <c r="DQ28" i="12"/>
  <c r="DR28" i="12"/>
  <c r="EA28" i="12"/>
  <c r="DE28" i="12"/>
  <c r="GR28" i="12"/>
  <c r="GW28" i="12" s="1"/>
  <c r="DP28" i="12"/>
  <c r="DY28" i="12"/>
  <c r="DO28" i="12" l="1"/>
  <c r="DT28" i="12" s="1"/>
  <c r="DV28" i="12" s="1"/>
  <c r="DX28" i="12"/>
  <c r="EX28" i="12"/>
  <c r="GZ28" i="12" s="1"/>
  <c r="ES28" i="12"/>
  <c r="FR28" i="12" s="1"/>
  <c r="GB28" i="12" s="1"/>
  <c r="AL29" i="12" s="1"/>
  <c r="EU28" i="12"/>
  <c r="FT28" i="12" s="1"/>
  <c r="GD28" i="12" s="1"/>
  <c r="AN29" i="12" s="1"/>
  <c r="EZ28" i="12"/>
  <c r="HB28" i="12" s="1"/>
  <c r="ET28" i="12"/>
  <c r="FS28" i="12" s="1"/>
  <c r="GC28" i="12" s="1"/>
  <c r="AM29" i="12" s="1"/>
  <c r="EY28" i="12"/>
  <c r="HA28" i="12" s="1"/>
  <c r="ER28" i="12" l="1"/>
  <c r="FQ28" i="12" s="1"/>
  <c r="GA28" i="12" s="1"/>
  <c r="EW28" i="12"/>
  <c r="GY28" i="12" s="1"/>
  <c r="HD28" i="12" s="1"/>
  <c r="AK29" i="12" l="1"/>
  <c r="GF28" i="12"/>
  <c r="GH28" i="12" l="1"/>
  <c r="AP29" i="12"/>
  <c r="GI28" i="12" l="1"/>
  <c r="AR29" i="12"/>
  <c r="AT29" i="12" l="1"/>
  <c r="AY29" i="12" s="1"/>
  <c r="AU29" i="12"/>
  <c r="AZ29" i="12" s="1"/>
  <c r="AW29" i="12"/>
  <c r="BB29" i="12" s="1"/>
  <c r="AV29" i="12"/>
  <c r="BA29" i="12" s="1"/>
  <c r="CA29" i="12" l="1"/>
  <c r="BQ29" i="12"/>
  <c r="BV29" i="12" s="1"/>
  <c r="DM29" i="12"/>
  <c r="FE29" i="12" s="1"/>
  <c r="FO29" i="12" s="1"/>
  <c r="FY29" i="12" s="1"/>
  <c r="BG29" i="12"/>
  <c r="BO29" i="12"/>
  <c r="BT29" i="12" s="1"/>
  <c r="BY29" i="12"/>
  <c r="BE29" i="12"/>
  <c r="DK29" i="12"/>
  <c r="FC29" i="12" s="1"/>
  <c r="FM29" i="12" s="1"/>
  <c r="FW29" i="12" s="1"/>
  <c r="BZ29" i="12"/>
  <c r="BP29" i="12"/>
  <c r="BU29" i="12" s="1"/>
  <c r="DL29" i="12"/>
  <c r="FD29" i="12" s="1"/>
  <c r="FN29" i="12" s="1"/>
  <c r="FX29" i="12" s="1"/>
  <c r="BF29" i="12"/>
  <c r="BN29" i="12"/>
  <c r="BS29" i="12" s="1"/>
  <c r="BX29" i="12"/>
  <c r="DJ29" i="12"/>
  <c r="FB29" i="12" s="1"/>
  <c r="FL29" i="12" s="1"/>
  <c r="FV29" i="12" s="1"/>
  <c r="BD29" i="12"/>
  <c r="CD29" i="12" l="1"/>
  <c r="GL29" i="12"/>
  <c r="CE29" i="12"/>
  <c r="GM29" i="12"/>
  <c r="CI29" i="12"/>
  <c r="CF29" i="12"/>
  <c r="GN29" i="12"/>
  <c r="CC29" i="12"/>
  <c r="CH29" i="12" s="1"/>
  <c r="CJ29" i="12" s="1"/>
  <c r="CK29" i="12" s="1"/>
  <c r="GK29" i="12"/>
  <c r="GP29" i="12" s="1"/>
  <c r="CN29" i="12" l="1"/>
  <c r="CV29" i="12" s="1"/>
  <c r="DA29" i="12" s="1"/>
  <c r="CP29" i="12"/>
  <c r="CX29" i="12" s="1"/>
  <c r="DC29" i="12" s="1"/>
  <c r="CM29" i="12"/>
  <c r="CO29" i="12"/>
  <c r="CW29" i="12" s="1"/>
  <c r="DB29" i="12" s="1"/>
  <c r="DH29" i="12" l="1"/>
  <c r="GU29" i="12"/>
  <c r="DG29" i="12"/>
  <c r="GT29" i="12"/>
  <c r="CU29" i="12"/>
  <c r="CZ29" i="12" s="1"/>
  <c r="CR29" i="12"/>
  <c r="CS29" i="12" s="1"/>
  <c r="DU29" i="12" s="1"/>
  <c r="GG29" i="12" s="1"/>
  <c r="AQ30" i="12" s="1"/>
  <c r="DF29" i="12"/>
  <c r="GS29" i="12"/>
  <c r="DY29" i="12" l="1"/>
  <c r="DP29" i="12"/>
  <c r="DE29" i="12"/>
  <c r="GR29" i="12"/>
  <c r="GW29" i="12" s="1"/>
  <c r="DQ29" i="12"/>
  <c r="DZ29" i="12"/>
  <c r="DR29" i="12"/>
  <c r="EA29" i="12"/>
  <c r="EZ29" i="12" l="1"/>
  <c r="HB29" i="12" s="1"/>
  <c r="EU29" i="12"/>
  <c r="FT29" i="12" s="1"/>
  <c r="GD29" i="12" s="1"/>
  <c r="AN30" i="12" s="1"/>
  <c r="EY29" i="12"/>
  <c r="HA29" i="12" s="1"/>
  <c r="ET29" i="12"/>
  <c r="FS29" i="12" s="1"/>
  <c r="GC29" i="12" s="1"/>
  <c r="AM30" i="12" s="1"/>
  <c r="DX29" i="12"/>
  <c r="DO29" i="12"/>
  <c r="DT29" i="12" s="1"/>
  <c r="DV29" i="12" s="1"/>
  <c r="ES29" i="12"/>
  <c r="FR29" i="12" s="1"/>
  <c r="GB29" i="12" s="1"/>
  <c r="AL30" i="12" s="1"/>
  <c r="EX29" i="12"/>
  <c r="GZ29" i="12" s="1"/>
  <c r="ER29" i="12" l="1"/>
  <c r="FQ29" i="12" s="1"/>
  <c r="GA29" i="12" s="1"/>
  <c r="EW29" i="12"/>
  <c r="GY29" i="12" s="1"/>
  <c r="HD29" i="12" s="1"/>
  <c r="GF29" i="12" l="1"/>
  <c r="AK30" i="12"/>
  <c r="AP30" i="12" l="1"/>
  <c r="GH29" i="12"/>
  <c r="AR30" i="12" l="1"/>
  <c r="GI29" i="12"/>
  <c r="AT30" i="12" l="1"/>
  <c r="AY30" i="12" s="1"/>
  <c r="AW30" i="12"/>
  <c r="BB30" i="12" s="1"/>
  <c r="AU30" i="12"/>
  <c r="AZ30" i="12" s="1"/>
  <c r="AV30" i="12"/>
  <c r="BA30" i="12" s="1"/>
  <c r="BZ30" i="12" l="1"/>
  <c r="BP30" i="12"/>
  <c r="BU30" i="12" s="1"/>
  <c r="DL30" i="12"/>
  <c r="FD30" i="12" s="1"/>
  <c r="FN30" i="12" s="1"/>
  <c r="FX30" i="12" s="1"/>
  <c r="BF30" i="12"/>
  <c r="CA30" i="12"/>
  <c r="BQ30" i="12"/>
  <c r="DM30" i="12"/>
  <c r="FE30" i="12" s="1"/>
  <c r="FO30" i="12" s="1"/>
  <c r="FY30" i="12" s="1"/>
  <c r="BG30" i="12"/>
  <c r="BO30" i="12"/>
  <c r="BT30" i="12" s="1"/>
  <c r="BY30" i="12"/>
  <c r="DK30" i="12"/>
  <c r="FC30" i="12" s="1"/>
  <c r="FM30" i="12" s="1"/>
  <c r="FW30" i="12" s="1"/>
  <c r="BE30" i="12"/>
  <c r="BN30" i="12"/>
  <c r="BS30" i="12" s="1"/>
  <c r="BX30" i="12"/>
  <c r="BD30" i="12"/>
  <c r="DJ30" i="12"/>
  <c r="FB30" i="12" s="1"/>
  <c r="FL30" i="12" s="1"/>
  <c r="FV30" i="12" s="1"/>
  <c r="BV30" i="12" l="1"/>
  <c r="GN30" i="12" s="1"/>
  <c r="CI30" i="12"/>
  <c r="CE30" i="12"/>
  <c r="GM30" i="12"/>
  <c r="CD30" i="12"/>
  <c r="GL30" i="12"/>
  <c r="CC30" i="12"/>
  <c r="GK30" i="12"/>
  <c r="GP30" i="12" s="1"/>
  <c r="CF30" i="12" l="1"/>
  <c r="CH30" i="12" s="1"/>
  <c r="CJ30" i="12" s="1"/>
  <c r="CK30" i="12" s="1"/>
  <c r="CN30" i="12" l="1"/>
  <c r="CV30" i="12" s="1"/>
  <c r="DA30" i="12" s="1"/>
  <c r="CO30" i="12"/>
  <c r="CW30" i="12" s="1"/>
  <c r="DB30" i="12" s="1"/>
  <c r="CP30" i="12"/>
  <c r="CX30" i="12" s="1"/>
  <c r="DC30" i="12" s="1"/>
  <c r="CM30" i="12"/>
  <c r="CR30" i="12" l="1"/>
  <c r="CS30" i="12" s="1"/>
  <c r="DU30" i="12" s="1"/>
  <c r="GG30" i="12" s="1"/>
  <c r="AQ31" i="12" s="1"/>
  <c r="CU30" i="12"/>
  <c r="CZ30" i="12" s="1"/>
  <c r="DG30" i="12"/>
  <c r="GT30" i="12"/>
  <c r="DH30" i="12"/>
  <c r="GU30" i="12"/>
  <c r="DF30" i="12"/>
  <c r="GS30" i="12"/>
  <c r="DR30" i="12" l="1"/>
  <c r="EA30" i="12"/>
  <c r="DE30" i="12"/>
  <c r="GR30" i="12"/>
  <c r="GW30" i="12" s="1"/>
  <c r="DP30" i="12"/>
  <c r="DY30" i="12"/>
  <c r="DZ30" i="12"/>
  <c r="DQ30" i="12"/>
  <c r="ES30" i="12" l="1"/>
  <c r="FR30" i="12" s="1"/>
  <c r="GB30" i="12" s="1"/>
  <c r="AL31" i="12" s="1"/>
  <c r="EX30" i="12"/>
  <c r="GZ30" i="12" s="1"/>
  <c r="EU30" i="12"/>
  <c r="FT30" i="12" s="1"/>
  <c r="GD30" i="12" s="1"/>
  <c r="AN31" i="12" s="1"/>
  <c r="EZ30" i="12"/>
  <c r="HB30" i="12" s="1"/>
  <c r="ET30" i="12"/>
  <c r="FS30" i="12" s="1"/>
  <c r="GC30" i="12" s="1"/>
  <c r="AM31" i="12" s="1"/>
  <c r="EY30" i="12"/>
  <c r="HA30" i="12" s="1"/>
  <c r="DX30" i="12"/>
  <c r="DO30" i="12"/>
  <c r="DT30" i="12" s="1"/>
  <c r="DV30" i="12" s="1"/>
  <c r="EW30" i="12" l="1"/>
  <c r="GY30" i="12" s="1"/>
  <c r="ER30" i="12"/>
  <c r="FQ30" i="12" s="1"/>
  <c r="GA30" i="12" s="1"/>
  <c r="HD30" i="12"/>
  <c r="GF30" i="12" l="1"/>
  <c r="AK31" i="12"/>
  <c r="GH30" i="12" l="1"/>
  <c r="AP31" i="12"/>
  <c r="GI30" i="12" l="1"/>
  <c r="AR31" i="12"/>
  <c r="AU31" i="12" l="1"/>
  <c r="AZ31" i="12" s="1"/>
  <c r="AV31" i="12"/>
  <c r="BA31" i="12" s="1"/>
  <c r="AW31" i="12"/>
  <c r="BB31" i="12" s="1"/>
  <c r="AT31" i="12"/>
  <c r="AY31" i="12" s="1"/>
  <c r="BQ31" i="12" l="1"/>
  <c r="BV31" i="12" s="1"/>
  <c r="CA31" i="12"/>
  <c r="BG31" i="12"/>
  <c r="DM31" i="12"/>
  <c r="FE31" i="12" s="1"/>
  <c r="FO31" i="12" s="1"/>
  <c r="FY31" i="12" s="1"/>
  <c r="BN31" i="12"/>
  <c r="BS31" i="12" s="1"/>
  <c r="BX31" i="12"/>
  <c r="BD31" i="12"/>
  <c r="DJ31" i="12"/>
  <c r="FB31" i="12" s="1"/>
  <c r="FL31" i="12" s="1"/>
  <c r="FV31" i="12" s="1"/>
  <c r="BZ31" i="12"/>
  <c r="BP31" i="12"/>
  <c r="BU31" i="12" s="1"/>
  <c r="DL31" i="12"/>
  <c r="FD31" i="12" s="1"/>
  <c r="FN31" i="12" s="1"/>
  <c r="FX31" i="12" s="1"/>
  <c r="BF31" i="12"/>
  <c r="BO31" i="12"/>
  <c r="BT31" i="12" s="1"/>
  <c r="BY31" i="12"/>
  <c r="DK31" i="12"/>
  <c r="FC31" i="12" s="1"/>
  <c r="FM31" i="12" s="1"/>
  <c r="FW31" i="12" s="1"/>
  <c r="BE31" i="12"/>
  <c r="CE31" i="12" l="1"/>
  <c r="GM31" i="12"/>
  <c r="CC31" i="12"/>
  <c r="GK31" i="12"/>
  <c r="CI31" i="12"/>
  <c r="CD31" i="12"/>
  <c r="GL31" i="12"/>
  <c r="CF31" i="12"/>
  <c r="GN31" i="12"/>
  <c r="GP31" i="12" l="1"/>
  <c r="CH31" i="12"/>
  <c r="CJ31" i="12" s="1"/>
  <c r="CK31" i="12" s="1"/>
  <c r="CN31" i="12" l="1"/>
  <c r="CV31" i="12" s="1"/>
  <c r="DA31" i="12" s="1"/>
  <c r="CO31" i="12"/>
  <c r="CW31" i="12" s="1"/>
  <c r="DB31" i="12" s="1"/>
  <c r="CP31" i="12"/>
  <c r="CX31" i="12" s="1"/>
  <c r="CM31" i="12"/>
  <c r="DC31" i="12" l="1"/>
  <c r="GU31" i="12" s="1"/>
  <c r="DG31" i="12"/>
  <c r="GT31" i="12"/>
  <c r="CU31" i="12"/>
  <c r="CZ31" i="12" s="1"/>
  <c r="CR31" i="12"/>
  <c r="CS31" i="12" s="1"/>
  <c r="DU31" i="12" s="1"/>
  <c r="GG31" i="12" s="1"/>
  <c r="AQ32" i="12" s="1"/>
  <c r="DF31" i="12"/>
  <c r="GS31" i="12"/>
  <c r="DY31" i="12" l="1"/>
  <c r="DP31" i="12"/>
  <c r="DE31" i="12"/>
  <c r="GR31" i="12"/>
  <c r="GW31" i="12" s="1"/>
  <c r="DZ31" i="12"/>
  <c r="DQ31" i="12"/>
  <c r="DH31" i="12"/>
  <c r="DR31" i="12" l="1"/>
  <c r="EA31" i="12"/>
  <c r="EY31" i="12"/>
  <c r="HA31" i="12" s="1"/>
  <c r="ET31" i="12"/>
  <c r="FS31" i="12" s="1"/>
  <c r="GC31" i="12" s="1"/>
  <c r="AM32" i="12" s="1"/>
  <c r="DO31" i="12"/>
  <c r="DT31" i="12" s="1"/>
  <c r="DV31" i="12" s="1"/>
  <c r="DX31" i="12"/>
  <c r="ES31" i="12"/>
  <c r="FR31" i="12" s="1"/>
  <c r="GB31" i="12" s="1"/>
  <c r="AL32" i="12" s="1"/>
  <c r="EX31" i="12"/>
  <c r="GZ31" i="12" s="1"/>
  <c r="ER31" i="12" l="1"/>
  <c r="FQ31" i="12" s="1"/>
  <c r="GA31" i="12" s="1"/>
  <c r="EW31" i="12"/>
  <c r="GY31" i="12" s="1"/>
  <c r="EZ31" i="12"/>
  <c r="HB31" i="12" s="1"/>
  <c r="EU31" i="12"/>
  <c r="FT31" i="12" s="1"/>
  <c r="GD31" i="12" s="1"/>
  <c r="AN32" i="12" s="1"/>
  <c r="HD31" i="12" l="1"/>
  <c r="AK32" i="12"/>
  <c r="GF31" i="12"/>
  <c r="GH31" i="12" l="1"/>
  <c r="AP32" i="12"/>
  <c r="GI31" i="12" l="1"/>
  <c r="AR32" i="12"/>
  <c r="AV32" i="12" l="1"/>
  <c r="BA32" i="12" s="1"/>
  <c r="AW32" i="12"/>
  <c r="BB32" i="12" s="1"/>
  <c r="AU32" i="12"/>
  <c r="AZ32" i="12" s="1"/>
  <c r="AT32" i="12"/>
  <c r="AY32" i="12" s="1"/>
  <c r="BN32" i="12" l="1"/>
  <c r="BS32" i="12" s="1"/>
  <c r="BX32" i="12"/>
  <c r="BD32" i="12"/>
  <c r="DJ32" i="12"/>
  <c r="FB32" i="12" s="1"/>
  <c r="FL32" i="12" s="1"/>
  <c r="FV32" i="12" s="1"/>
  <c r="BQ32" i="12"/>
  <c r="BV32" i="12" s="1"/>
  <c r="CA32" i="12"/>
  <c r="DM32" i="12"/>
  <c r="FE32" i="12" s="1"/>
  <c r="FO32" i="12" s="1"/>
  <c r="FY32" i="12" s="1"/>
  <c r="BG32" i="12"/>
  <c r="BO32" i="12"/>
  <c r="BT32" i="12" s="1"/>
  <c r="BY32" i="12"/>
  <c r="DK32" i="12"/>
  <c r="FC32" i="12" s="1"/>
  <c r="FM32" i="12" s="1"/>
  <c r="FW32" i="12" s="1"/>
  <c r="BE32" i="12"/>
  <c r="BZ32" i="12"/>
  <c r="BP32" i="12"/>
  <c r="BU32" i="12" s="1"/>
  <c r="BF32" i="12"/>
  <c r="DL32" i="12"/>
  <c r="FD32" i="12" s="1"/>
  <c r="FN32" i="12" s="1"/>
  <c r="FX32" i="12" s="1"/>
  <c r="CI32" i="12" l="1"/>
  <c r="CE32" i="12"/>
  <c r="GM32" i="12"/>
  <c r="CD32" i="12"/>
  <c r="GL32" i="12"/>
  <c r="CF32" i="12"/>
  <c r="GN32" i="12"/>
  <c r="CC32" i="12"/>
  <c r="GK32" i="12"/>
  <c r="CH32" i="12" l="1"/>
  <c r="CJ32" i="12" s="1"/>
  <c r="CK32" i="12" s="1"/>
  <c r="CN32" i="12" s="1"/>
  <c r="CV32" i="12" s="1"/>
  <c r="DA32" i="12" s="1"/>
  <c r="GP32" i="12"/>
  <c r="CP32" i="12" l="1"/>
  <c r="CX32" i="12" s="1"/>
  <c r="DC32" i="12" s="1"/>
  <c r="CM32" i="12"/>
  <c r="CO32" i="12"/>
  <c r="CW32" i="12" s="1"/>
  <c r="DB32" i="12" s="1"/>
  <c r="DG32" i="12" s="1"/>
  <c r="DH32" i="12"/>
  <c r="GU32" i="12"/>
  <c r="CU32" i="12"/>
  <c r="CZ32" i="12" s="1"/>
  <c r="CR32" i="12"/>
  <c r="CS32" i="12" s="1"/>
  <c r="DU32" i="12" s="1"/>
  <c r="GG32" i="12" s="1"/>
  <c r="AQ33" i="12" s="1"/>
  <c r="DF32" i="12"/>
  <c r="GS32" i="12"/>
  <c r="GT32" i="12" l="1"/>
  <c r="DY32" i="12"/>
  <c r="DP32" i="12"/>
  <c r="DR32" i="12"/>
  <c r="EA32" i="12"/>
  <c r="DE32" i="12"/>
  <c r="GR32" i="12"/>
  <c r="GW32" i="12" s="1"/>
  <c r="DZ32" i="12"/>
  <c r="DQ32" i="12"/>
  <c r="EY32" i="12" l="1"/>
  <c r="HA32" i="12" s="1"/>
  <c r="ET32" i="12"/>
  <c r="FS32" i="12" s="1"/>
  <c r="GC32" i="12" s="1"/>
  <c r="AM33" i="12" s="1"/>
  <c r="EU32" i="12"/>
  <c r="FT32" i="12" s="1"/>
  <c r="GD32" i="12" s="1"/>
  <c r="AN33" i="12" s="1"/>
  <c r="EZ32" i="12"/>
  <c r="HB32" i="12" s="1"/>
  <c r="DX32" i="12"/>
  <c r="DO32" i="12"/>
  <c r="DT32" i="12" s="1"/>
  <c r="DV32" i="12" s="1"/>
  <c r="ES32" i="12"/>
  <c r="FR32" i="12" s="1"/>
  <c r="GB32" i="12" s="1"/>
  <c r="AL33" i="12" s="1"/>
  <c r="EX32" i="12"/>
  <c r="GZ32" i="12" s="1"/>
  <c r="ER32" i="12" l="1"/>
  <c r="FQ32" i="12" s="1"/>
  <c r="GA32" i="12" s="1"/>
  <c r="EW32" i="12"/>
  <c r="GY32" i="12" s="1"/>
  <c r="HD32" i="12" s="1"/>
  <c r="AK33" i="12" l="1"/>
  <c r="GF32" i="12"/>
  <c r="GH32" i="12" l="1"/>
  <c r="AP33" i="12"/>
  <c r="GI32" i="12" l="1"/>
  <c r="AR33" i="12"/>
  <c r="AT33" i="12" l="1"/>
  <c r="AY33" i="12" s="1"/>
  <c r="AU33" i="12"/>
  <c r="AZ33" i="12" s="1"/>
  <c r="AW33" i="12"/>
  <c r="BB33" i="12" s="1"/>
  <c r="AV33" i="12"/>
  <c r="BA33" i="12" s="1"/>
  <c r="BO33" i="12" l="1"/>
  <c r="BY33" i="12"/>
  <c r="BE33" i="12"/>
  <c r="DK33" i="12"/>
  <c r="FC33" i="12" s="1"/>
  <c r="FM33" i="12" s="1"/>
  <c r="FW33" i="12" s="1"/>
  <c r="BP33" i="12"/>
  <c r="BU33" i="12" s="1"/>
  <c r="BZ33" i="12"/>
  <c r="DL33" i="12"/>
  <c r="FD33" i="12" s="1"/>
  <c r="FN33" i="12" s="1"/>
  <c r="FX33" i="12" s="1"/>
  <c r="BF33" i="12"/>
  <c r="CA33" i="12"/>
  <c r="BQ33" i="12"/>
  <c r="BV33" i="12" s="1"/>
  <c r="DM33" i="12"/>
  <c r="FE33" i="12" s="1"/>
  <c r="FO33" i="12" s="1"/>
  <c r="FY33" i="12" s="1"/>
  <c r="BG33" i="12"/>
  <c r="BX33" i="12"/>
  <c r="BN33" i="12"/>
  <c r="BS33" i="12" s="1"/>
  <c r="BD33" i="12"/>
  <c r="DJ33" i="12"/>
  <c r="FB33" i="12" s="1"/>
  <c r="FL33" i="12" s="1"/>
  <c r="FV33" i="12" s="1"/>
  <c r="CE33" i="12" l="1"/>
  <c r="GM33" i="12"/>
  <c r="CI33" i="12"/>
  <c r="CF33" i="12"/>
  <c r="GN33" i="12"/>
  <c r="CC33" i="12"/>
  <c r="GK33" i="12"/>
  <c r="BT33" i="12"/>
  <c r="GL33" i="12" s="1"/>
  <c r="GP33" i="12" l="1"/>
  <c r="CD33" i="12"/>
  <c r="CH33" i="12" s="1"/>
  <c r="CJ33" i="12" s="1"/>
  <c r="CK33" i="12" s="1"/>
  <c r="CM33" i="12" l="1"/>
  <c r="CO33" i="12"/>
  <c r="CW33" i="12" s="1"/>
  <c r="DB33" i="12" s="1"/>
  <c r="CN33" i="12"/>
  <c r="CV33" i="12" s="1"/>
  <c r="DA33" i="12" s="1"/>
  <c r="CP33" i="12"/>
  <c r="CX33" i="12" s="1"/>
  <c r="DF33" i="12" l="1"/>
  <c r="GS33" i="12"/>
  <c r="DC33" i="12"/>
  <c r="GU33" i="12" s="1"/>
  <c r="DG33" i="12"/>
  <c r="GT33" i="12"/>
  <c r="CR33" i="12"/>
  <c r="CS33" i="12" s="1"/>
  <c r="DU33" i="12" s="1"/>
  <c r="GG33" i="12" s="1"/>
  <c r="AQ34" i="12" s="1"/>
  <c r="CU33" i="12"/>
  <c r="DH33" i="12" l="1"/>
  <c r="DR33" i="12"/>
  <c r="EA33" i="12"/>
  <c r="CZ33" i="12"/>
  <c r="GR33" i="12" s="1"/>
  <c r="GW33" i="12" s="1"/>
  <c r="DZ33" i="12"/>
  <c r="DQ33" i="12"/>
  <c r="DP33" i="12"/>
  <c r="DY33" i="12"/>
  <c r="DE33" i="12" l="1"/>
  <c r="ES33" i="12"/>
  <c r="FR33" i="12" s="1"/>
  <c r="GB33" i="12" s="1"/>
  <c r="AL34" i="12" s="1"/>
  <c r="EX33" i="12"/>
  <c r="GZ33" i="12" s="1"/>
  <c r="ET33" i="12"/>
  <c r="FS33" i="12" s="1"/>
  <c r="GC33" i="12" s="1"/>
  <c r="AM34" i="12" s="1"/>
  <c r="EY33" i="12"/>
  <c r="HA33" i="12" s="1"/>
  <c r="DO33" i="12"/>
  <c r="DT33" i="12" s="1"/>
  <c r="DV33" i="12" s="1"/>
  <c r="DX33" i="12"/>
  <c r="EU33" i="12"/>
  <c r="FT33" i="12" s="1"/>
  <c r="GD33" i="12" s="1"/>
  <c r="AN34" i="12" s="1"/>
  <c r="EZ33" i="12"/>
  <c r="HB33" i="12" s="1"/>
  <c r="ER33" i="12" l="1"/>
  <c r="FQ33" i="12" s="1"/>
  <c r="GA33" i="12" s="1"/>
  <c r="EW33" i="12"/>
  <c r="GY33" i="12" s="1"/>
  <c r="HD33" i="12" s="1"/>
  <c r="GF33" i="12" l="1"/>
  <c r="AK34" i="12"/>
  <c r="GH33" i="12" l="1"/>
  <c r="AP34" i="12"/>
  <c r="GI33" i="12" l="1"/>
  <c r="AR34" i="12"/>
  <c r="AU34" i="12" l="1"/>
  <c r="AZ34" i="12" s="1"/>
  <c r="AW34" i="12"/>
  <c r="BB34" i="12" s="1"/>
  <c r="AV34" i="12"/>
  <c r="BA34" i="12" s="1"/>
  <c r="AT34" i="12"/>
  <c r="AY34" i="12" s="1"/>
  <c r="CA34" i="12" l="1"/>
  <c r="BQ34" i="12"/>
  <c r="BV34" i="12" s="1"/>
  <c r="BG34" i="12"/>
  <c r="DM34" i="12"/>
  <c r="FE34" i="12" s="1"/>
  <c r="FO34" i="12" s="1"/>
  <c r="FY34" i="12" s="1"/>
  <c r="BX34" i="12"/>
  <c r="BN34" i="12"/>
  <c r="BS34" i="12" s="1"/>
  <c r="BD34" i="12"/>
  <c r="DJ34" i="12"/>
  <c r="FB34" i="12" s="1"/>
  <c r="FL34" i="12" s="1"/>
  <c r="FV34" i="12" s="1"/>
  <c r="BZ34" i="12"/>
  <c r="BP34" i="12"/>
  <c r="BU34" i="12" s="1"/>
  <c r="DL34" i="12"/>
  <c r="FD34" i="12" s="1"/>
  <c r="FN34" i="12" s="1"/>
  <c r="FX34" i="12" s="1"/>
  <c r="BF34" i="12"/>
  <c r="BY34" i="12"/>
  <c r="BO34" i="12"/>
  <c r="BT34" i="12" s="1"/>
  <c r="DK34" i="12"/>
  <c r="FC34" i="12" s="1"/>
  <c r="FM34" i="12" s="1"/>
  <c r="FW34" i="12" s="1"/>
  <c r="BE34" i="12"/>
  <c r="CI34" i="12" l="1"/>
  <c r="CC34" i="12"/>
  <c r="GK34" i="12"/>
  <c r="CF34" i="12"/>
  <c r="GN34" i="12"/>
  <c r="CE34" i="12"/>
  <c r="GM34" i="12"/>
  <c r="CD34" i="12"/>
  <c r="GL34" i="12"/>
  <c r="GP34" i="12" l="1"/>
  <c r="GP2" i="12" s="1"/>
  <c r="CH34" i="12"/>
  <c r="CJ34" i="12" s="1"/>
  <c r="CK34" i="12" s="1"/>
  <c r="CP34" i="12" l="1"/>
  <c r="CX34" i="12" s="1"/>
  <c r="DC34" i="12" s="1"/>
  <c r="CO34" i="12"/>
  <c r="CW34" i="12" s="1"/>
  <c r="DB34" i="12" s="1"/>
  <c r="CN34" i="12"/>
  <c r="CV34" i="12" s="1"/>
  <c r="DA34" i="12" s="1"/>
  <c r="CM34" i="12"/>
  <c r="CR34" i="12" l="1"/>
  <c r="CS34" i="12" s="1"/>
  <c r="DU34" i="12" s="1"/>
  <c r="GG34" i="12" s="1"/>
  <c r="CU34" i="12"/>
  <c r="CZ34" i="12" s="1"/>
  <c r="DG34" i="12"/>
  <c r="GT34" i="12"/>
  <c r="DF34" i="12"/>
  <c r="GS34" i="12"/>
  <c r="DH34" i="12"/>
  <c r="GU34" i="12"/>
  <c r="DR34" i="12" l="1"/>
  <c r="EA34" i="12"/>
  <c r="DP34" i="12"/>
  <c r="DY34" i="12"/>
  <c r="DE34" i="12"/>
  <c r="GR34" i="12"/>
  <c r="GW34" i="12" s="1"/>
  <c r="GW2" i="12" s="1"/>
  <c r="DQ34" i="12"/>
  <c r="DZ34" i="12"/>
  <c r="EY34" i="12" l="1"/>
  <c r="HA34" i="12" s="1"/>
  <c r="ET34" i="12"/>
  <c r="FS34" i="12" s="1"/>
  <c r="GC34" i="12" s="1"/>
  <c r="ES34" i="12"/>
  <c r="FR34" i="12" s="1"/>
  <c r="GB34" i="12" s="1"/>
  <c r="EX34" i="12"/>
  <c r="GZ34" i="12" s="1"/>
  <c r="EZ34" i="12"/>
  <c r="HB34" i="12" s="1"/>
  <c r="EU34" i="12"/>
  <c r="FT34" i="12" s="1"/>
  <c r="GD34" i="12" s="1"/>
  <c r="DX34" i="12"/>
  <c r="DO34" i="12"/>
  <c r="DT34" i="12" s="1"/>
  <c r="DV34" i="12" s="1"/>
  <c r="ER34" i="12" l="1"/>
  <c r="FQ34" i="12" s="1"/>
  <c r="GA34" i="12" s="1"/>
  <c r="GF34" i="12" s="1"/>
  <c r="GH34" i="12" s="1"/>
  <c r="GI34" i="12" s="1"/>
  <c r="EW34" i="12"/>
  <c r="GY34" i="12" s="1"/>
  <c r="HD34" i="12" s="1"/>
  <c r="HD2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Kiki Mulyadi</author>
  </authors>
  <commentList>
    <comment ref="DO1" authorId="0" shapeId="0" xr:uid="{3D2B1CC5-F4E7-4953-B68B-E6C8B1135601}">
      <text>
        <r>
          <rPr>
            <b/>
            <sz val="9"/>
            <color indexed="81"/>
            <rFont val="Tahoma"/>
            <family val="2"/>
          </rPr>
          <t>Kiki Mulyadi:</t>
        </r>
        <r>
          <rPr>
            <sz val="9"/>
            <color indexed="81"/>
            <rFont val="Tahoma"/>
            <family val="2"/>
          </rPr>
          <t xml:space="preserve">
closeToOpenPriceRet &gt; 0 --&gt;&gt; reduce the dailyRet
closeToOpenPriceRet &lt; 0 --&gt;&gt; increase the dailyRet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<sst xmlns="http://schemas.openxmlformats.org/spreadsheetml/2006/main" count="1452" uniqueCount="179">
  <si>
    <t>step</t>
  </si>
  <si>
    <t>A</t>
  </si>
  <si>
    <t>B</t>
  </si>
  <si>
    <t>C</t>
  </si>
  <si>
    <t>D</t>
  </si>
  <si>
    <t>tradingSignal</t>
  </si>
  <si>
    <t>buyCost</t>
  </si>
  <si>
    <t>sellCost</t>
  </si>
  <si>
    <t>.</t>
  </si>
  <si>
    <t>openPrice</t>
  </si>
  <si>
    <t>closePrice</t>
  </si>
  <si>
    <t>closeToClosePriceRet</t>
  </si>
  <si>
    <t>nSignal</t>
  </si>
  <si>
    <t>BOD nSignal</t>
  </si>
  <si>
    <t>Investment Alloc per signal</t>
  </si>
  <si>
    <t>Cash</t>
  </si>
  <si>
    <t>max Allocation</t>
  </si>
  <si>
    <t>BOD Total Assets Value</t>
  </si>
  <si>
    <t>Cash Pct</t>
  </si>
  <si>
    <t>EOD Invested Value</t>
  </si>
  <si>
    <t>EOD Total Assets Value</t>
  </si>
  <si>
    <t>Total invested Amount</t>
  </si>
  <si>
    <t>Cash Amount</t>
  </si>
  <si>
    <t>BacktestEgine work flow</t>
  </si>
  <si>
    <t>Get signal in the BOD</t>
  </si>
  <si>
    <t>Allocate capital sym</t>
  </si>
  <si>
    <t>get buy sell amount per sym</t>
  </si>
  <si>
    <t>get buy sell cost</t>
  </si>
  <si>
    <t>get % ret close to open</t>
  </si>
  <si>
    <t>buy sell slipage cost</t>
  </si>
  <si>
    <t>BOD Investable Amount</t>
  </si>
  <si>
    <t>BOD Total PorValue</t>
  </si>
  <si>
    <t>BOD Cash</t>
  </si>
  <si>
    <t>EOD investment</t>
  </si>
  <si>
    <t>EOD Cash</t>
  </si>
  <si>
    <t>EOD total portValue</t>
  </si>
  <si>
    <t>buySlipage</t>
  </si>
  <si>
    <t>closeToOpenPriceRet</t>
  </si>
  <si>
    <t>BOD Portfolio Allocation Pct</t>
  </si>
  <si>
    <t>BOD Allocation Value</t>
  </si>
  <si>
    <t>sellSlipage</t>
  </si>
  <si>
    <t>buySellSlippage</t>
  </si>
  <si>
    <t>grossBuyAmount</t>
  </si>
  <si>
    <t>grossSellAmount</t>
  </si>
  <si>
    <t>nettBuyAmount</t>
  </si>
  <si>
    <t>nettSellAmount</t>
  </si>
  <si>
    <t>bodAssetValue</t>
  </si>
  <si>
    <t>equityCurve</t>
  </si>
  <si>
    <t>netDailyRet</t>
  </si>
  <si>
    <t>buySellCost</t>
  </si>
  <si>
    <t>dailyRetBySymInvested</t>
  </si>
  <si>
    <t>EOD Portfolio Value Gross</t>
  </si>
  <si>
    <t>EOD Portfolio Value Net</t>
  </si>
  <si>
    <t>BOD Total invested Pct</t>
  </si>
  <si>
    <t>buySellAmount</t>
  </si>
  <si>
    <t>totalNetBuy</t>
  </si>
  <si>
    <t>totalNetSell</t>
  </si>
  <si>
    <t>buySellAmountPct</t>
  </si>
  <si>
    <t>buySellSlippagePct</t>
  </si>
  <si>
    <t>buySellCostPct</t>
  </si>
  <si>
    <t>BOD capital allocation</t>
  </si>
  <si>
    <t>maxCapAlloc</t>
  </si>
  <si>
    <t>bodCash</t>
  </si>
  <si>
    <t>This portion will have the effect of dailyRet only</t>
  </si>
  <si>
    <t>this portion will generate cash - sellCost</t>
  </si>
  <si>
    <t>this portion have the effect of 
dailyRet-buyCost-slippage</t>
  </si>
  <si>
    <t>dailyBuy portion have the effect of 
dailyRet-buyCost-slippage</t>
  </si>
  <si>
    <t>dailySell&gt;&gt;Cash generated this portion will generate cash - sellCost</t>
  </si>
  <si>
    <t>Previous Remain &gt;&gt; this portion will have the effect of dailyRet only</t>
  </si>
  <si>
    <t>buySlippageCost</t>
  </si>
  <si>
    <t>eodOfNetBuyPortion</t>
  </si>
  <si>
    <t>grossEODNetBuyPortion</t>
  </si>
  <si>
    <t>EOD total</t>
  </si>
  <si>
    <t>eododPrevRemainPortion</t>
  </si>
  <si>
    <t>bodNetBuyPortion</t>
  </si>
  <si>
    <t>bodPreviousRemainPortion</t>
  </si>
  <si>
    <t>bodCapInvestedPerSym</t>
  </si>
  <si>
    <t>bodGrossBuySellPortion</t>
  </si>
  <si>
    <t>bodGrossBuyPortion</t>
  </si>
  <si>
    <t>bodGrossSellPortion</t>
  </si>
  <si>
    <t>bodNetCashFromSellPortion</t>
  </si>
  <si>
    <t>eodTotalInvestedValue</t>
  </si>
  <si>
    <t>eodInvestedValuePerSym</t>
  </si>
  <si>
    <t>eodCash</t>
  </si>
  <si>
    <t>eodAssetValue</t>
  </si>
  <si>
    <t>maxCapAllocation</t>
  </si>
  <si>
    <t>bodCapAlloc</t>
  </si>
  <si>
    <t>bodInvestedValuePerSym</t>
  </si>
  <si>
    <t>netDailyRetPerSym</t>
  </si>
  <si>
    <t>netDailyAssetRet</t>
  </si>
  <si>
    <t>bodTotalInvested</t>
  </si>
  <si>
    <t>eodTotalInvested</t>
  </si>
  <si>
    <t>equityCurvePerSym</t>
  </si>
  <si>
    <t>dailyBuy will have the effect of dailyRet-buyCost-buySlipage</t>
  </si>
  <si>
    <t>bodGrossSellPortionAfterSlipage</t>
  </si>
  <si>
    <t>x</t>
  </si>
  <si>
    <t>buyCostAmount</t>
  </si>
  <si>
    <t>bodGrossBuyAmount</t>
  </si>
  <si>
    <t>bodGrossSellAmount</t>
  </si>
  <si>
    <t>bodPrevRemainAmount</t>
  </si>
  <si>
    <t>bodNetBuyAmount</t>
  </si>
  <si>
    <t>eodNetBuyAmount</t>
  </si>
  <si>
    <t>eodTotalAsset</t>
  </si>
  <si>
    <t>eodCapAllocation</t>
  </si>
  <si>
    <t>PrevRemain will have the effect of dailyRet only</t>
  </si>
  <si>
    <t>DailySell will have the effect of sellSlippage and sellCost</t>
  </si>
  <si>
    <t>eodPrevRemainAmount</t>
  </si>
  <si>
    <t>bodGrossSellAmountAtTheOpeiningPrice</t>
  </si>
  <si>
    <t>netCashFromSellingAmount</t>
  </si>
  <si>
    <t>sellCostAmount</t>
  </si>
  <si>
    <t>eodTotalInvestedPerSym</t>
  </si>
  <si>
    <t>beginAssetValue</t>
  </si>
  <si>
    <t>MaxCapAlloc</t>
  </si>
  <si>
    <t>beginCapAllocPerSym</t>
  </si>
  <si>
    <t>bodtotalInvestedAmount</t>
  </si>
  <si>
    <t>prevousRemainAmount</t>
  </si>
  <si>
    <t>bodGrossAmount will have the effect of dailyRet, buyCost and slippageCost</t>
  </si>
  <si>
    <t>bodGrossSellAmount will have the effect of slippageCost and sellCost</t>
  </si>
  <si>
    <t>bodPrevAmount will have the effect of dailyRet only</t>
  </si>
  <si>
    <t>slippage&gt;&gt; closeToOpenPriceRet</t>
  </si>
  <si>
    <t>grossDailyRet&gt;&gt; closeToClosePriceRet</t>
  </si>
  <si>
    <t>netSellAmount &gt;&gt; cashGenerated</t>
  </si>
  <si>
    <t>eodTotalInvestedAmountPerSym</t>
  </si>
  <si>
    <t>eodInvestedAmount</t>
  </si>
  <si>
    <t>eodPrevAmount</t>
  </si>
  <si>
    <t>bodPreRebalancing</t>
  </si>
  <si>
    <t>bodInvestedPerSym (targetAllocation)</t>
  </si>
  <si>
    <t>nerRetAfterslippageCost</t>
  </si>
  <si>
    <t xml:space="preserve">NetSellAmount </t>
  </si>
  <si>
    <t>pre-rebalancing</t>
  </si>
  <si>
    <t>post-rebalancing</t>
  </si>
  <si>
    <t>bodTotalAsset</t>
  </si>
  <si>
    <t>dailyRetAfterSlippage</t>
  </si>
  <si>
    <t>marketData</t>
  </si>
  <si>
    <t>preparation</t>
  </si>
  <si>
    <t>totalSellCost</t>
  </si>
  <si>
    <t>btEventDriven</t>
  </si>
  <si>
    <t>btVectorized</t>
  </si>
  <si>
    <t>ratio</t>
  </si>
  <si>
    <t>closetoClosePriceRet</t>
  </si>
  <si>
    <t>cumRet</t>
  </si>
  <si>
    <t>eodAfterSellCost</t>
  </si>
  <si>
    <t>InvestedPct</t>
  </si>
  <si>
    <t>eodAdjustedAmount</t>
  </si>
  <si>
    <t>eodAdjustedPropotPerSym</t>
  </si>
  <si>
    <t>cash</t>
  </si>
  <si>
    <t>cashPct</t>
  </si>
  <si>
    <t>totalAsset</t>
  </si>
  <si>
    <t>Difference</t>
  </si>
  <si>
    <t>bodTotalInvestedPerSym</t>
  </si>
  <si>
    <t>sellFeeAmount</t>
  </si>
  <si>
    <t>totalNetSellProceed</t>
  </si>
  <si>
    <t>bodInvestedAfterSelling</t>
  </si>
  <si>
    <t>totalInvestedAfterSelling</t>
  </si>
  <si>
    <t>netSellProceedAmount</t>
  </si>
  <si>
    <t>bodAfterSellPreBuy</t>
  </si>
  <si>
    <t>bodTargetCapAloc before sell-buy</t>
  </si>
  <si>
    <t>bodDailyCapAlloc</t>
  </si>
  <si>
    <t>bodCapAllocAfterSellPreBuy</t>
  </si>
  <si>
    <t>totalInvested</t>
  </si>
  <si>
    <t>netBuyAmount</t>
  </si>
  <si>
    <t>buyFeeAmount</t>
  </si>
  <si>
    <t>prevRemain</t>
  </si>
  <si>
    <t>pre-PriceRetEffect</t>
  </si>
  <si>
    <t>grossSellAmountAtOpenPrice</t>
  </si>
  <si>
    <t>buyBatchAfterPriceRetEffect</t>
  </si>
  <si>
    <t>buyBatchNetRet</t>
  </si>
  <si>
    <t>buyBatchAfterPriceRet / eod</t>
  </si>
  <si>
    <t>prevRemainBatchAfterPriceRet</t>
  </si>
  <si>
    <t>prevRemainBatchAmount</t>
  </si>
  <si>
    <t>prevRemainBatchAmountAfterPriceRet / eod</t>
  </si>
  <si>
    <t>eodBuyBatchAmount</t>
  </si>
  <si>
    <t>eodPrevRemainBatchAmount</t>
  </si>
  <si>
    <t>eod</t>
  </si>
  <si>
    <t>eodInvestedPerSym</t>
  </si>
  <si>
    <t>slippageCostAmount</t>
  </si>
  <si>
    <t>slippageCostAmountFromBuy</t>
  </si>
  <si>
    <t>slippageCostAmountFromSale</t>
  </si>
  <si>
    <t>dailyPortRet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</si>
</sst>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#,##0_)_%;\(#,##0\)_%;_(&quot;–&quot;_)_%;_(@_)_%"/>
    <numFmt numFmtId="165" formatCode="_(#,##0.0%_);\(#,##0.0%\);_(&quot;–&quot;_)_%;_(@_)_%"/>
    <numFmt numFmtId="166" formatCode="_(#,##0.00%_);\(#,##0.00%\);_(&quot;–&quot;_)_%;_(@_)_%"/>
    <numFmt numFmtId="167" formatCode="0.0%"/>
    <numFmt numFmtId="168" formatCode="_(#,##0.000%_);\(#,##0.000%\);_(&quot;–&quot;_)_%;_(@_)_%"/>
    <numFmt numFmtId="169" formatCode="_(#,##0.00_)_%;\(#,##0.00\)_%;_(&quot;–&quot;_)_%;_(@_)_%"/>
    <numFmt numFmtId="170" formatCode="#,##0.0%;\(#,##0.0%\);&quot;–&quot;;@"/>
    <numFmt numFmtId="171" formatCode="_(#,##0.0_)_%;\(#,##0.0\)_%;_(&quot;–&quot;_)_%;_(@_)_%"/>
    <numFmt numFmtId="173" formatCode="dd\-mmm\-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u val="singleAccounting"/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mediumGray"/>
    </fill>
    <fill>
      <patternFill patternType="solid">
        <fgColor rgb="FFD2F2FF"/>
        <bgColor rgb="FF000000"/>
      </patternFill>
    </fill>
    <fill>
      <patternFill patternType="solid">
        <fgColor rgb="FFC9DAF8"/>
        <bgColor rgb="FF000000"/>
      </patternFill>
    </fill>
    <fill>
      <patternFill patternType="solid">
        <fgColor rgb="FFF4CCCC"/>
        <bgColor rgb="FF000000"/>
      </patternFill>
    </fill>
    <fill>
      <patternFill patternType="mediumGray">
        <fgColor theme="0" tint="-0.499984740745262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  <xf numFmtId="0" fontId="3" fillId="0" borderId="0" xfId="0" applyNumberFormat="1" applyFont="1" applyFill="1" applyBorder="1" applyAlignment="1"/>
    <xf numFmtId="0" fontId="1" fillId="0" borderId="0" xfId="0" applyFont="1"/>
    <xf numFmtId="0" fontId="0" fillId="0" borderId="0" xfId="0" applyBorder="1"/>
    <xf numFmtId="0" fontId="4" fillId="0" borderId="1" xfId="0" applyFont="1" applyBorder="1" applyAlignment="1">
      <alignment horizontal="center"/>
    </xf>
    <xf numFmtId="165" fontId="2" fillId="0" borderId="0" xfId="0" applyNumberFormat="1" applyFont="1"/>
    <xf numFmtId="0" fontId="0" fillId="2" borderId="0" xfId="0" applyFill="1"/>
    <xf numFmtId="164" fontId="0" fillId="0" borderId="0" xfId="0" applyNumberFormat="1" applyBorder="1"/>
    <xf numFmtId="164" fontId="0" fillId="0" borderId="0" xfId="0" applyNumberFormat="1" applyFill="1" applyBorder="1"/>
    <xf numFmtId="167" fontId="0" fillId="0" borderId="0" xfId="0" applyNumberFormat="1"/>
    <xf numFmtId="0" fontId="4" fillId="0" borderId="0" xfId="0" applyFont="1"/>
    <xf numFmtId="164" fontId="5" fillId="3" borderId="2" xfId="0" applyNumberFormat="1" applyFont="1" applyFill="1" applyBorder="1"/>
    <xf numFmtId="166" fontId="6" fillId="0" borderId="0" xfId="0" applyNumberFormat="1" applyFont="1"/>
    <xf numFmtId="164" fontId="1" fillId="0" borderId="0" xfId="0" applyNumberFormat="1" applyFont="1"/>
    <xf numFmtId="164" fontId="4" fillId="0" borderId="0" xfId="0" applyNumberFormat="1" applyFont="1"/>
    <xf numFmtId="165" fontId="7" fillId="0" borderId="0" xfId="0" applyNumberFormat="1" applyFont="1" applyFill="1" applyBorder="1" applyAlignment="1"/>
    <xf numFmtId="10" fontId="1" fillId="0" borderId="0" xfId="0" applyNumberFormat="1" applyFont="1"/>
    <xf numFmtId="166" fontId="0" fillId="0" borderId="0" xfId="0" applyNumberFormat="1"/>
    <xf numFmtId="169" fontId="0" fillId="0" borderId="0" xfId="0" applyNumberFormat="1"/>
    <xf numFmtId="165" fontId="1" fillId="0" borderId="0" xfId="0" applyNumberFormat="1" applyFont="1"/>
    <xf numFmtId="166" fontId="0" fillId="0" borderId="0" xfId="0" applyNumberFormat="1" applyAlignment="1">
      <alignment horizontal="right"/>
    </xf>
    <xf numFmtId="166" fontId="4" fillId="0" borderId="0" xfId="0" applyNumberFormat="1" applyFont="1"/>
    <xf numFmtId="170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" fillId="0" borderId="0" xfId="0" applyFont="1" applyBorder="1"/>
    <xf numFmtId="0" fontId="1" fillId="0" borderId="3" xfId="0" applyFont="1" applyBorder="1"/>
    <xf numFmtId="10" fontId="1" fillId="0" borderId="0" xfId="0" applyNumberFormat="1" applyFont="1" applyBorder="1"/>
    <xf numFmtId="0" fontId="1" fillId="0" borderId="5" xfId="0" applyFont="1" applyBorder="1"/>
    <xf numFmtId="164" fontId="0" fillId="2" borderId="0" xfId="0" applyNumberFormat="1" applyFill="1"/>
    <xf numFmtId="0" fontId="10" fillId="0" borderId="0" xfId="0" applyFont="1"/>
    <xf numFmtId="0" fontId="11" fillId="0" borderId="0" xfId="0" applyFont="1"/>
    <xf numFmtId="0" fontId="12" fillId="0" borderId="0" xfId="0" applyFont="1" applyAlignment="1"/>
    <xf numFmtId="0" fontId="13" fillId="0" borderId="0" xfId="0" applyNumberFormat="1" applyFont="1" applyFill="1" applyBorder="1" applyAlignment="1"/>
    <xf numFmtId="0" fontId="12" fillId="0" borderId="0" xfId="0" applyFont="1" applyBorder="1" applyAlignment="1"/>
    <xf numFmtId="0" fontId="12" fillId="0" borderId="3" xfId="0" applyFont="1" applyBorder="1" applyAlignment="1"/>
    <xf numFmtId="0" fontId="4" fillId="0" borderId="0" xfId="0" applyFont="1" applyBorder="1"/>
    <xf numFmtId="169" fontId="0" fillId="0" borderId="0" xfId="0" applyNumberFormat="1" applyAlignment="1">
      <alignment horizontal="right"/>
    </xf>
    <xf numFmtId="169" fontId="1" fillId="0" borderId="0" xfId="0" applyNumberFormat="1" applyFont="1"/>
    <xf numFmtId="164" fontId="4" fillId="3" borderId="2" xfId="0" applyNumberFormat="1" applyFont="1" applyFill="1" applyBorder="1"/>
    <xf numFmtId="165" fontId="4" fillId="0" borderId="0" xfId="0" applyNumberFormat="1" applyFont="1"/>
    <xf numFmtId="164" fontId="3" fillId="0" borderId="0" xfId="0" applyNumberFormat="1" applyFont="1" applyFill="1" applyBorder="1" applyAlignment="1"/>
    <xf numFmtId="0" fontId="11" fillId="6" borderId="0" xfId="0" applyFont="1" applyFill="1"/>
    <xf numFmtId="164" fontId="10" fillId="0" borderId="0" xfId="0" applyNumberFormat="1" applyFont="1"/>
    <xf numFmtId="164" fontId="11" fillId="0" borderId="0" xfId="0" applyNumberFormat="1" applyFont="1"/>
    <xf numFmtId="9" fontId="10" fillId="0" borderId="0" xfId="0" applyNumberFormat="1" applyFont="1"/>
    <xf numFmtId="165" fontId="11" fillId="0" borderId="0" xfId="0" applyNumberFormat="1" applyFont="1" applyAlignment="1">
      <alignment horizontal="right"/>
    </xf>
    <xf numFmtId="165" fontId="11" fillId="0" borderId="0" xfId="0" applyNumberFormat="1" applyFont="1"/>
    <xf numFmtId="164" fontId="10" fillId="3" borderId="2" xfId="0" applyNumberFormat="1" applyFont="1" applyFill="1" applyBorder="1"/>
    <xf numFmtId="0" fontId="11" fillId="4" borderId="0" xfId="0" applyFont="1" applyFill="1"/>
    <xf numFmtId="166" fontId="10" fillId="3" borderId="2" xfId="0" applyNumberFormat="1" applyFont="1" applyFill="1" applyBorder="1"/>
    <xf numFmtId="10" fontId="11" fillId="0" borderId="0" xfId="0" applyNumberFormat="1" applyFont="1"/>
    <xf numFmtId="171" fontId="11" fillId="0" borderId="0" xfId="0" applyNumberFormat="1" applyFont="1"/>
    <xf numFmtId="166" fontId="10" fillId="3" borderId="6" xfId="0" applyNumberFormat="1" applyFont="1" applyFill="1" applyBorder="1"/>
    <xf numFmtId="164" fontId="10" fillId="0" borderId="7" xfId="0" applyNumberFormat="1" applyFont="1" applyBorder="1"/>
    <xf numFmtId="0" fontId="11" fillId="0" borderId="8" xfId="0" applyFont="1" applyBorder="1"/>
    <xf numFmtId="164" fontId="10" fillId="0" borderId="10" xfId="0" applyNumberFormat="1" applyFont="1" applyBorder="1"/>
    <xf numFmtId="0" fontId="11" fillId="0" borderId="0" xfId="0" applyFont="1" applyBorder="1"/>
    <xf numFmtId="164" fontId="10" fillId="0" borderId="12" xfId="0" applyNumberFormat="1" applyFont="1" applyBorder="1"/>
    <xf numFmtId="0" fontId="11" fillId="0" borderId="4" xfId="0" applyFont="1" applyBorder="1"/>
    <xf numFmtId="164" fontId="11" fillId="0" borderId="8" xfId="0" applyNumberFormat="1" applyFont="1" applyBorder="1"/>
    <xf numFmtId="164" fontId="11" fillId="0" borderId="9" xfId="0" applyNumberFormat="1" applyFont="1" applyBorder="1"/>
    <xf numFmtId="164" fontId="11" fillId="0" borderId="0" xfId="0" applyNumberFormat="1" applyFont="1" applyBorder="1"/>
    <xf numFmtId="164" fontId="11" fillId="0" borderId="11" xfId="0" applyNumberFormat="1" applyFont="1" applyBorder="1"/>
    <xf numFmtId="164" fontId="11" fillId="0" borderId="4" xfId="0" applyNumberFormat="1" applyFont="1" applyBorder="1"/>
    <xf numFmtId="164" fontId="11" fillId="0" borderId="13" xfId="0" applyNumberFormat="1" applyFont="1" applyBorder="1"/>
    <xf numFmtId="0" fontId="10" fillId="0" borderId="0" xfId="0" applyFont="1" applyBorder="1"/>
    <xf numFmtId="0" fontId="10" fillId="0" borderId="14" xfId="0" applyFont="1" applyBorder="1"/>
    <xf numFmtId="164" fontId="10" fillId="0" borderId="14" xfId="0" applyNumberFormat="1" applyFont="1" applyBorder="1"/>
    <xf numFmtId="164" fontId="11" fillId="5" borderId="0" xfId="0" applyNumberFormat="1" applyFont="1" applyFill="1"/>
    <xf numFmtId="0" fontId="10" fillId="4" borderId="0" xfId="0" applyFont="1" applyFill="1"/>
    <xf numFmtId="164" fontId="10" fillId="0" borderId="0" xfId="0" applyNumberFormat="1" applyFont="1" applyBorder="1"/>
    <xf numFmtId="0" fontId="10" fillId="0" borderId="15" xfId="0" applyFont="1" applyBorder="1"/>
    <xf numFmtId="164" fontId="10" fillId="0" borderId="15" xfId="0" applyNumberFormat="1" applyFont="1" applyBorder="1"/>
    <xf numFmtId="0" fontId="11" fillId="0" borderId="15" xfId="0" applyFont="1" applyBorder="1"/>
    <xf numFmtId="164" fontId="11" fillId="0" borderId="15" xfId="0" applyNumberFormat="1" applyFont="1" applyBorder="1"/>
    <xf numFmtId="0" fontId="10" fillId="0" borderId="1" xfId="0" applyFont="1" applyBorder="1"/>
    <xf numFmtId="164" fontId="10" fillId="0" borderId="1" xfId="0" applyNumberFormat="1" applyFont="1" applyBorder="1"/>
    <xf numFmtId="0" fontId="11" fillId="0" borderId="1" xfId="0" applyFont="1" applyBorder="1"/>
    <xf numFmtId="164" fontId="11" fillId="0" borderId="1" xfId="0" applyNumberFormat="1" applyFont="1" applyBorder="1"/>
    <xf numFmtId="164" fontId="10" fillId="0" borderId="17" xfId="0" applyNumberFormat="1" applyFont="1" applyBorder="1"/>
    <xf numFmtId="164" fontId="11" fillId="0" borderId="16" xfId="0" applyNumberFormat="1" applyFont="1" applyBorder="1"/>
    <xf numFmtId="171" fontId="11" fillId="0" borderId="0" xfId="0" applyNumberFormat="1" applyFont="1" applyBorder="1"/>
    <xf numFmtId="171" fontId="11" fillId="0" borderId="8" xfId="0" applyNumberFormat="1" applyFont="1" applyBorder="1"/>
    <xf numFmtId="171" fontId="11" fillId="0" borderId="9" xfId="0" applyNumberFormat="1" applyFont="1" applyBorder="1"/>
    <xf numFmtId="171" fontId="11" fillId="0" borderId="11" xfId="0" applyNumberFormat="1" applyFont="1" applyBorder="1"/>
    <xf numFmtId="171" fontId="11" fillId="0" borderId="4" xfId="0" applyNumberFormat="1" applyFont="1" applyBorder="1"/>
    <xf numFmtId="171" fontId="11" fillId="0" borderId="13" xfId="0" applyNumberFormat="1" applyFont="1" applyBorder="1"/>
    <xf numFmtId="165" fontId="11" fillId="0" borderId="0" xfId="0" applyNumberFormat="1" applyFont="1" applyBorder="1"/>
    <xf numFmtId="0" fontId="10" fillId="4" borderId="18" xfId="0" applyFont="1" applyFill="1" applyBorder="1"/>
    <xf numFmtId="0" fontId="11" fillId="4" borderId="18" xfId="0" applyFont="1" applyFill="1" applyBorder="1"/>
    <xf numFmtId="0" fontId="10" fillId="4" borderId="18" xfId="0" applyFont="1" applyFill="1" applyBorder="1" applyAlignment="1">
      <alignment horizontal="left"/>
    </xf>
    <xf numFmtId="164" fontId="10" fillId="4" borderId="0" xfId="0" applyNumberFormat="1" applyFont="1" applyFill="1"/>
    <xf numFmtId="164" fontId="10" fillId="0" borderId="7" xfId="0" applyNumberFormat="1" applyFont="1" applyFill="1" applyBorder="1"/>
    <xf numFmtId="164" fontId="4" fillId="0" borderId="0" xfId="0" applyNumberFormat="1" applyFont="1" applyBorder="1"/>
    <xf numFmtId="166" fontId="1" fillId="0" borderId="0" xfId="0" applyNumberFormat="1" applyFont="1" applyBorder="1"/>
    <xf numFmtId="164" fontId="0" fillId="0" borderId="0" xfId="0" applyNumberFormat="1" applyAlignment="1">
      <alignment horizontal="right"/>
    </xf>
    <xf numFmtId="165" fontId="2" fillId="0" borderId="0" xfId="0" applyNumberFormat="1" applyFont="1" applyFill="1" applyBorder="1" applyAlignment="1"/>
    <xf numFmtId="171" fontId="0" fillId="0" borderId="0" xfId="0" applyNumberFormat="1"/>
    <xf numFmtId="10" fontId="1" fillId="3" borderId="20" xfId="0" applyNumberFormat="1" applyFont="1" applyFill="1" applyBorder="1"/>
    <xf numFmtId="10" fontId="1" fillId="0" borderId="3" xfId="0" applyNumberFormat="1" applyFont="1" applyBorder="1"/>
    <xf numFmtId="164" fontId="1" fillId="0" borderId="0" xfId="0" applyNumberFormat="1" applyFont="1" applyBorder="1"/>
    <xf numFmtId="164" fontId="6" fillId="3" borderId="19" xfId="0" applyNumberFormat="1" applyFont="1" applyFill="1" applyBorder="1"/>
    <xf numFmtId="164" fontId="0" fillId="3" borderId="19" xfId="0" applyNumberFormat="1" applyFill="1" applyBorder="1"/>
    <xf numFmtId="0" fontId="14" fillId="0" borderId="0" xfId="0" applyNumberFormat="1" applyFont="1" applyFill="1" applyBorder="1" applyAlignment="1"/>
    <xf numFmtId="171" fontId="1" fillId="0" borderId="0" xfId="0" applyNumberFormat="1" applyFont="1"/>
    <xf numFmtId="173" fontId="0" fillId="0" borderId="0" xfId="0" applyNumberFormat="1"/>
    <xf numFmtId="173" fontId="2" fillId="0" borderId="0" xfId="0" applyNumberFormat="1" applyFont="1"/>
  </cellXfs>
  <cellStyles count="1">
    <cellStyle name="Normal" xfId="0" builtinId="0"/>
  </cellStyles>
  <dxfs count="219"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  <dxf>
      <fill>
        <patternFill patternType="mediumGray">
          <fgColor rgb="FFD2F0E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8D0D-F5EB-4840-9D92-1C8940373681}">
  <dimension ref="A1:FU55"/>
  <sheetViews>
    <sheetView zoomScale="95" zoomScaleNormal="95" workbookViewId="0">
      <pane xSplit="1" ySplit="2" topLeftCell="EV3" activePane="bottomRight" state="frozen"/>
      <selection pane="topRight" activeCell="B1" sqref="B1"/>
      <selection pane="bottomLeft" activeCell="A3" sqref="A3"/>
      <selection pane="bottomRight" activeCell="FJ35" sqref="FJ35"/>
    </sheetView>
  </sheetViews>
  <sheetFormatPr defaultRowHeight="15" outlineLevelCol="1" x14ac:dyDescent="0.25"/>
  <cols>
    <col min="8" max="10" width="9.28515625" bestFit="1" customWidth="1"/>
    <col min="11" max="11" width="9.5703125" bestFit="1" customWidth="1"/>
    <col min="13" max="15" width="9.28515625" bestFit="1" customWidth="1"/>
    <col min="16" max="16" width="9.5703125" bestFit="1" customWidth="1"/>
    <col min="17" max="26" width="9.140625" customWidth="1" outlineLevel="1"/>
    <col min="39" max="39" width="20.7109375" customWidth="1"/>
    <col min="40" max="41" width="10.140625" customWidth="1"/>
    <col min="42" max="42" width="9.5703125" bestFit="1" customWidth="1"/>
    <col min="43" max="45" width="9.28515625" bestFit="1" customWidth="1"/>
    <col min="47" max="47" width="16.85546875" bestFit="1" customWidth="1"/>
    <col min="48" max="48" width="9.28515625" bestFit="1" customWidth="1"/>
    <col min="50" max="50" width="21.85546875" bestFit="1" customWidth="1"/>
    <col min="52" max="55" width="9.5703125" bestFit="1" customWidth="1"/>
    <col min="57" max="57" width="21.7109375" bestFit="1" customWidth="1"/>
    <col min="58" max="58" width="12.85546875" bestFit="1" customWidth="1"/>
    <col min="60" max="63" width="9.28515625" bestFit="1" customWidth="1"/>
    <col min="65" max="68" width="9.5703125" bestFit="1" customWidth="1"/>
    <col min="75" max="78" width="9.5703125" bestFit="1" customWidth="1"/>
    <col min="80" max="83" width="9.5703125" bestFit="1" customWidth="1"/>
    <col min="85" max="88" width="9.5703125" bestFit="1" customWidth="1"/>
    <col min="90" max="90" width="9.5703125" bestFit="1" customWidth="1"/>
    <col min="92" max="95" width="9.5703125" bestFit="1" customWidth="1"/>
    <col min="97" max="97" width="9.5703125" bestFit="1" customWidth="1"/>
    <col min="124" max="127" width="9.5703125" bestFit="1" customWidth="1"/>
    <col min="129" max="132" width="9.5703125" bestFit="1" customWidth="1"/>
    <col min="144" max="144" width="19.5703125" bestFit="1" customWidth="1"/>
    <col min="146" max="149" width="9.5703125" bestFit="1" customWidth="1"/>
    <col min="151" max="153" width="9.5703125" bestFit="1" customWidth="1"/>
    <col min="154" max="154" width="10.7109375" bestFit="1" customWidth="1"/>
    <col min="161" max="161" width="18.85546875" bestFit="1" customWidth="1"/>
    <col min="162" max="162" width="9.7109375" bestFit="1" customWidth="1"/>
    <col min="163" max="163" width="21.7109375" bestFit="1" customWidth="1"/>
  </cols>
  <sheetData>
    <row r="1" spans="1:177" s="5" customFormat="1" ht="15.75" thickBot="1" x14ac:dyDescent="0.3">
      <c r="C1" s="5" t="s">
        <v>5</v>
      </c>
      <c r="H1" s="5" t="s">
        <v>9</v>
      </c>
      <c r="M1" s="5" t="s">
        <v>10</v>
      </c>
      <c r="R1" s="5" t="s">
        <v>37</v>
      </c>
      <c r="W1" s="5" t="s">
        <v>139</v>
      </c>
      <c r="AB1" s="5" t="s">
        <v>11</v>
      </c>
      <c r="AG1" s="5" t="s">
        <v>37</v>
      </c>
      <c r="AL1" s="5" t="s">
        <v>13</v>
      </c>
      <c r="AM1" s="5" t="s">
        <v>14</v>
      </c>
      <c r="AN1" s="5" t="s">
        <v>16</v>
      </c>
      <c r="AP1" s="5" t="s">
        <v>38</v>
      </c>
      <c r="AU1" s="5" t="s">
        <v>53</v>
      </c>
      <c r="AV1" s="5" t="s">
        <v>18</v>
      </c>
      <c r="AX1" s="5" t="s">
        <v>17</v>
      </c>
      <c r="AZ1" s="5" t="s">
        <v>39</v>
      </c>
      <c r="BE1" s="5" t="s">
        <v>21</v>
      </c>
      <c r="BF1" s="5" t="s">
        <v>22</v>
      </c>
      <c r="BH1" s="5" t="str">
        <f>AB1</f>
        <v>closeToClosePriceRet</v>
      </c>
      <c r="BM1" s="5" t="s">
        <v>54</v>
      </c>
      <c r="BR1" s="5" t="s">
        <v>57</v>
      </c>
      <c r="BW1" s="5" t="s">
        <v>42</v>
      </c>
      <c r="CB1" s="5" t="s">
        <v>43</v>
      </c>
      <c r="CG1" s="5" t="s">
        <v>44</v>
      </c>
      <c r="CI1" s="15">
        <v>1.5E-3</v>
      </c>
      <c r="CL1" s="5" t="s">
        <v>55</v>
      </c>
      <c r="CN1" s="5" t="s">
        <v>45</v>
      </c>
      <c r="CP1" s="15">
        <v>2.5000000000000001E-3</v>
      </c>
      <c r="CS1" s="5" t="s">
        <v>56</v>
      </c>
      <c r="CU1" s="5" t="s">
        <v>6</v>
      </c>
      <c r="CV1" s="15"/>
      <c r="CZ1" s="5" t="s">
        <v>7</v>
      </c>
      <c r="DA1" s="15"/>
      <c r="DE1" s="5" t="s">
        <v>49</v>
      </c>
      <c r="DJ1" s="5" t="s">
        <v>59</v>
      </c>
      <c r="DO1" s="5" t="s">
        <v>37</v>
      </c>
      <c r="DT1" s="5" t="s">
        <v>36</v>
      </c>
      <c r="DY1" s="5" t="s">
        <v>40</v>
      </c>
      <c r="ED1" s="5" t="s">
        <v>41</v>
      </c>
      <c r="EI1" s="5" t="s">
        <v>58</v>
      </c>
      <c r="EN1" s="5" t="str">
        <f>_xlfn.CONCAT("total",ED1)</f>
        <v>totalbuySellSlippage</v>
      </c>
      <c r="EP1" s="5" t="s">
        <v>51</v>
      </c>
      <c r="EU1" s="5" t="s">
        <v>52</v>
      </c>
      <c r="EX1" s="16"/>
      <c r="EZ1" s="5" t="s">
        <v>50</v>
      </c>
      <c r="FE1" s="5" t="s">
        <v>19</v>
      </c>
      <c r="FF1" s="5" t="s">
        <v>15</v>
      </c>
      <c r="FG1" s="5" t="s">
        <v>20</v>
      </c>
      <c r="FI1" s="5" t="s">
        <v>48</v>
      </c>
      <c r="FJ1" s="5" t="s">
        <v>47</v>
      </c>
    </row>
    <row r="2" spans="1:177" s="5" customFormat="1" ht="18" customHeight="1" thickBot="1" x14ac:dyDescent="0.45">
      <c r="A2" s="7" t="s">
        <v>0</v>
      </c>
      <c r="B2" s="7"/>
      <c r="C2" s="7" t="s">
        <v>1</v>
      </c>
      <c r="D2" s="7" t="s">
        <v>2</v>
      </c>
      <c r="E2" s="7" t="s">
        <v>3</v>
      </c>
      <c r="F2" s="7" t="s">
        <v>4</v>
      </c>
      <c r="G2" s="7"/>
      <c r="H2" s="7" t="str">
        <f t="shared" ref="H2:K2" si="0">C2</f>
        <v>A</v>
      </c>
      <c r="I2" s="7" t="str">
        <f t="shared" si="0"/>
        <v>B</v>
      </c>
      <c r="J2" s="7" t="str">
        <f t="shared" si="0"/>
        <v>C</v>
      </c>
      <c r="K2" s="7" t="str">
        <f t="shared" si="0"/>
        <v>D</v>
      </c>
      <c r="L2" s="7"/>
      <c r="M2" s="7" t="str">
        <f>C2</f>
        <v>A</v>
      </c>
      <c r="N2" s="7" t="str">
        <f>D2</f>
        <v>B</v>
      </c>
      <c r="O2" s="7" t="str">
        <f>E2</f>
        <v>C</v>
      </c>
      <c r="P2" s="7" t="str">
        <f>F2</f>
        <v>D</v>
      </c>
      <c r="Q2" s="7"/>
      <c r="R2" s="7" t="str">
        <f t="shared" ref="R2:U2" si="1">M2</f>
        <v>A</v>
      </c>
      <c r="S2" s="7" t="str">
        <f t="shared" si="1"/>
        <v>B</v>
      </c>
      <c r="T2" s="7" t="str">
        <f t="shared" si="1"/>
        <v>C</v>
      </c>
      <c r="U2" s="7" t="str">
        <f t="shared" si="1"/>
        <v>D</v>
      </c>
      <c r="V2" s="7"/>
      <c r="W2" s="7" t="s">
        <v>1</v>
      </c>
      <c r="X2" s="7" t="s">
        <v>2</v>
      </c>
      <c r="Y2" s="7" t="s">
        <v>3</v>
      </c>
      <c r="Z2" s="7" t="s">
        <v>4</v>
      </c>
      <c r="AA2" s="13"/>
      <c r="AB2" s="13" t="str">
        <f t="shared" ref="AB2:AE2" si="2">M2</f>
        <v>A</v>
      </c>
      <c r="AC2" s="13" t="str">
        <f t="shared" si="2"/>
        <v>B</v>
      </c>
      <c r="AD2" s="13" t="str">
        <f t="shared" si="2"/>
        <v>C</v>
      </c>
      <c r="AE2" s="13" t="str">
        <f t="shared" si="2"/>
        <v>D</v>
      </c>
      <c r="AF2" s="13"/>
      <c r="AG2" s="13" t="str">
        <f t="shared" ref="AG2:AJ2" si="3">AB2</f>
        <v>A</v>
      </c>
      <c r="AH2" s="13" t="str">
        <f t="shared" si="3"/>
        <v>B</v>
      </c>
      <c r="AI2" s="13" t="str">
        <f t="shared" si="3"/>
        <v>C</v>
      </c>
      <c r="AJ2" s="13" t="str">
        <f t="shared" si="3"/>
        <v>D</v>
      </c>
      <c r="AK2" s="13"/>
      <c r="AL2" s="13"/>
      <c r="AM2" s="13"/>
      <c r="AN2" s="18">
        <v>0.8</v>
      </c>
      <c r="AO2" s="13"/>
      <c r="AP2" s="13" t="str">
        <f>M2</f>
        <v>A</v>
      </c>
      <c r="AQ2" s="13" t="str">
        <f>N2</f>
        <v>B</v>
      </c>
      <c r="AR2" s="13" t="str">
        <f>O2</f>
        <v>C</v>
      </c>
      <c r="AS2" s="13" t="str">
        <f>P2</f>
        <v>D</v>
      </c>
      <c r="AT2" s="13"/>
      <c r="AU2" s="13"/>
      <c r="AV2" s="13"/>
      <c r="AW2" s="13"/>
      <c r="AX2" s="14">
        <v>10000</v>
      </c>
      <c r="AY2" s="13"/>
      <c r="AZ2" s="13" t="str">
        <f>AP2</f>
        <v>A</v>
      </c>
      <c r="BA2" s="13" t="str">
        <f>AQ2</f>
        <v>B</v>
      </c>
      <c r="BB2" s="13" t="str">
        <f>AR2</f>
        <v>C</v>
      </c>
      <c r="BC2" s="13" t="str">
        <f>AS2</f>
        <v>D</v>
      </c>
      <c r="BD2" s="13"/>
      <c r="BE2" s="13"/>
      <c r="BF2" s="13"/>
      <c r="BG2" s="13"/>
      <c r="BH2" s="13" t="str">
        <f>AB2</f>
        <v>A</v>
      </c>
      <c r="BI2" s="13" t="str">
        <f>AC2</f>
        <v>B</v>
      </c>
      <c r="BJ2" s="13" t="str">
        <f>AD2</f>
        <v>C</v>
      </c>
      <c r="BK2" s="13" t="str">
        <f>AE2</f>
        <v>D</v>
      </c>
      <c r="BL2" s="13"/>
      <c r="BM2" s="13" t="str">
        <f>AG2</f>
        <v>A</v>
      </c>
      <c r="BN2" s="13" t="str">
        <f>AH2</f>
        <v>B</v>
      </c>
      <c r="BO2" s="13" t="str">
        <f>AI2</f>
        <v>C</v>
      </c>
      <c r="BP2" s="13" t="str">
        <f>AJ2</f>
        <v>D</v>
      </c>
      <c r="BQ2" s="13"/>
      <c r="BR2" s="13" t="str">
        <f t="shared" ref="BR2:BU2" si="4">BM2</f>
        <v>A</v>
      </c>
      <c r="BS2" s="13" t="str">
        <f t="shared" si="4"/>
        <v>B</v>
      </c>
      <c r="BT2" s="13" t="str">
        <f t="shared" si="4"/>
        <v>C</v>
      </c>
      <c r="BU2" s="13" t="str">
        <f t="shared" si="4"/>
        <v>D</v>
      </c>
      <c r="BV2" s="13"/>
      <c r="BW2" s="13" t="str">
        <f>EU2</f>
        <v>A</v>
      </c>
      <c r="BX2" s="13" t="str">
        <f>EV2</f>
        <v>B</v>
      </c>
      <c r="BY2" s="13" t="str">
        <f>EW2</f>
        <v>C</v>
      </c>
      <c r="BZ2" s="13" t="str">
        <f>EX2</f>
        <v>D</v>
      </c>
      <c r="CA2" s="13"/>
      <c r="CB2" s="13" t="str">
        <f>EU2</f>
        <v>A</v>
      </c>
      <c r="CC2" s="13" t="str">
        <f>EV2</f>
        <v>B</v>
      </c>
      <c r="CD2" s="13" t="str">
        <f>EW2</f>
        <v>C</v>
      </c>
      <c r="CE2" s="13" t="str">
        <f>EX2</f>
        <v>D</v>
      </c>
      <c r="CF2" s="13"/>
      <c r="CG2" s="13" t="str">
        <f>BW2</f>
        <v>A</v>
      </c>
      <c r="CH2" s="13" t="str">
        <f>BX2</f>
        <v>B</v>
      </c>
      <c r="CI2" s="13" t="str">
        <f>BY2</f>
        <v>C</v>
      </c>
      <c r="CJ2" s="13" t="str">
        <f>BZ2</f>
        <v>D</v>
      </c>
      <c r="CK2" s="13"/>
      <c r="CL2" s="13"/>
      <c r="CM2" s="13"/>
      <c r="CN2" s="13" t="str">
        <f>CB2</f>
        <v>A</v>
      </c>
      <c r="CO2" s="13" t="str">
        <f>CC2</f>
        <v>B</v>
      </c>
      <c r="CP2" s="13" t="str">
        <f>CD2</f>
        <v>C</v>
      </c>
      <c r="CQ2" s="13" t="str">
        <f>CE2</f>
        <v>D</v>
      </c>
      <c r="CR2" s="13"/>
      <c r="CS2" s="13"/>
      <c r="CT2" s="13"/>
      <c r="CU2" s="13" t="str">
        <f>EU2</f>
        <v>A</v>
      </c>
      <c r="CV2" s="13" t="str">
        <f>EV2</f>
        <v>B</v>
      </c>
      <c r="CW2" s="13" t="str">
        <f>EW2</f>
        <v>C</v>
      </c>
      <c r="CX2" s="13" t="str">
        <f>EX2</f>
        <v>D</v>
      </c>
      <c r="CY2" s="13"/>
      <c r="CZ2" s="13" t="str">
        <f t="shared" ref="CZ2:DC2" si="5">CU2</f>
        <v>A</v>
      </c>
      <c r="DA2" s="13" t="str">
        <f t="shared" si="5"/>
        <v>B</v>
      </c>
      <c r="DB2" s="13" t="str">
        <f t="shared" si="5"/>
        <v>C</v>
      </c>
      <c r="DC2" s="13" t="str">
        <f t="shared" si="5"/>
        <v>D</v>
      </c>
      <c r="DD2" s="13"/>
      <c r="DE2" s="13" t="str">
        <f t="shared" ref="DE2" si="6">CZ2</f>
        <v>A</v>
      </c>
      <c r="DF2" s="13" t="str">
        <f t="shared" ref="DF2" si="7">DA2</f>
        <v>B</v>
      </c>
      <c r="DG2" s="13" t="str">
        <f t="shared" ref="DG2" si="8">DB2</f>
        <v>C</v>
      </c>
      <c r="DH2" s="13" t="str">
        <f t="shared" ref="DH2" si="9">DC2</f>
        <v>D</v>
      </c>
      <c r="DI2" s="13"/>
      <c r="DJ2" s="13" t="str">
        <f t="shared" ref="DJ2" si="10">DE2</f>
        <v>A</v>
      </c>
      <c r="DK2" s="13" t="str">
        <f t="shared" ref="DK2" si="11">DF2</f>
        <v>B</v>
      </c>
      <c r="DL2" s="13" t="str">
        <f t="shared" ref="DL2" si="12">DG2</f>
        <v>C</v>
      </c>
      <c r="DM2" s="13" t="str">
        <f t="shared" ref="DM2" si="13">DH2</f>
        <v>D</v>
      </c>
      <c r="DN2" s="13"/>
      <c r="DO2" s="13" t="str">
        <f>CZ2</f>
        <v>A</v>
      </c>
      <c r="DP2" s="13" t="str">
        <f>DA2</f>
        <v>B</v>
      </c>
      <c r="DQ2" s="13" t="str">
        <f>DB2</f>
        <v>C</v>
      </c>
      <c r="DR2" s="13" t="str">
        <f>DC2</f>
        <v>D</v>
      </c>
      <c r="DS2" s="13"/>
      <c r="DT2" s="13" t="str">
        <f>CU2</f>
        <v>A</v>
      </c>
      <c r="DU2" s="13" t="str">
        <f>CV2</f>
        <v>B</v>
      </c>
      <c r="DV2" s="13" t="str">
        <f>CW2</f>
        <v>C</v>
      </c>
      <c r="DW2" s="13" t="str">
        <f>CX2</f>
        <v>D</v>
      </c>
      <c r="DX2" s="13"/>
      <c r="DY2" s="13" t="str">
        <f t="shared" ref="DY2:EB2" si="14">DT2</f>
        <v>A</v>
      </c>
      <c r="DZ2" s="13" t="str">
        <f t="shared" si="14"/>
        <v>B</v>
      </c>
      <c r="EA2" s="13" t="str">
        <f t="shared" si="14"/>
        <v>C</v>
      </c>
      <c r="EB2" s="13" t="str">
        <f t="shared" si="14"/>
        <v>D</v>
      </c>
      <c r="EC2" s="13"/>
      <c r="ED2" s="13" t="str">
        <f t="shared" ref="ED2:EG2" si="15">DY2</f>
        <v>A</v>
      </c>
      <c r="EE2" s="13" t="str">
        <f t="shared" si="15"/>
        <v>B</v>
      </c>
      <c r="EF2" s="13" t="str">
        <f t="shared" si="15"/>
        <v>C</v>
      </c>
      <c r="EG2" s="13" t="str">
        <f t="shared" si="15"/>
        <v>D</v>
      </c>
      <c r="EH2" s="13"/>
      <c r="EI2" s="13" t="str">
        <f t="shared" ref="EI2" si="16">ED2</f>
        <v>A</v>
      </c>
      <c r="EJ2" s="13" t="str">
        <f t="shared" ref="EJ2" si="17">EE2</f>
        <v>B</v>
      </c>
      <c r="EK2" s="13" t="str">
        <f t="shared" ref="EK2" si="18">EF2</f>
        <v>C</v>
      </c>
      <c r="EL2" s="13" t="str">
        <f t="shared" ref="EL2" si="19">EG2</f>
        <v>D</v>
      </c>
      <c r="EM2" s="13"/>
      <c r="EN2" s="13"/>
      <c r="EO2" s="13"/>
      <c r="EP2" s="13" t="str">
        <f t="shared" ref="EP2:ES2" si="20">ED2</f>
        <v>A</v>
      </c>
      <c r="EQ2" s="13" t="str">
        <f t="shared" si="20"/>
        <v>B</v>
      </c>
      <c r="ER2" s="13" t="str">
        <f t="shared" si="20"/>
        <v>C</v>
      </c>
      <c r="ES2" s="13" t="str">
        <f t="shared" si="20"/>
        <v>D</v>
      </c>
      <c r="ET2" s="13"/>
      <c r="EU2" s="13" t="str">
        <f>BH2</f>
        <v>A</v>
      </c>
      <c r="EV2" s="13" t="str">
        <f>BI2</f>
        <v>B</v>
      </c>
      <c r="EW2" s="13" t="str">
        <f>BJ2</f>
        <v>C</v>
      </c>
      <c r="EX2" s="13" t="str">
        <f>BK2</f>
        <v>D</v>
      </c>
      <c r="EY2" s="13"/>
      <c r="EZ2" s="13" t="str">
        <f t="shared" ref="EZ2:FC2" si="21">EU2</f>
        <v>A</v>
      </c>
      <c r="FA2" s="13" t="str">
        <f t="shared" si="21"/>
        <v>B</v>
      </c>
      <c r="FB2" s="13" t="str">
        <f t="shared" si="21"/>
        <v>C</v>
      </c>
      <c r="FC2" s="13" t="str">
        <f t="shared" si="21"/>
        <v>D</v>
      </c>
      <c r="FD2" s="13"/>
      <c r="FE2" s="13"/>
      <c r="FF2" s="13"/>
      <c r="FG2" s="13"/>
      <c r="FH2" s="13"/>
      <c r="FI2" s="24">
        <f>AVERAGE(FI4:FI33)</f>
        <v>3.3203453601888769E-2</v>
      </c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</row>
    <row r="3" spans="1:177" x14ac:dyDescent="0.25">
      <c r="A3" s="6"/>
      <c r="B3" s="6"/>
      <c r="C3" s="6"/>
      <c r="D3" s="6"/>
      <c r="E3" s="6"/>
      <c r="F3" s="6"/>
      <c r="G3" s="6"/>
      <c r="H3" s="10"/>
      <c r="I3" s="10"/>
      <c r="J3" s="10"/>
      <c r="K3" s="11"/>
      <c r="L3" s="6"/>
      <c r="M3" s="10">
        <v>100</v>
      </c>
      <c r="N3" s="10">
        <v>500</v>
      </c>
      <c r="O3" s="10">
        <v>1000</v>
      </c>
      <c r="P3" s="11">
        <v>5000</v>
      </c>
      <c r="Q3" s="6"/>
      <c r="R3" s="8"/>
      <c r="S3" s="8"/>
      <c r="T3" s="8"/>
      <c r="U3" s="8"/>
      <c r="V3" s="6"/>
      <c r="W3" s="6"/>
      <c r="X3" s="6"/>
      <c r="Y3" s="6"/>
      <c r="Z3" s="6"/>
      <c r="AG3" s="2"/>
      <c r="AH3" s="2"/>
      <c r="AI3" s="2"/>
      <c r="AJ3" s="2"/>
      <c r="AX3" s="1">
        <f>AX2</f>
        <v>10000</v>
      </c>
      <c r="FG3" s="1">
        <f>AX3</f>
        <v>10000</v>
      </c>
      <c r="FJ3" s="40">
        <v>1</v>
      </c>
    </row>
    <row r="4" spans="1:177" ht="15" customHeight="1" x14ac:dyDescent="0.25">
      <c r="A4">
        <v>1</v>
      </c>
      <c r="C4" s="4">
        <v>1</v>
      </c>
      <c r="D4" s="4">
        <v>0</v>
      </c>
      <c r="E4" s="4">
        <v>0</v>
      </c>
      <c r="F4" s="4">
        <v>0</v>
      </c>
      <c r="H4" s="1">
        <f>M3*(1+R4)</f>
        <v>96</v>
      </c>
      <c r="I4" s="1">
        <f t="shared" ref="I4:K4" si="22">N3*(1+S4)</f>
        <v>520</v>
      </c>
      <c r="J4" s="1">
        <f t="shared" si="22"/>
        <v>1010</v>
      </c>
      <c r="K4" s="1">
        <f t="shared" si="22"/>
        <v>4800</v>
      </c>
      <c r="M4" s="1">
        <f>M3*(1+W4)</f>
        <v>114.00000000000001</v>
      </c>
      <c r="N4" s="1">
        <f t="shared" ref="N4:P19" si="23">N3*(1+X4)</f>
        <v>515</v>
      </c>
      <c r="O4" s="1">
        <f t="shared" si="23"/>
        <v>929.99999999999989</v>
      </c>
      <c r="P4" s="1">
        <f t="shared" si="23"/>
        <v>4700</v>
      </c>
      <c r="R4" s="99">
        <v>-0.04</v>
      </c>
      <c r="S4" s="99">
        <v>0.04</v>
      </c>
      <c r="T4" s="99">
        <v>0.01</v>
      </c>
      <c r="U4" s="99">
        <v>-0.04</v>
      </c>
      <c r="W4" s="8">
        <v>0.14000000000000001</v>
      </c>
      <c r="X4" s="8">
        <v>0.03</v>
      </c>
      <c r="Y4" s="8">
        <v>-7.0000000000000007E-2</v>
      </c>
      <c r="Z4" s="8">
        <v>-0.06</v>
      </c>
      <c r="AB4" s="2">
        <f>M4/M3-1</f>
        <v>0.14000000000000012</v>
      </c>
      <c r="AC4" s="2">
        <f t="shared" ref="AC4:AE4" si="24">N4/N3-1</f>
        <v>3.0000000000000027E-2</v>
      </c>
      <c r="AD4" s="2">
        <f t="shared" si="24"/>
        <v>-7.0000000000000062E-2</v>
      </c>
      <c r="AE4" s="2">
        <f t="shared" si="24"/>
        <v>-6.0000000000000053E-2</v>
      </c>
      <c r="AG4" s="2">
        <f t="shared" ref="AG4:AG32" si="25">H4/M3-1</f>
        <v>-4.0000000000000036E-2</v>
      </c>
      <c r="AH4" s="2">
        <f t="shared" ref="AH4:AH32" si="26">I4/N3-1</f>
        <v>4.0000000000000036E-2</v>
      </c>
      <c r="AI4" s="2">
        <f t="shared" ref="AI4:AI32" si="27">J4/O3-1</f>
        <v>1.0000000000000009E-2</v>
      </c>
      <c r="AJ4" s="2">
        <f t="shared" ref="AJ4:AJ32" si="28">K4/P3-1</f>
        <v>-4.0000000000000036E-2</v>
      </c>
      <c r="AL4">
        <f t="shared" ref="AL4:AL33" si="29">COUNTIF(C4:F4,"&lt;&gt;"&amp;0)</f>
        <v>1</v>
      </c>
      <c r="AM4" s="3">
        <f>1/AL4</f>
        <v>1</v>
      </c>
      <c r="AN4" s="12">
        <f>IF(AM4&gt;$AN$2,$AN$2,AM4)</f>
        <v>0.8</v>
      </c>
      <c r="AO4" s="12"/>
      <c r="AP4" s="3">
        <f t="shared" ref="AP4:AP33" si="30">$AN4*C4</f>
        <v>0.8</v>
      </c>
      <c r="AQ4" s="3">
        <f t="shared" ref="AQ4:AQ33" si="31">$AN4*D4</f>
        <v>0</v>
      </c>
      <c r="AR4" s="3">
        <f t="shared" ref="AR4:AR33" si="32">$AN4*E4</f>
        <v>0</v>
      </c>
      <c r="AS4" s="3">
        <f t="shared" ref="AS4:AS33" si="33">$AN4*F4</f>
        <v>0</v>
      </c>
      <c r="AU4" s="2">
        <f>SUM(AP4:AS4)</f>
        <v>0.8</v>
      </c>
      <c r="AV4" s="12">
        <f>1-AU4</f>
        <v>0.19999999999999996</v>
      </c>
      <c r="AX4" s="1">
        <f>$AX$2</f>
        <v>10000</v>
      </c>
      <c r="AZ4" s="1">
        <f>AP4*$AX4</f>
        <v>8000</v>
      </c>
      <c r="BA4" s="1">
        <f t="shared" ref="BA4:BC4" si="34">AQ4*$AX4</f>
        <v>0</v>
      </c>
      <c r="BB4" s="1">
        <f t="shared" si="34"/>
        <v>0</v>
      </c>
      <c r="BC4" s="1">
        <f t="shared" si="34"/>
        <v>0</v>
      </c>
      <c r="BE4" s="1">
        <f>SUM(AZ4:BC4)</f>
        <v>8000</v>
      </c>
      <c r="BF4" s="1">
        <f t="shared" ref="BF4:BF33" si="35">AX4-BE4</f>
        <v>2000</v>
      </c>
      <c r="BH4" s="2">
        <f t="shared" ref="BH4:BH33" si="36">AB4*C4</f>
        <v>0.14000000000000012</v>
      </c>
      <c r="BI4" s="2">
        <f t="shared" ref="BI4:BI33" si="37">AC4*D4</f>
        <v>0</v>
      </c>
      <c r="BJ4" s="2">
        <f t="shared" ref="BJ4:BJ33" si="38">AD4*E4</f>
        <v>0</v>
      </c>
      <c r="BK4" s="2">
        <f t="shared" ref="BK4:BK33" si="39">AE4*F4</f>
        <v>0</v>
      </c>
      <c r="BM4" s="1">
        <f>AZ4-AZ3</f>
        <v>8000</v>
      </c>
      <c r="BN4" s="1">
        <f t="shared" ref="BN4:BP4" si="40">BA4-BA3</f>
        <v>0</v>
      </c>
      <c r="BO4" s="1">
        <f t="shared" si="40"/>
        <v>0</v>
      </c>
      <c r="BP4" s="1">
        <f t="shared" si="40"/>
        <v>0</v>
      </c>
      <c r="BR4" s="2">
        <f>BM4/$AX4</f>
        <v>0.8</v>
      </c>
      <c r="BS4" s="2">
        <f t="shared" ref="BS4:BU4" si="41">BN4/$AX4</f>
        <v>0</v>
      </c>
      <c r="BT4" s="2">
        <f t="shared" si="41"/>
        <v>0</v>
      </c>
      <c r="BU4" s="2">
        <f t="shared" si="41"/>
        <v>0</v>
      </c>
      <c r="BW4" s="1">
        <f t="shared" ref="BW4:BW33" si="42">IF(BM4&gt;0,BM4,0)</f>
        <v>8000</v>
      </c>
      <c r="BX4" s="1">
        <f t="shared" ref="BX4:BX33" si="43">IF(BN4&gt;0,BN4,0)</f>
        <v>0</v>
      </c>
      <c r="BY4" s="1">
        <f t="shared" ref="BY4:BY33" si="44">IF(BO4&gt;0,BO4,0)</f>
        <v>0</v>
      </c>
      <c r="BZ4" s="1">
        <f t="shared" ref="BZ4:BZ33" si="45">IF(BP4&gt;0,BP4,0)</f>
        <v>0</v>
      </c>
      <c r="CB4" s="1">
        <f t="shared" ref="CB4:CB33" si="46">IF(BM4&lt;0,BM4,0)</f>
        <v>0</v>
      </c>
      <c r="CC4" s="1">
        <f t="shared" ref="CC4:CC33" si="47">IF(BN4&lt;0,BN4,0)</f>
        <v>0</v>
      </c>
      <c r="CD4" s="1">
        <f t="shared" ref="CD4:CD33" si="48">IF(BO4&lt;0,BO4,0)</f>
        <v>0</v>
      </c>
      <c r="CE4" s="1">
        <f t="shared" ref="CE4:CE33" si="49">IF(BP4&lt;0,BP4,0)</f>
        <v>0</v>
      </c>
      <c r="CG4" s="1">
        <f t="shared" ref="CG4:CG33" si="50">BW4/(1+$CI$1)</f>
        <v>7988.0179730404388</v>
      </c>
      <c r="CH4" s="1">
        <f t="shared" ref="CH4:CH33" si="51">BX4/(1+$CI$1)</f>
        <v>0</v>
      </c>
      <c r="CI4" s="1">
        <f t="shared" ref="CI4:CI33" si="52">BY4/(1+$CI$1)</f>
        <v>0</v>
      </c>
      <c r="CJ4" s="1">
        <f t="shared" ref="CJ4:CJ33" si="53">BZ4/(1+$CI$1)</f>
        <v>0</v>
      </c>
      <c r="CL4" s="1">
        <f>SUM(CG4:CJ4)</f>
        <v>7988.0179730404388</v>
      </c>
      <c r="CN4" s="1">
        <f t="shared" ref="CN4:CN33" si="54">CB4/(1+$CP$1)</f>
        <v>0</v>
      </c>
      <c r="CO4" s="1">
        <f t="shared" ref="CO4:CO33" si="55">CC4/(1+$CP$1)</f>
        <v>0</v>
      </c>
      <c r="CP4" s="1">
        <f t="shared" ref="CP4:CP33" si="56">CD4/(1+$CP$1)</f>
        <v>0</v>
      </c>
      <c r="CQ4" s="1">
        <f t="shared" ref="CQ4:CQ33" si="57">CE4/(1+$CP$1)</f>
        <v>0</v>
      </c>
      <c r="CS4" s="1">
        <f>SUM(CN4:CQ4)</f>
        <v>0</v>
      </c>
      <c r="CU4" s="1">
        <f t="shared" ref="CU4:CU33" si="58">BW4-CG4</f>
        <v>11.982026959561153</v>
      </c>
      <c r="CV4" s="1">
        <f t="shared" ref="CV4:CV33" si="59">BX4-CH4</f>
        <v>0</v>
      </c>
      <c r="CW4" s="1">
        <f t="shared" ref="CW4:CW33" si="60">BY4-CI4</f>
        <v>0</v>
      </c>
      <c r="CX4" s="1">
        <f t="shared" ref="CX4:CX33" si="61">BZ4-CJ4</f>
        <v>0</v>
      </c>
      <c r="CZ4" s="1">
        <f t="shared" ref="CZ4:CZ33" si="62">CB4-CN4</f>
        <v>0</v>
      </c>
      <c r="DA4" s="1">
        <f t="shared" ref="DA4:DA33" si="63">CC4-CO4</f>
        <v>0</v>
      </c>
      <c r="DB4" s="1">
        <f t="shared" ref="DB4:DB33" si="64">CD4-CP4</f>
        <v>0</v>
      </c>
      <c r="DC4" s="1">
        <f t="shared" ref="DC4:DC33" si="65">CE4-CQ4</f>
        <v>0</v>
      </c>
      <c r="DE4" s="1">
        <f>SUM(CU4,CZ4)</f>
        <v>11.982026959561153</v>
      </c>
      <c r="DF4" s="1">
        <f t="shared" ref="DF4:DH19" si="66">SUM(CV4,DA4)</f>
        <v>0</v>
      </c>
      <c r="DG4" s="1">
        <f t="shared" si="66"/>
        <v>0</v>
      </c>
      <c r="DH4" s="1">
        <f t="shared" si="66"/>
        <v>0</v>
      </c>
      <c r="DJ4" s="26">
        <f>IFERROR(DE4/BM4,0)</f>
        <v>1.4977533699451443E-3</v>
      </c>
      <c r="DK4" s="26">
        <f t="shared" ref="DK4:DM4" si="67">IFERROR(DF4/BN4,0)</f>
        <v>0</v>
      </c>
      <c r="DL4" s="26">
        <f t="shared" si="67"/>
        <v>0</v>
      </c>
      <c r="DM4" s="26">
        <f t="shared" si="67"/>
        <v>0</v>
      </c>
      <c r="DO4" s="2">
        <f t="shared" ref="DO4:DO33" si="68">AG4</f>
        <v>-4.0000000000000036E-2</v>
      </c>
      <c r="DP4" s="2">
        <f t="shared" ref="DP4:DP33" si="69">AH4</f>
        <v>4.0000000000000036E-2</v>
      </c>
      <c r="DQ4" s="2">
        <f t="shared" ref="DQ4:DQ33" si="70">AI4</f>
        <v>1.0000000000000009E-2</v>
      </c>
      <c r="DR4" s="2">
        <f t="shared" ref="DR4:DR33" si="71">AJ4</f>
        <v>-4.0000000000000036E-2</v>
      </c>
      <c r="DT4" s="1">
        <f t="shared" ref="DT4:DT33" si="72">BW4*DO4</f>
        <v>-320.00000000000028</v>
      </c>
      <c r="DU4" s="1">
        <f t="shared" ref="DU4:DU33" si="73">BX4*DP4</f>
        <v>0</v>
      </c>
      <c r="DV4" s="1">
        <f t="shared" ref="DV4:DV33" si="74">BY4*DQ4</f>
        <v>0</v>
      </c>
      <c r="DW4" s="1">
        <f t="shared" ref="DW4:DW33" si="75">BZ4*DR4</f>
        <v>0</v>
      </c>
      <c r="DY4" s="1">
        <f t="shared" ref="DY4:DY33" si="76">CB4*DO4</f>
        <v>0</v>
      </c>
      <c r="DZ4" s="1">
        <f t="shared" ref="DZ4:DZ33" si="77">CC4*DP4</f>
        <v>0</v>
      </c>
      <c r="EA4" s="1">
        <f t="shared" ref="EA4:EA33" si="78">CD4*DQ4</f>
        <v>0</v>
      </c>
      <c r="EB4" s="1">
        <f t="shared" ref="EB4:EB33" si="79">CE4*DR4</f>
        <v>0</v>
      </c>
      <c r="ED4" s="1">
        <f>SUM(DT4,DY4)</f>
        <v>-320.00000000000028</v>
      </c>
      <c r="EE4" s="1">
        <f t="shared" ref="EE4:EG4" si="80">SUM(DU4,DZ4)</f>
        <v>0</v>
      </c>
      <c r="EF4" s="1">
        <f t="shared" si="80"/>
        <v>0</v>
      </c>
      <c r="EG4" s="1">
        <f t="shared" si="80"/>
        <v>0</v>
      </c>
      <c r="EI4" s="25">
        <f t="shared" ref="EI4:EI33" si="81">IFERROR(ED4/AZ4,0)</f>
        <v>-4.0000000000000036E-2</v>
      </c>
      <c r="EJ4" s="25">
        <f t="shared" ref="EJ4:EJ33" si="82">IFERROR(EE4/BA4,0)</f>
        <v>0</v>
      </c>
      <c r="EK4" s="25">
        <f t="shared" ref="EK4:EK33" si="83">IFERROR(EF4/BB4,0)</f>
        <v>0</v>
      </c>
      <c r="EL4" s="25">
        <f t="shared" ref="EL4:EL33" si="84">IFERROR(EG4/BC4,0)</f>
        <v>0</v>
      </c>
      <c r="EN4" s="1">
        <f>SUM(ED4:EG4)</f>
        <v>-320.00000000000028</v>
      </c>
      <c r="EP4" s="1">
        <f t="shared" ref="EP4:EP33" si="85">AZ4*(1+BH4)</f>
        <v>9120.0000000000018</v>
      </c>
      <c r="EQ4" s="1">
        <f t="shared" ref="EQ4:EQ33" si="86">BA4*(1+BI4)</f>
        <v>0</v>
      </c>
      <c r="ER4" s="1">
        <f t="shared" ref="ER4:ER33" si="87">BB4*(1+BJ4)</f>
        <v>0</v>
      </c>
      <c r="ES4" s="1">
        <f t="shared" ref="ES4:ES33" si="88">BC4*(1+BK4)</f>
        <v>0</v>
      </c>
      <c r="EU4" s="1">
        <f t="shared" ref="EU4:EU33" si="89">EP4-DE4-ED4</f>
        <v>9428.0179730404416</v>
      </c>
      <c r="EV4" s="1">
        <f t="shared" ref="EV4:EV33" si="90">EQ4-DF4-EE4</f>
        <v>0</v>
      </c>
      <c r="EW4" s="1">
        <f t="shared" ref="EW4:EW33" si="91">ER4-DG4-EF4</f>
        <v>0</v>
      </c>
      <c r="EX4" s="1">
        <f t="shared" ref="EX4:EX33" si="92">ES4-DH4-EG4</f>
        <v>0</v>
      </c>
      <c r="EZ4" s="3">
        <f t="shared" ref="EZ4:EZ33" si="93">IFERROR(EU4/AZ4-1,0)</f>
        <v>0.17850224663005521</v>
      </c>
      <c r="FA4" s="3">
        <f t="shared" ref="FA4:FA33" si="94">IFERROR(EV4/BA4-1,0)</f>
        <v>0</v>
      </c>
      <c r="FB4" s="3">
        <f t="shared" ref="FB4:FB33" si="95">IFERROR(EW4/BB4-1,0)</f>
        <v>0</v>
      </c>
      <c r="FC4" s="3">
        <f t="shared" ref="FC4:FC33" si="96">IFERROR(EX4/BC4-1,0)</f>
        <v>0</v>
      </c>
      <c r="FE4" s="1">
        <f>SUM(EU4:EX4)</f>
        <v>9428.0179730404416</v>
      </c>
      <c r="FF4" s="1">
        <f t="shared" ref="FF4:FF33" si="97">BF4</f>
        <v>2000</v>
      </c>
      <c r="FG4" s="1">
        <f>SUM(FE4:FF4)</f>
        <v>11428.017973040442</v>
      </c>
      <c r="FI4" s="23">
        <f>IFERROR(FG4/FG3-1,0)</f>
        <v>0.14280179730404408</v>
      </c>
      <c r="FJ4" s="40">
        <f>FJ3*(1+FI4)</f>
        <v>1.1428017973040441</v>
      </c>
    </row>
    <row r="5" spans="1:177" ht="13.5" customHeight="1" x14ac:dyDescent="0.25">
      <c r="A5">
        <f>A4+1</f>
        <v>2</v>
      </c>
      <c r="C5" s="4">
        <v>1</v>
      </c>
      <c r="D5" s="4">
        <v>0</v>
      </c>
      <c r="E5" s="4">
        <v>0</v>
      </c>
      <c r="F5" s="4">
        <v>0</v>
      </c>
      <c r="H5" s="1">
        <f>M4*(1+R4)</f>
        <v>109.44000000000001</v>
      </c>
      <c r="I5" s="1">
        <f>N4*(1+S4)</f>
        <v>535.6</v>
      </c>
      <c r="J5" s="1">
        <f>O4*(1+T4)</f>
        <v>939.29999999999984</v>
      </c>
      <c r="K5" s="1">
        <f>P4*(1+U4)</f>
        <v>4512</v>
      </c>
      <c r="M5" s="1">
        <f t="shared" ref="M5:M33" si="98">M4*(1+W5)</f>
        <v>148.20000000000002</v>
      </c>
      <c r="N5" s="1">
        <f t="shared" si="23"/>
        <v>576.80000000000007</v>
      </c>
      <c r="O5" s="1">
        <f t="shared" si="23"/>
        <v>1171.8</v>
      </c>
      <c r="P5" s="1">
        <f t="shared" si="23"/>
        <v>6110</v>
      </c>
      <c r="R5" s="8">
        <v>-0.03</v>
      </c>
      <c r="S5" s="8">
        <v>0.05</v>
      </c>
      <c r="T5" s="8">
        <v>-0.02</v>
      </c>
      <c r="U5" s="8">
        <v>-0.05</v>
      </c>
      <c r="W5" s="8">
        <v>0.3</v>
      </c>
      <c r="X5" s="8">
        <v>0.12</v>
      </c>
      <c r="Y5" s="8">
        <v>0.26</v>
      </c>
      <c r="Z5" s="8">
        <v>0.3</v>
      </c>
      <c r="AB5" s="2">
        <f t="shared" ref="AB5:AB32" si="99">M5/M4-1</f>
        <v>0.30000000000000004</v>
      </c>
      <c r="AC5" s="2">
        <f t="shared" ref="AC5:AC33" si="100">N5/N4-1</f>
        <v>0.12000000000000011</v>
      </c>
      <c r="AD5" s="2">
        <f t="shared" ref="AD5:AD33" si="101">O5/O4-1</f>
        <v>0.26</v>
      </c>
      <c r="AE5" s="2">
        <f t="shared" ref="AE5:AE33" si="102">P5/P4-1</f>
        <v>0.30000000000000004</v>
      </c>
      <c r="AG5" s="2">
        <f t="shared" si="25"/>
        <v>-4.0000000000000036E-2</v>
      </c>
      <c r="AH5" s="2">
        <f t="shared" si="26"/>
        <v>4.0000000000000036E-2</v>
      </c>
      <c r="AI5" s="2">
        <f t="shared" si="27"/>
        <v>1.0000000000000009E-2</v>
      </c>
      <c r="AJ5" s="2">
        <f t="shared" si="28"/>
        <v>-4.0000000000000036E-2</v>
      </c>
      <c r="AL5">
        <f t="shared" si="29"/>
        <v>1</v>
      </c>
      <c r="AM5" s="3">
        <f t="shared" ref="AM5:AM33" si="103">IFERROR(1/AL5,0)</f>
        <v>1</v>
      </c>
      <c r="AN5" s="12">
        <f t="shared" ref="AN5:AN33" si="104">IF(AM5&gt;$AN$2,$AN$2,AM5)</f>
        <v>0.8</v>
      </c>
      <c r="AO5" s="12"/>
      <c r="AP5" s="3">
        <f t="shared" si="30"/>
        <v>0.8</v>
      </c>
      <c r="AQ5" s="3">
        <f t="shared" si="31"/>
        <v>0</v>
      </c>
      <c r="AR5" s="3">
        <f t="shared" si="32"/>
        <v>0</v>
      </c>
      <c r="AS5" s="3">
        <f t="shared" si="33"/>
        <v>0</v>
      </c>
      <c r="AU5" s="2">
        <f t="shared" ref="AU5:AU33" si="105">SUM(AP5:AS5)</f>
        <v>0.8</v>
      </c>
      <c r="AV5" s="12">
        <f t="shared" ref="AV5:AV33" si="106">1-AU5</f>
        <v>0.19999999999999996</v>
      </c>
      <c r="AX5" s="1">
        <f t="shared" ref="AX5:AX33" si="107">FG4</f>
        <v>11428.017973040442</v>
      </c>
      <c r="AZ5" s="1">
        <f t="shared" ref="AZ5:AZ33" si="108">AP5*$AX5</f>
        <v>9142.4143784323533</v>
      </c>
      <c r="BA5" s="1">
        <f t="shared" ref="BA5:BA33" si="109">AQ5*$AX5</f>
        <v>0</v>
      </c>
      <c r="BB5" s="1">
        <f t="shared" ref="BB5:BB33" si="110">AR5*$AX5</f>
        <v>0</v>
      </c>
      <c r="BC5" s="1">
        <f t="shared" ref="BC5:BC33" si="111">AS5*$AX5</f>
        <v>0</v>
      </c>
      <c r="BE5" s="1">
        <f t="shared" ref="BE5:BE33" si="112">SUM(AZ5:BC5)</f>
        <v>9142.4143784323533</v>
      </c>
      <c r="BF5" s="1">
        <f t="shared" si="35"/>
        <v>2285.6035946080883</v>
      </c>
      <c r="BH5" s="2">
        <f t="shared" si="36"/>
        <v>0.30000000000000004</v>
      </c>
      <c r="BI5" s="2">
        <f t="shared" si="37"/>
        <v>0</v>
      </c>
      <c r="BJ5" s="2">
        <f t="shared" si="38"/>
        <v>0</v>
      </c>
      <c r="BK5" s="2">
        <f t="shared" si="39"/>
        <v>0</v>
      </c>
      <c r="BM5" s="1">
        <f t="shared" ref="BM5:BM33" si="113">AZ5-AZ4</f>
        <v>1142.4143784323533</v>
      </c>
      <c r="BN5" s="1">
        <f t="shared" ref="BN5:BN33" si="114">BA5-BA4</f>
        <v>0</v>
      </c>
      <c r="BO5" s="1">
        <f t="shared" ref="BO5:BO33" si="115">BB5-BB4</f>
        <v>0</v>
      </c>
      <c r="BP5" s="1">
        <f t="shared" ref="BP5:BP33" si="116">BC5-BC4</f>
        <v>0</v>
      </c>
      <c r="BR5" s="2">
        <f t="shared" ref="BR5:BR33" si="117">BM5/$AX5</f>
        <v>9.9966099207001169E-2</v>
      </c>
      <c r="BS5" s="2">
        <f t="shared" ref="BS5:BS33" si="118">BN5/$AX5</f>
        <v>0</v>
      </c>
      <c r="BT5" s="2">
        <f t="shared" ref="BT5:BT33" si="119">BO5/$AX5</f>
        <v>0</v>
      </c>
      <c r="BU5" s="2">
        <f t="shared" ref="BU5:BU33" si="120">BP5/$AX5</f>
        <v>0</v>
      </c>
      <c r="BW5" s="1">
        <f t="shared" si="42"/>
        <v>1142.4143784323533</v>
      </c>
      <c r="BX5" s="1">
        <f t="shared" si="43"/>
        <v>0</v>
      </c>
      <c r="BY5" s="1">
        <f t="shared" si="44"/>
        <v>0</v>
      </c>
      <c r="BZ5" s="1">
        <f t="shared" si="45"/>
        <v>0</v>
      </c>
      <c r="CB5" s="1">
        <f t="shared" si="46"/>
        <v>0</v>
      </c>
      <c r="CC5" s="1">
        <f t="shared" si="47"/>
        <v>0</v>
      </c>
      <c r="CD5" s="1">
        <f t="shared" si="48"/>
        <v>0</v>
      </c>
      <c r="CE5" s="1">
        <f t="shared" si="49"/>
        <v>0</v>
      </c>
      <c r="CG5" s="1">
        <f t="shared" si="50"/>
        <v>1140.7033234471824</v>
      </c>
      <c r="CH5" s="1">
        <f t="shared" si="51"/>
        <v>0</v>
      </c>
      <c r="CI5" s="1">
        <f t="shared" si="52"/>
        <v>0</v>
      </c>
      <c r="CJ5" s="1">
        <f t="shared" si="53"/>
        <v>0</v>
      </c>
      <c r="CL5" s="1">
        <f t="shared" ref="CL5:CL33" si="121">SUM(CG5:CJ5)</f>
        <v>1140.7033234471824</v>
      </c>
      <c r="CN5" s="1">
        <f t="shared" si="54"/>
        <v>0</v>
      </c>
      <c r="CO5" s="1">
        <f t="shared" si="55"/>
        <v>0</v>
      </c>
      <c r="CP5" s="1">
        <f t="shared" si="56"/>
        <v>0</v>
      </c>
      <c r="CQ5" s="1">
        <f t="shared" si="57"/>
        <v>0</v>
      </c>
      <c r="CS5" s="1">
        <f t="shared" ref="CS5:CS33" si="122">SUM(CN5:CQ5)</f>
        <v>0</v>
      </c>
      <c r="CU5" s="1">
        <f t="shared" si="58"/>
        <v>1.7110549851709038</v>
      </c>
      <c r="CV5" s="1">
        <f t="shared" si="59"/>
        <v>0</v>
      </c>
      <c r="CW5" s="1">
        <f t="shared" si="60"/>
        <v>0</v>
      </c>
      <c r="CX5" s="1">
        <f t="shared" si="61"/>
        <v>0</v>
      </c>
      <c r="CZ5" s="1">
        <f t="shared" si="62"/>
        <v>0</v>
      </c>
      <c r="DA5" s="1">
        <f t="shared" si="63"/>
        <v>0</v>
      </c>
      <c r="DB5" s="1">
        <f t="shared" si="64"/>
        <v>0</v>
      </c>
      <c r="DC5" s="1">
        <f t="shared" si="65"/>
        <v>0</v>
      </c>
      <c r="DE5" s="1">
        <f t="shared" ref="DE5:DE33" si="123">SUM(CU5,CZ5)</f>
        <v>1.7110549851709038</v>
      </c>
      <c r="DF5" s="1">
        <f t="shared" si="66"/>
        <v>0</v>
      </c>
      <c r="DG5" s="1">
        <f t="shared" si="66"/>
        <v>0</v>
      </c>
      <c r="DH5" s="1">
        <f t="shared" si="66"/>
        <v>0</v>
      </c>
      <c r="DJ5" s="26">
        <f t="shared" ref="DJ5:DJ33" si="124">IFERROR(DE5/BM5,0)</f>
        <v>1.4977533699451963E-3</v>
      </c>
      <c r="DK5" s="26">
        <f t="shared" ref="DK5:DK33" si="125">IFERROR(DF5/BN5,0)</f>
        <v>0</v>
      </c>
      <c r="DL5" s="26">
        <f t="shared" ref="DL5:DL33" si="126">IFERROR(DG5/BO5,0)</f>
        <v>0</v>
      </c>
      <c r="DM5" s="26">
        <f t="shared" ref="DM5:DM33" si="127">IFERROR(DH5/BP5,0)</f>
        <v>0</v>
      </c>
      <c r="DO5" s="2">
        <f t="shared" si="68"/>
        <v>-4.0000000000000036E-2</v>
      </c>
      <c r="DP5" s="2">
        <f t="shared" si="69"/>
        <v>4.0000000000000036E-2</v>
      </c>
      <c r="DQ5" s="2">
        <f t="shared" si="70"/>
        <v>1.0000000000000009E-2</v>
      </c>
      <c r="DR5" s="2">
        <f t="shared" si="71"/>
        <v>-4.0000000000000036E-2</v>
      </c>
      <c r="DT5" s="1">
        <f t="shared" si="72"/>
        <v>-45.696575137294168</v>
      </c>
      <c r="DU5" s="1">
        <f t="shared" si="73"/>
        <v>0</v>
      </c>
      <c r="DV5" s="1">
        <f t="shared" si="74"/>
        <v>0</v>
      </c>
      <c r="DW5" s="1">
        <f t="shared" si="75"/>
        <v>0</v>
      </c>
      <c r="DY5" s="1">
        <f t="shared" si="76"/>
        <v>0</v>
      </c>
      <c r="DZ5" s="1">
        <f t="shared" si="77"/>
        <v>0</v>
      </c>
      <c r="EA5" s="1">
        <f t="shared" si="78"/>
        <v>0</v>
      </c>
      <c r="EB5" s="1">
        <f t="shared" si="79"/>
        <v>0</v>
      </c>
      <c r="ED5" s="1">
        <f t="shared" ref="ED5:ED33" si="128">SUM(DT5,DY5)</f>
        <v>-45.696575137294168</v>
      </c>
      <c r="EE5" s="1">
        <f t="shared" ref="EE5:EE33" si="129">SUM(DU5,DZ5)</f>
        <v>0</v>
      </c>
      <c r="EF5" s="1">
        <f t="shared" ref="EF5:EF33" si="130">SUM(DV5,EA5)</f>
        <v>0</v>
      </c>
      <c r="EG5" s="1">
        <f t="shared" ref="EG5:EG33" si="131">SUM(DW5,EB5)</f>
        <v>0</v>
      </c>
      <c r="EI5" s="25">
        <f t="shared" si="81"/>
        <v>-4.9983049603500628E-3</v>
      </c>
      <c r="EJ5" s="25">
        <f t="shared" si="82"/>
        <v>0</v>
      </c>
      <c r="EK5" s="25">
        <f t="shared" si="83"/>
        <v>0</v>
      </c>
      <c r="EL5" s="25">
        <f t="shared" si="84"/>
        <v>0</v>
      </c>
      <c r="EN5" s="1">
        <f t="shared" ref="EN5:EN33" si="132">SUM(ED5:EG5)</f>
        <v>-45.696575137294168</v>
      </c>
      <c r="EP5" s="1">
        <f t="shared" si="85"/>
        <v>11885.13869196206</v>
      </c>
      <c r="EQ5" s="1">
        <f t="shared" si="86"/>
        <v>0</v>
      </c>
      <c r="ER5" s="1">
        <f t="shared" si="87"/>
        <v>0</v>
      </c>
      <c r="ES5" s="1">
        <f t="shared" si="88"/>
        <v>0</v>
      </c>
      <c r="EU5" s="1">
        <f t="shared" si="89"/>
        <v>11929.124212114182</v>
      </c>
      <c r="EV5" s="1">
        <f t="shared" si="90"/>
        <v>0</v>
      </c>
      <c r="EW5" s="1">
        <f t="shared" si="91"/>
        <v>0</v>
      </c>
      <c r="EX5" s="1">
        <f t="shared" si="92"/>
        <v>0</v>
      </c>
      <c r="EZ5" s="3">
        <f t="shared" si="93"/>
        <v>0.30481114925789066</v>
      </c>
      <c r="FA5" s="3">
        <f t="shared" si="94"/>
        <v>0</v>
      </c>
      <c r="FB5" s="3">
        <f t="shared" si="95"/>
        <v>0</v>
      </c>
      <c r="FC5" s="3">
        <f t="shared" si="96"/>
        <v>0</v>
      </c>
      <c r="FE5" s="1">
        <f t="shared" ref="FE5:FE33" si="133">SUM(EU5:EX5)</f>
        <v>11929.124212114182</v>
      </c>
      <c r="FF5" s="1">
        <f t="shared" si="97"/>
        <v>2285.6035946080883</v>
      </c>
      <c r="FG5" s="1">
        <f t="shared" ref="FG5:FG33" si="134">SUM(FE5:FF5)</f>
        <v>14214.727806722271</v>
      </c>
      <c r="FI5" s="23">
        <f t="shared" ref="FI5:FI33" si="135">IFERROR(FG5/FG4-1,0)</f>
        <v>0.24384891940631248</v>
      </c>
      <c r="FJ5" s="40">
        <f t="shared" ref="FJ5:FJ32" si="136">FJ4*(1+FI5)</f>
        <v>1.4214727806722269</v>
      </c>
    </row>
    <row r="6" spans="1:177" ht="15" customHeight="1" x14ac:dyDescent="0.25">
      <c r="A6">
        <f t="shared" ref="A6:A33" si="137">A5+1</f>
        <v>3</v>
      </c>
      <c r="C6" s="4">
        <v>1</v>
      </c>
      <c r="D6" s="4">
        <v>0</v>
      </c>
      <c r="E6" s="4">
        <v>1</v>
      </c>
      <c r="F6" s="4">
        <v>1</v>
      </c>
      <c r="H6" s="1">
        <f t="shared" ref="H6:H33" si="138">M5*(1+R5)</f>
        <v>143.75400000000002</v>
      </c>
      <c r="I6" s="1">
        <f t="shared" ref="I6:I33" si="139">N5*(1+S5)</f>
        <v>605.6400000000001</v>
      </c>
      <c r="J6" s="1">
        <f t="shared" ref="J6:J33" si="140">O5*(1+T5)</f>
        <v>1148.364</v>
      </c>
      <c r="K6" s="1">
        <f t="shared" ref="K6:K33" si="141">P5*(1+U5)</f>
        <v>5804.5</v>
      </c>
      <c r="M6" s="1">
        <f t="shared" si="98"/>
        <v>168.94800000000004</v>
      </c>
      <c r="N6" s="1">
        <f t="shared" si="23"/>
        <v>559.49600000000009</v>
      </c>
      <c r="O6" s="1">
        <f t="shared" si="23"/>
        <v>1417.8779999999999</v>
      </c>
      <c r="P6" s="1">
        <f t="shared" si="23"/>
        <v>5682.2999999999993</v>
      </c>
      <c r="R6" s="8">
        <v>-0.01</v>
      </c>
      <c r="S6" s="8">
        <v>-0.02</v>
      </c>
      <c r="T6" s="8">
        <v>0.04</v>
      </c>
      <c r="U6" s="8">
        <v>0.03</v>
      </c>
      <c r="W6" s="8">
        <v>0.14000000000000001</v>
      </c>
      <c r="X6" s="8">
        <v>-0.03</v>
      </c>
      <c r="Y6" s="8">
        <v>0.21</v>
      </c>
      <c r="Z6" s="8">
        <v>-7.0000000000000007E-2</v>
      </c>
      <c r="AB6" s="2">
        <f t="shared" si="99"/>
        <v>0.14000000000000012</v>
      </c>
      <c r="AC6" s="2">
        <f t="shared" si="100"/>
        <v>-2.9999999999999916E-2</v>
      </c>
      <c r="AD6" s="2">
        <f t="shared" si="101"/>
        <v>0.20999999999999996</v>
      </c>
      <c r="AE6" s="2">
        <f t="shared" si="102"/>
        <v>-7.0000000000000173E-2</v>
      </c>
      <c r="AG6" s="2">
        <f t="shared" si="25"/>
        <v>-3.0000000000000027E-2</v>
      </c>
      <c r="AH6" s="2">
        <f t="shared" si="26"/>
        <v>5.0000000000000044E-2</v>
      </c>
      <c r="AI6" s="2">
        <f t="shared" si="27"/>
        <v>-1.9999999999999907E-2</v>
      </c>
      <c r="AJ6" s="2">
        <f t="shared" si="28"/>
        <v>-5.0000000000000044E-2</v>
      </c>
      <c r="AL6">
        <f t="shared" si="29"/>
        <v>3</v>
      </c>
      <c r="AM6" s="3">
        <f t="shared" si="103"/>
        <v>0.33333333333333331</v>
      </c>
      <c r="AN6" s="12">
        <f t="shared" si="104"/>
        <v>0.33333333333333331</v>
      </c>
      <c r="AO6" s="12"/>
      <c r="AP6" s="3">
        <f t="shared" si="30"/>
        <v>0.33333333333333331</v>
      </c>
      <c r="AQ6" s="3">
        <f t="shared" si="31"/>
        <v>0</v>
      </c>
      <c r="AR6" s="3">
        <f t="shared" si="32"/>
        <v>0.33333333333333331</v>
      </c>
      <c r="AS6" s="3">
        <f t="shared" si="33"/>
        <v>0.33333333333333331</v>
      </c>
      <c r="AU6" s="2">
        <f t="shared" si="105"/>
        <v>1</v>
      </c>
      <c r="AV6" s="12">
        <f t="shared" si="106"/>
        <v>0</v>
      </c>
      <c r="AX6" s="1">
        <f t="shared" si="107"/>
        <v>14214.727806722271</v>
      </c>
      <c r="AZ6" s="1">
        <f t="shared" si="108"/>
        <v>4738.2426022407562</v>
      </c>
      <c r="BA6" s="1">
        <f t="shared" si="109"/>
        <v>0</v>
      </c>
      <c r="BB6" s="1">
        <f t="shared" si="110"/>
        <v>4738.2426022407562</v>
      </c>
      <c r="BC6" s="1">
        <f t="shared" si="111"/>
        <v>4738.2426022407562</v>
      </c>
      <c r="BE6" s="1">
        <f t="shared" si="112"/>
        <v>14214.727806722269</v>
      </c>
      <c r="BF6" s="1">
        <f t="shared" si="35"/>
        <v>0</v>
      </c>
      <c r="BH6" s="2">
        <f t="shared" si="36"/>
        <v>0.14000000000000012</v>
      </c>
      <c r="BI6" s="2">
        <f t="shared" si="37"/>
        <v>0</v>
      </c>
      <c r="BJ6" s="2">
        <f t="shared" si="38"/>
        <v>0.20999999999999996</v>
      </c>
      <c r="BK6" s="2">
        <f t="shared" si="39"/>
        <v>-7.0000000000000173E-2</v>
      </c>
      <c r="BM6" s="1">
        <f t="shared" si="113"/>
        <v>-4404.171776191597</v>
      </c>
      <c r="BN6" s="1">
        <f t="shared" si="114"/>
        <v>0</v>
      </c>
      <c r="BO6" s="1">
        <f t="shared" si="115"/>
        <v>4738.2426022407562</v>
      </c>
      <c r="BP6" s="1">
        <f t="shared" si="116"/>
        <v>4738.2426022407562</v>
      </c>
      <c r="BR6" s="2">
        <f t="shared" si="117"/>
        <v>-0.30983159410965472</v>
      </c>
      <c r="BS6" s="2">
        <f t="shared" si="118"/>
        <v>0</v>
      </c>
      <c r="BT6" s="2">
        <f t="shared" si="119"/>
        <v>0.33333333333333331</v>
      </c>
      <c r="BU6" s="2">
        <f t="shared" si="120"/>
        <v>0.33333333333333331</v>
      </c>
      <c r="BW6" s="1">
        <f t="shared" si="42"/>
        <v>0</v>
      </c>
      <c r="BX6" s="1">
        <f t="shared" si="43"/>
        <v>0</v>
      </c>
      <c r="BY6" s="1">
        <f t="shared" si="44"/>
        <v>4738.2426022407562</v>
      </c>
      <c r="BZ6" s="1">
        <f t="shared" si="45"/>
        <v>4738.2426022407562</v>
      </c>
      <c r="CB6" s="1">
        <f t="shared" si="46"/>
        <v>-4404.171776191597</v>
      </c>
      <c r="CC6" s="1">
        <f t="shared" si="47"/>
        <v>0</v>
      </c>
      <c r="CD6" s="1">
        <f t="shared" si="48"/>
        <v>0</v>
      </c>
      <c r="CE6" s="1">
        <f t="shared" si="49"/>
        <v>0</v>
      </c>
      <c r="CG6" s="1">
        <f t="shared" si="50"/>
        <v>0</v>
      </c>
      <c r="CH6" s="1">
        <f t="shared" si="51"/>
        <v>0</v>
      </c>
      <c r="CI6" s="1">
        <f t="shared" si="52"/>
        <v>4731.1458834156329</v>
      </c>
      <c r="CJ6" s="1">
        <f t="shared" si="53"/>
        <v>4731.1458834156329</v>
      </c>
      <c r="CL6" s="1">
        <f t="shared" si="121"/>
        <v>9462.2917668312657</v>
      </c>
      <c r="CN6" s="1">
        <f t="shared" si="54"/>
        <v>-4393.1888041811444</v>
      </c>
      <c r="CO6" s="1">
        <f t="shared" si="55"/>
        <v>0</v>
      </c>
      <c r="CP6" s="1">
        <f t="shared" si="56"/>
        <v>0</v>
      </c>
      <c r="CQ6" s="1">
        <f t="shared" si="57"/>
        <v>0</v>
      </c>
      <c r="CS6" s="1">
        <f t="shared" si="122"/>
        <v>-4393.1888041811444</v>
      </c>
      <c r="CU6" s="1">
        <f t="shared" si="58"/>
        <v>0</v>
      </c>
      <c r="CV6" s="1">
        <f t="shared" si="59"/>
        <v>0</v>
      </c>
      <c r="CW6" s="1">
        <f t="shared" si="60"/>
        <v>7.0967188251233893</v>
      </c>
      <c r="CX6" s="1">
        <f t="shared" si="61"/>
        <v>7.0967188251233893</v>
      </c>
      <c r="CZ6" s="1">
        <f t="shared" si="62"/>
        <v>-10.982972010452613</v>
      </c>
      <c r="DA6" s="1">
        <f t="shared" si="63"/>
        <v>0</v>
      </c>
      <c r="DB6" s="1">
        <f t="shared" si="64"/>
        <v>0</v>
      </c>
      <c r="DC6" s="1">
        <f t="shared" si="65"/>
        <v>0</v>
      </c>
      <c r="DE6" s="1">
        <f t="shared" si="123"/>
        <v>-10.982972010452613</v>
      </c>
      <c r="DF6" s="1">
        <f t="shared" si="66"/>
        <v>0</v>
      </c>
      <c r="DG6" s="1">
        <f t="shared" si="66"/>
        <v>7.0967188251233893</v>
      </c>
      <c r="DH6" s="1">
        <f t="shared" si="66"/>
        <v>7.0967188251233893</v>
      </c>
      <c r="DJ6" s="26">
        <f t="shared" si="124"/>
        <v>2.4937655860348567E-3</v>
      </c>
      <c r="DK6" s="26">
        <f t="shared" si="125"/>
        <v>0</v>
      </c>
      <c r="DL6" s="26">
        <f t="shared" si="126"/>
        <v>1.4977533699450697E-3</v>
      </c>
      <c r="DM6" s="26">
        <f t="shared" si="127"/>
        <v>1.4977533699450697E-3</v>
      </c>
      <c r="DO6" s="2">
        <f t="shared" si="68"/>
        <v>-3.0000000000000027E-2</v>
      </c>
      <c r="DP6" s="2">
        <f t="shared" si="69"/>
        <v>5.0000000000000044E-2</v>
      </c>
      <c r="DQ6" s="2">
        <f t="shared" si="70"/>
        <v>-1.9999999999999907E-2</v>
      </c>
      <c r="DR6" s="2">
        <f t="shared" si="71"/>
        <v>-5.0000000000000044E-2</v>
      </c>
      <c r="DT6" s="1">
        <f t="shared" si="72"/>
        <v>0</v>
      </c>
      <c r="DU6" s="1">
        <f t="shared" si="73"/>
        <v>0</v>
      </c>
      <c r="DV6" s="1">
        <f t="shared" si="74"/>
        <v>-94.764852044814688</v>
      </c>
      <c r="DW6" s="1">
        <f t="shared" si="75"/>
        <v>-236.91213011203803</v>
      </c>
      <c r="DY6" s="1">
        <f t="shared" si="76"/>
        <v>132.12515328574804</v>
      </c>
      <c r="DZ6" s="1">
        <f t="shared" si="77"/>
        <v>0</v>
      </c>
      <c r="EA6" s="1">
        <f t="shared" si="78"/>
        <v>0</v>
      </c>
      <c r="EB6" s="1">
        <f t="shared" si="79"/>
        <v>0</v>
      </c>
      <c r="ED6" s="1">
        <f t="shared" si="128"/>
        <v>132.12515328574804</v>
      </c>
      <c r="EE6" s="1">
        <f t="shared" si="129"/>
        <v>0</v>
      </c>
      <c r="EF6" s="1">
        <f t="shared" si="130"/>
        <v>-94.764852044814688</v>
      </c>
      <c r="EG6" s="1">
        <f t="shared" si="131"/>
        <v>-236.91213011203803</v>
      </c>
      <c r="EI6" s="25">
        <f t="shared" si="81"/>
        <v>2.7884843469868956E-2</v>
      </c>
      <c r="EJ6" s="25">
        <f t="shared" si="82"/>
        <v>0</v>
      </c>
      <c r="EK6" s="25">
        <f t="shared" si="83"/>
        <v>-1.9999999999999907E-2</v>
      </c>
      <c r="EL6" s="25">
        <f t="shared" si="84"/>
        <v>-5.0000000000000044E-2</v>
      </c>
      <c r="EN6" s="1">
        <f t="shared" si="132"/>
        <v>-199.55182887110468</v>
      </c>
      <c r="EP6" s="1">
        <f t="shared" si="85"/>
        <v>5401.5965665544627</v>
      </c>
      <c r="EQ6" s="1">
        <f t="shared" si="86"/>
        <v>0</v>
      </c>
      <c r="ER6" s="1">
        <f t="shared" si="87"/>
        <v>5733.273548711315</v>
      </c>
      <c r="ES6" s="1">
        <f t="shared" si="88"/>
        <v>4406.5656200839021</v>
      </c>
      <c r="EU6" s="1">
        <f t="shared" si="89"/>
        <v>5280.4543852791676</v>
      </c>
      <c r="EV6" s="1">
        <f t="shared" si="90"/>
        <v>0</v>
      </c>
      <c r="EW6" s="1">
        <f t="shared" si="91"/>
        <v>5820.9416819310063</v>
      </c>
      <c r="EX6" s="1">
        <f t="shared" si="92"/>
        <v>4636.3810313708163</v>
      </c>
      <c r="EZ6" s="3">
        <f t="shared" si="93"/>
        <v>0.11443309863070206</v>
      </c>
      <c r="FA6" s="3">
        <f t="shared" si="94"/>
        <v>0</v>
      </c>
      <c r="FB6" s="3">
        <f t="shared" si="95"/>
        <v>0.22850224663005481</v>
      </c>
      <c r="FC6" s="3">
        <f t="shared" si="96"/>
        <v>-2.1497753369945416E-2</v>
      </c>
      <c r="FE6" s="1">
        <f t="shared" si="133"/>
        <v>15737.777098580991</v>
      </c>
      <c r="FF6" s="1">
        <f t="shared" si="97"/>
        <v>0</v>
      </c>
      <c r="FG6" s="1">
        <f t="shared" si="134"/>
        <v>15737.777098580991</v>
      </c>
      <c r="FI6" s="23">
        <f t="shared" si="135"/>
        <v>0.10714586396360382</v>
      </c>
      <c r="FJ6" s="40">
        <f t="shared" si="136"/>
        <v>1.5737777098580989</v>
      </c>
    </row>
    <row r="7" spans="1:177" ht="15" customHeight="1" x14ac:dyDescent="0.25">
      <c r="A7">
        <f t="shared" si="137"/>
        <v>4</v>
      </c>
      <c r="C7" s="4">
        <v>1</v>
      </c>
      <c r="D7" s="4">
        <v>0</v>
      </c>
      <c r="E7" s="4">
        <v>0</v>
      </c>
      <c r="F7" s="4">
        <v>0</v>
      </c>
      <c r="H7" s="1">
        <f t="shared" si="138"/>
        <v>167.25852000000003</v>
      </c>
      <c r="I7" s="1">
        <f t="shared" si="139"/>
        <v>548.30608000000007</v>
      </c>
      <c r="J7" s="1">
        <f t="shared" si="140"/>
        <v>1474.59312</v>
      </c>
      <c r="K7" s="1">
        <f t="shared" si="141"/>
        <v>5852.7689999999993</v>
      </c>
      <c r="M7" s="1">
        <f t="shared" si="98"/>
        <v>158.81112000000002</v>
      </c>
      <c r="N7" s="1">
        <f t="shared" si="23"/>
        <v>632.23048000000006</v>
      </c>
      <c r="O7" s="1">
        <f t="shared" si="23"/>
        <v>1332.8053199999999</v>
      </c>
      <c r="P7" s="1">
        <f t="shared" si="23"/>
        <v>6705.1139999999987</v>
      </c>
      <c r="R7" s="8">
        <v>0.03</v>
      </c>
      <c r="S7" s="8">
        <v>-0.04</v>
      </c>
      <c r="T7" s="8">
        <v>-0.01</v>
      </c>
      <c r="U7" s="8">
        <v>0.01</v>
      </c>
      <c r="W7" s="8">
        <v>-0.06</v>
      </c>
      <c r="X7" s="8">
        <v>0.13</v>
      </c>
      <c r="Y7" s="8">
        <v>-0.06</v>
      </c>
      <c r="Z7" s="8">
        <v>0.18</v>
      </c>
      <c r="AB7" s="2">
        <f t="shared" si="99"/>
        <v>-6.0000000000000053E-2</v>
      </c>
      <c r="AC7" s="2">
        <f t="shared" si="100"/>
        <v>0.12999999999999989</v>
      </c>
      <c r="AD7" s="2">
        <f t="shared" si="101"/>
        <v>-5.9999999999999942E-2</v>
      </c>
      <c r="AE7" s="2">
        <f t="shared" si="102"/>
        <v>0.17999999999999994</v>
      </c>
      <c r="AG7" s="2">
        <f t="shared" si="25"/>
        <v>-1.0000000000000009E-2</v>
      </c>
      <c r="AH7" s="2">
        <f t="shared" si="26"/>
        <v>-2.0000000000000018E-2</v>
      </c>
      <c r="AI7" s="2">
        <f t="shared" si="27"/>
        <v>4.0000000000000036E-2</v>
      </c>
      <c r="AJ7" s="2">
        <f t="shared" si="28"/>
        <v>3.0000000000000027E-2</v>
      </c>
      <c r="AL7">
        <f t="shared" si="29"/>
        <v>1</v>
      </c>
      <c r="AM7" s="3">
        <f t="shared" si="103"/>
        <v>1</v>
      </c>
      <c r="AN7" s="12">
        <f t="shared" si="104"/>
        <v>0.8</v>
      </c>
      <c r="AO7" s="12"/>
      <c r="AP7" s="3">
        <f t="shared" si="30"/>
        <v>0.8</v>
      </c>
      <c r="AQ7" s="3">
        <f t="shared" si="31"/>
        <v>0</v>
      </c>
      <c r="AR7" s="3">
        <f t="shared" si="32"/>
        <v>0</v>
      </c>
      <c r="AS7" s="3">
        <f t="shared" si="33"/>
        <v>0</v>
      </c>
      <c r="AU7" s="2">
        <f t="shared" si="105"/>
        <v>0.8</v>
      </c>
      <c r="AV7" s="12">
        <f t="shared" si="106"/>
        <v>0.19999999999999996</v>
      </c>
      <c r="AX7" s="1">
        <f t="shared" si="107"/>
        <v>15737.777098580991</v>
      </c>
      <c r="AZ7" s="1">
        <f t="shared" si="108"/>
        <v>12590.221678864793</v>
      </c>
      <c r="BA7" s="1">
        <f t="shared" si="109"/>
        <v>0</v>
      </c>
      <c r="BB7" s="1">
        <f t="shared" si="110"/>
        <v>0</v>
      </c>
      <c r="BC7" s="1">
        <f t="shared" si="111"/>
        <v>0</v>
      </c>
      <c r="BE7" s="1">
        <f t="shared" si="112"/>
        <v>12590.221678864793</v>
      </c>
      <c r="BF7" s="1">
        <f t="shared" si="35"/>
        <v>3147.5554197161982</v>
      </c>
      <c r="BH7" s="2">
        <f t="shared" si="36"/>
        <v>-6.0000000000000053E-2</v>
      </c>
      <c r="BI7" s="2">
        <f t="shared" si="37"/>
        <v>0</v>
      </c>
      <c r="BJ7" s="2">
        <f t="shared" si="38"/>
        <v>0</v>
      </c>
      <c r="BK7" s="2">
        <f t="shared" si="39"/>
        <v>0</v>
      </c>
      <c r="BM7" s="1">
        <f t="shared" si="113"/>
        <v>7851.9790766240367</v>
      </c>
      <c r="BN7" s="1">
        <f t="shared" si="114"/>
        <v>0</v>
      </c>
      <c r="BO7" s="1">
        <f t="shared" si="115"/>
        <v>-4738.2426022407562</v>
      </c>
      <c r="BP7" s="1">
        <f t="shared" si="116"/>
        <v>-4738.2426022407562</v>
      </c>
      <c r="BR7" s="2">
        <f t="shared" si="117"/>
        <v>0.4989255488522592</v>
      </c>
      <c r="BS7" s="2">
        <f t="shared" si="118"/>
        <v>0</v>
      </c>
      <c r="BT7" s="2">
        <f t="shared" si="119"/>
        <v>-0.30107445114774078</v>
      </c>
      <c r="BU7" s="2">
        <f t="shared" si="120"/>
        <v>-0.30107445114774078</v>
      </c>
      <c r="BW7" s="1">
        <f t="shared" si="42"/>
        <v>7851.9790766240367</v>
      </c>
      <c r="BX7" s="1">
        <f t="shared" si="43"/>
        <v>0</v>
      </c>
      <c r="BY7" s="1">
        <f t="shared" si="44"/>
        <v>0</v>
      </c>
      <c r="BZ7" s="1">
        <f t="shared" si="45"/>
        <v>0</v>
      </c>
      <c r="CB7" s="1">
        <f t="shared" si="46"/>
        <v>0</v>
      </c>
      <c r="CC7" s="1">
        <f t="shared" si="47"/>
        <v>0</v>
      </c>
      <c r="CD7" s="1">
        <f t="shared" si="48"/>
        <v>-4738.2426022407562</v>
      </c>
      <c r="CE7" s="1">
        <f t="shared" si="49"/>
        <v>-4738.2426022407562</v>
      </c>
      <c r="CG7" s="1">
        <f t="shared" si="50"/>
        <v>7840.2187485012846</v>
      </c>
      <c r="CH7" s="1">
        <f t="shared" si="51"/>
        <v>0</v>
      </c>
      <c r="CI7" s="1">
        <f t="shared" si="52"/>
        <v>0</v>
      </c>
      <c r="CJ7" s="1">
        <f t="shared" si="53"/>
        <v>0</v>
      </c>
      <c r="CL7" s="1">
        <f t="shared" si="121"/>
        <v>7840.2187485012846</v>
      </c>
      <c r="CN7" s="1">
        <f t="shared" si="54"/>
        <v>0</v>
      </c>
      <c r="CO7" s="1">
        <f t="shared" si="55"/>
        <v>0</v>
      </c>
      <c r="CP7" s="1">
        <f t="shared" si="56"/>
        <v>-4726.4265359010042</v>
      </c>
      <c r="CQ7" s="1">
        <f t="shared" si="57"/>
        <v>-4726.4265359010042</v>
      </c>
      <c r="CS7" s="1">
        <f t="shared" si="122"/>
        <v>-9452.8530718020083</v>
      </c>
      <c r="CU7" s="1">
        <f t="shared" si="58"/>
        <v>11.760328122752071</v>
      </c>
      <c r="CV7" s="1">
        <f t="shared" si="59"/>
        <v>0</v>
      </c>
      <c r="CW7" s="1">
        <f t="shared" si="60"/>
        <v>0</v>
      </c>
      <c r="CX7" s="1">
        <f t="shared" si="61"/>
        <v>0</v>
      </c>
      <c r="CZ7" s="1">
        <f t="shared" si="62"/>
        <v>0</v>
      </c>
      <c r="DA7" s="1">
        <f t="shared" si="63"/>
        <v>0</v>
      </c>
      <c r="DB7" s="1">
        <f t="shared" si="64"/>
        <v>-11.816066339752069</v>
      </c>
      <c r="DC7" s="1">
        <f t="shared" si="65"/>
        <v>-11.816066339752069</v>
      </c>
      <c r="DE7" s="1">
        <f t="shared" si="123"/>
        <v>11.760328122752071</v>
      </c>
      <c r="DF7" s="1">
        <f t="shared" si="66"/>
        <v>0</v>
      </c>
      <c r="DG7" s="1">
        <f t="shared" si="66"/>
        <v>-11.816066339752069</v>
      </c>
      <c r="DH7" s="1">
        <f t="shared" si="66"/>
        <v>-11.816066339752069</v>
      </c>
      <c r="DJ7" s="26">
        <f t="shared" si="124"/>
        <v>1.4977533699451007E-3</v>
      </c>
      <c r="DK7" s="26">
        <f t="shared" si="125"/>
        <v>0</v>
      </c>
      <c r="DL7" s="26">
        <f t="shared" si="126"/>
        <v>2.4937655860348198E-3</v>
      </c>
      <c r="DM7" s="26">
        <f t="shared" si="127"/>
        <v>2.4937655860348198E-3</v>
      </c>
      <c r="DO7" s="2">
        <f t="shared" si="68"/>
        <v>-1.0000000000000009E-2</v>
      </c>
      <c r="DP7" s="2">
        <f t="shared" si="69"/>
        <v>-2.0000000000000018E-2</v>
      </c>
      <c r="DQ7" s="2">
        <f t="shared" si="70"/>
        <v>4.0000000000000036E-2</v>
      </c>
      <c r="DR7" s="2">
        <f t="shared" si="71"/>
        <v>3.0000000000000027E-2</v>
      </c>
      <c r="DT7" s="1">
        <f t="shared" si="72"/>
        <v>-78.519790766240433</v>
      </c>
      <c r="DU7" s="1">
        <f t="shared" si="73"/>
        <v>0</v>
      </c>
      <c r="DV7" s="1">
        <f t="shared" si="74"/>
        <v>0</v>
      </c>
      <c r="DW7" s="1">
        <f t="shared" si="75"/>
        <v>0</v>
      </c>
      <c r="DY7" s="1">
        <f t="shared" si="76"/>
        <v>0</v>
      </c>
      <c r="DZ7" s="1">
        <f t="shared" si="77"/>
        <v>0</v>
      </c>
      <c r="EA7" s="1">
        <f t="shared" si="78"/>
        <v>-189.52970408963043</v>
      </c>
      <c r="EB7" s="1">
        <f t="shared" si="79"/>
        <v>-142.1472780672228</v>
      </c>
      <c r="ED7" s="1">
        <f t="shared" si="128"/>
        <v>-78.519790766240433</v>
      </c>
      <c r="EE7" s="1">
        <f t="shared" si="129"/>
        <v>0</v>
      </c>
      <c r="EF7" s="1">
        <f t="shared" si="130"/>
        <v>-189.52970408963043</v>
      </c>
      <c r="EG7" s="1">
        <f t="shared" si="131"/>
        <v>-142.1472780672228</v>
      </c>
      <c r="EI7" s="25">
        <f t="shared" si="81"/>
        <v>-6.2365693606532459E-3</v>
      </c>
      <c r="EJ7" s="25">
        <f t="shared" si="82"/>
        <v>0</v>
      </c>
      <c r="EK7" s="25">
        <f t="shared" si="83"/>
        <v>0</v>
      </c>
      <c r="EL7" s="25">
        <f t="shared" si="84"/>
        <v>0</v>
      </c>
      <c r="EN7" s="1">
        <f t="shared" si="132"/>
        <v>-410.1967729230937</v>
      </c>
      <c r="EP7" s="1">
        <f t="shared" si="85"/>
        <v>11834.808378132904</v>
      </c>
      <c r="EQ7" s="1">
        <f t="shared" si="86"/>
        <v>0</v>
      </c>
      <c r="ER7" s="1">
        <f t="shared" si="87"/>
        <v>0</v>
      </c>
      <c r="ES7" s="1">
        <f t="shared" si="88"/>
        <v>0</v>
      </c>
      <c r="EU7" s="1">
        <f t="shared" si="89"/>
        <v>11901.567840776392</v>
      </c>
      <c r="EV7" s="1">
        <f t="shared" si="90"/>
        <v>0</v>
      </c>
      <c r="EW7" s="1">
        <f t="shared" si="91"/>
        <v>201.3457704293825</v>
      </c>
      <c r="EX7" s="1">
        <f t="shared" si="92"/>
        <v>153.96334440697487</v>
      </c>
      <c r="EZ7" s="3">
        <f t="shared" si="93"/>
        <v>-5.4697514917028345E-2</v>
      </c>
      <c r="FA7" s="3">
        <f t="shared" si="94"/>
        <v>0</v>
      </c>
      <c r="FB7" s="3">
        <f t="shared" si="95"/>
        <v>0</v>
      </c>
      <c r="FC7" s="3">
        <f t="shared" si="96"/>
        <v>0</v>
      </c>
      <c r="FE7" s="1">
        <f t="shared" si="133"/>
        <v>12256.87695561275</v>
      </c>
      <c r="FF7" s="1">
        <f t="shared" si="97"/>
        <v>3147.5554197161982</v>
      </c>
      <c r="FG7" s="1">
        <f t="shared" si="134"/>
        <v>15404.432375328948</v>
      </c>
      <c r="FI7" s="23">
        <f t="shared" si="135"/>
        <v>-2.1181182143067634E-2</v>
      </c>
      <c r="FJ7" s="40">
        <f t="shared" si="136"/>
        <v>1.5404432375328947</v>
      </c>
    </row>
    <row r="8" spans="1:177" ht="15" customHeight="1" x14ac:dyDescent="0.25">
      <c r="A8">
        <f t="shared" si="137"/>
        <v>5</v>
      </c>
      <c r="C8" s="4">
        <v>1</v>
      </c>
      <c r="D8" s="4">
        <v>0</v>
      </c>
      <c r="E8" s="4">
        <v>1</v>
      </c>
      <c r="F8" s="4">
        <v>0</v>
      </c>
      <c r="H8" s="1">
        <f t="shared" si="138"/>
        <v>163.57545360000003</v>
      </c>
      <c r="I8" s="1">
        <f t="shared" si="139"/>
        <v>606.94126080000001</v>
      </c>
      <c r="J8" s="1">
        <f t="shared" si="140"/>
        <v>1319.4772667999998</v>
      </c>
      <c r="K8" s="1">
        <f t="shared" si="141"/>
        <v>6772.1651399999992</v>
      </c>
      <c r="M8" s="1">
        <f t="shared" si="98"/>
        <v>184.22089920000002</v>
      </c>
      <c r="N8" s="1">
        <f t="shared" si="23"/>
        <v>625.90817520000007</v>
      </c>
      <c r="O8" s="1">
        <f t="shared" si="23"/>
        <v>1439.4297455999999</v>
      </c>
      <c r="P8" s="1">
        <f t="shared" si="23"/>
        <v>8448.4436399999977</v>
      </c>
      <c r="R8" s="8">
        <v>-0.02</v>
      </c>
      <c r="S8" s="8">
        <v>-0.05</v>
      </c>
      <c r="T8" s="8">
        <v>0.05</v>
      </c>
      <c r="U8" s="8">
        <v>-0.04</v>
      </c>
      <c r="W8" s="8">
        <v>0.16</v>
      </c>
      <c r="X8" s="8">
        <v>-0.01</v>
      </c>
      <c r="Y8" s="8">
        <v>0.08</v>
      </c>
      <c r="Z8" s="8">
        <v>0.26</v>
      </c>
      <c r="AB8" s="2">
        <f t="shared" si="99"/>
        <v>0.15999999999999992</v>
      </c>
      <c r="AC8" s="2">
        <f t="shared" si="100"/>
        <v>-1.0000000000000009E-2</v>
      </c>
      <c r="AD8" s="2">
        <f t="shared" si="101"/>
        <v>8.0000000000000071E-2</v>
      </c>
      <c r="AE8" s="2">
        <f t="shared" si="102"/>
        <v>0.26</v>
      </c>
      <c r="AG8" s="2">
        <f t="shared" si="25"/>
        <v>3.0000000000000027E-2</v>
      </c>
      <c r="AH8" s="2">
        <f t="shared" si="26"/>
        <v>-4.0000000000000036E-2</v>
      </c>
      <c r="AI8" s="2">
        <f t="shared" si="27"/>
        <v>-1.000000000000012E-2</v>
      </c>
      <c r="AJ8" s="2">
        <f t="shared" si="28"/>
        <v>1.0000000000000009E-2</v>
      </c>
      <c r="AL8">
        <f t="shared" si="29"/>
        <v>2</v>
      </c>
      <c r="AM8" s="3">
        <f t="shared" si="103"/>
        <v>0.5</v>
      </c>
      <c r="AN8" s="12">
        <f t="shared" si="104"/>
        <v>0.5</v>
      </c>
      <c r="AO8" s="12"/>
      <c r="AP8" s="3">
        <f t="shared" si="30"/>
        <v>0.5</v>
      </c>
      <c r="AQ8" s="3">
        <f t="shared" si="31"/>
        <v>0</v>
      </c>
      <c r="AR8" s="3">
        <f t="shared" si="32"/>
        <v>0.5</v>
      </c>
      <c r="AS8" s="3">
        <f t="shared" si="33"/>
        <v>0</v>
      </c>
      <c r="AU8" s="2">
        <f t="shared" si="105"/>
        <v>1</v>
      </c>
      <c r="AV8" s="12">
        <f t="shared" si="106"/>
        <v>0</v>
      </c>
      <c r="AX8" s="1">
        <f t="shared" si="107"/>
        <v>15404.432375328948</v>
      </c>
      <c r="AZ8" s="1">
        <f t="shared" si="108"/>
        <v>7702.2161876644741</v>
      </c>
      <c r="BA8" s="1">
        <f t="shared" si="109"/>
        <v>0</v>
      </c>
      <c r="BB8" s="1">
        <f t="shared" si="110"/>
        <v>7702.2161876644741</v>
      </c>
      <c r="BC8" s="1">
        <f t="shared" si="111"/>
        <v>0</v>
      </c>
      <c r="BE8" s="1">
        <f t="shared" si="112"/>
        <v>15404.432375328948</v>
      </c>
      <c r="BF8" s="1">
        <f t="shared" si="35"/>
        <v>0</v>
      </c>
      <c r="BH8" s="2">
        <f t="shared" si="36"/>
        <v>0.15999999999999992</v>
      </c>
      <c r="BI8" s="2">
        <f t="shared" si="37"/>
        <v>0</v>
      </c>
      <c r="BJ8" s="2">
        <f t="shared" si="38"/>
        <v>8.0000000000000071E-2</v>
      </c>
      <c r="BK8" s="2">
        <f t="shared" si="39"/>
        <v>0</v>
      </c>
      <c r="BM8" s="1">
        <f t="shared" si="113"/>
        <v>-4888.0054912003188</v>
      </c>
      <c r="BN8" s="1">
        <f t="shared" si="114"/>
        <v>0</v>
      </c>
      <c r="BO8" s="1">
        <f t="shared" si="115"/>
        <v>7702.2161876644741</v>
      </c>
      <c r="BP8" s="1">
        <f t="shared" si="116"/>
        <v>0</v>
      </c>
      <c r="BR8" s="2">
        <f t="shared" si="117"/>
        <v>-0.31731162642699712</v>
      </c>
      <c r="BS8" s="2">
        <f t="shared" si="118"/>
        <v>0</v>
      </c>
      <c r="BT8" s="2">
        <f t="shared" si="119"/>
        <v>0.5</v>
      </c>
      <c r="BU8" s="2">
        <f t="shared" si="120"/>
        <v>0</v>
      </c>
      <c r="BW8" s="1">
        <f t="shared" si="42"/>
        <v>0</v>
      </c>
      <c r="BX8" s="1">
        <f t="shared" si="43"/>
        <v>0</v>
      </c>
      <c r="BY8" s="1">
        <f t="shared" si="44"/>
        <v>7702.2161876644741</v>
      </c>
      <c r="BZ8" s="1">
        <f t="shared" si="45"/>
        <v>0</v>
      </c>
      <c r="CB8" s="1">
        <f t="shared" si="46"/>
        <v>-4888.0054912003188</v>
      </c>
      <c r="CC8" s="1">
        <f t="shared" si="47"/>
        <v>0</v>
      </c>
      <c r="CD8" s="1">
        <f t="shared" si="48"/>
        <v>0</v>
      </c>
      <c r="CE8" s="1">
        <f t="shared" si="49"/>
        <v>0</v>
      </c>
      <c r="CG8" s="1">
        <f t="shared" si="50"/>
        <v>0</v>
      </c>
      <c r="CH8" s="1">
        <f t="shared" si="51"/>
        <v>0</v>
      </c>
      <c r="CI8" s="1">
        <f t="shared" si="52"/>
        <v>7690.680167413354</v>
      </c>
      <c r="CJ8" s="1">
        <f t="shared" si="53"/>
        <v>0</v>
      </c>
      <c r="CL8" s="1">
        <f t="shared" si="121"/>
        <v>7690.680167413354</v>
      </c>
      <c r="CN8" s="1">
        <f t="shared" si="54"/>
        <v>-4875.8159513220144</v>
      </c>
      <c r="CO8" s="1">
        <f t="shared" si="55"/>
        <v>0</v>
      </c>
      <c r="CP8" s="1">
        <f t="shared" si="56"/>
        <v>0</v>
      </c>
      <c r="CQ8" s="1">
        <f t="shared" si="57"/>
        <v>0</v>
      </c>
      <c r="CS8" s="1">
        <f t="shared" si="122"/>
        <v>-4875.8159513220144</v>
      </c>
      <c r="CU8" s="1">
        <f t="shared" si="58"/>
        <v>0</v>
      </c>
      <c r="CV8" s="1">
        <f t="shared" si="59"/>
        <v>0</v>
      </c>
      <c r="CW8" s="1">
        <f t="shared" si="60"/>
        <v>11.536020251120135</v>
      </c>
      <c r="CX8" s="1">
        <f t="shared" si="61"/>
        <v>0</v>
      </c>
      <c r="CZ8" s="1">
        <f t="shared" si="62"/>
        <v>-12.189539878304458</v>
      </c>
      <c r="DA8" s="1">
        <f t="shared" si="63"/>
        <v>0</v>
      </c>
      <c r="DB8" s="1">
        <f t="shared" si="64"/>
        <v>0</v>
      </c>
      <c r="DC8" s="1">
        <f t="shared" si="65"/>
        <v>0</v>
      </c>
      <c r="DE8" s="1">
        <f t="shared" si="123"/>
        <v>-12.189539878304458</v>
      </c>
      <c r="DF8" s="1">
        <f t="shared" si="66"/>
        <v>0</v>
      </c>
      <c r="DG8" s="1">
        <f t="shared" si="66"/>
        <v>11.536020251120135</v>
      </c>
      <c r="DH8" s="1">
        <f t="shared" si="66"/>
        <v>0</v>
      </c>
      <c r="DJ8" s="26">
        <f t="shared" si="124"/>
        <v>2.4937655860347947E-3</v>
      </c>
      <c r="DK8" s="26">
        <f t="shared" si="125"/>
        <v>0</v>
      </c>
      <c r="DL8" s="26">
        <f t="shared" si="126"/>
        <v>1.4977533699450959E-3</v>
      </c>
      <c r="DM8" s="26">
        <f t="shared" si="127"/>
        <v>0</v>
      </c>
      <c r="DO8" s="2">
        <f t="shared" si="68"/>
        <v>3.0000000000000027E-2</v>
      </c>
      <c r="DP8" s="2">
        <f t="shared" si="69"/>
        <v>-4.0000000000000036E-2</v>
      </c>
      <c r="DQ8" s="2">
        <f t="shared" si="70"/>
        <v>-1.000000000000012E-2</v>
      </c>
      <c r="DR8" s="2">
        <f t="shared" si="71"/>
        <v>1.0000000000000009E-2</v>
      </c>
      <c r="DT8" s="1">
        <f t="shared" si="72"/>
        <v>0</v>
      </c>
      <c r="DU8" s="1">
        <f t="shared" si="73"/>
        <v>0</v>
      </c>
      <c r="DV8" s="1">
        <f t="shared" si="74"/>
        <v>-77.022161876645669</v>
      </c>
      <c r="DW8" s="1">
        <f t="shared" si="75"/>
        <v>0</v>
      </c>
      <c r="DY8" s="1">
        <f t="shared" si="76"/>
        <v>-146.64016473600969</v>
      </c>
      <c r="DZ8" s="1">
        <f t="shared" si="77"/>
        <v>0</v>
      </c>
      <c r="EA8" s="1">
        <f t="shared" si="78"/>
        <v>0</v>
      </c>
      <c r="EB8" s="1">
        <f t="shared" si="79"/>
        <v>0</v>
      </c>
      <c r="ED8" s="1">
        <f t="shared" si="128"/>
        <v>-146.64016473600969</v>
      </c>
      <c r="EE8" s="1">
        <f t="shared" si="129"/>
        <v>0</v>
      </c>
      <c r="EF8" s="1">
        <f t="shared" si="130"/>
        <v>-77.022161876645669</v>
      </c>
      <c r="EG8" s="1">
        <f t="shared" si="131"/>
        <v>0</v>
      </c>
      <c r="EI8" s="25">
        <f t="shared" si="81"/>
        <v>-1.9038697585619845E-2</v>
      </c>
      <c r="EJ8" s="25">
        <f t="shared" si="82"/>
        <v>0</v>
      </c>
      <c r="EK8" s="25">
        <f t="shared" si="83"/>
        <v>-1.000000000000012E-2</v>
      </c>
      <c r="EL8" s="25">
        <f t="shared" si="84"/>
        <v>0</v>
      </c>
      <c r="EN8" s="1">
        <f t="shared" si="132"/>
        <v>-223.66232661265536</v>
      </c>
      <c r="EP8" s="1">
        <f t="shared" si="85"/>
        <v>8934.5707776907893</v>
      </c>
      <c r="EQ8" s="1">
        <f t="shared" si="86"/>
        <v>0</v>
      </c>
      <c r="ER8" s="1">
        <f t="shared" si="87"/>
        <v>8318.3934826776331</v>
      </c>
      <c r="ES8" s="1">
        <f t="shared" si="88"/>
        <v>0</v>
      </c>
      <c r="EU8" s="1">
        <f t="shared" si="89"/>
        <v>9093.4004823051018</v>
      </c>
      <c r="EV8" s="1">
        <f t="shared" si="90"/>
        <v>0</v>
      </c>
      <c r="EW8" s="1">
        <f t="shared" si="91"/>
        <v>8383.8796243031593</v>
      </c>
      <c r="EX8" s="1">
        <f t="shared" si="92"/>
        <v>0</v>
      </c>
      <c r="EZ8" s="3">
        <f t="shared" si="93"/>
        <v>0.18062129921368419</v>
      </c>
      <c r="FA8" s="3">
        <f t="shared" si="94"/>
        <v>0</v>
      </c>
      <c r="FB8" s="3">
        <f t="shared" si="95"/>
        <v>8.8502246630055348E-2</v>
      </c>
      <c r="FC8" s="3">
        <f t="shared" si="96"/>
        <v>0</v>
      </c>
      <c r="FE8" s="1">
        <f t="shared" si="133"/>
        <v>17477.280106608261</v>
      </c>
      <c r="FF8" s="1">
        <f t="shared" si="97"/>
        <v>0</v>
      </c>
      <c r="FG8" s="1">
        <f t="shared" si="134"/>
        <v>17477.280106608261</v>
      </c>
      <c r="FI8" s="23">
        <f t="shared" si="135"/>
        <v>0.13456177292186977</v>
      </c>
      <c r="FJ8" s="40">
        <f t="shared" si="136"/>
        <v>1.7477280106608259</v>
      </c>
    </row>
    <row r="9" spans="1:177" ht="15" customHeight="1" x14ac:dyDescent="0.25">
      <c r="A9">
        <f t="shared" si="137"/>
        <v>6</v>
      </c>
      <c r="C9" s="4">
        <v>0</v>
      </c>
      <c r="D9" s="4">
        <v>0</v>
      </c>
      <c r="E9" s="4">
        <v>0</v>
      </c>
      <c r="F9" s="4">
        <v>1</v>
      </c>
      <c r="H9" s="1">
        <f t="shared" si="138"/>
        <v>180.53648121600003</v>
      </c>
      <c r="I9" s="1">
        <f t="shared" si="139"/>
        <v>594.61276644000009</v>
      </c>
      <c r="J9" s="1">
        <f t="shared" si="140"/>
        <v>1511.40123288</v>
      </c>
      <c r="K9" s="1">
        <f t="shared" si="141"/>
        <v>8110.5058943999975</v>
      </c>
      <c r="M9" s="1">
        <f t="shared" si="98"/>
        <v>180.53648121600003</v>
      </c>
      <c r="N9" s="1">
        <f t="shared" si="23"/>
        <v>801.16246425600013</v>
      </c>
      <c r="O9" s="1">
        <f t="shared" si="23"/>
        <v>1712.9213972639998</v>
      </c>
      <c r="P9" s="1">
        <f t="shared" si="23"/>
        <v>9124.3191311999981</v>
      </c>
      <c r="R9" s="8">
        <v>0.01</v>
      </c>
      <c r="S9" s="8">
        <v>-0.03</v>
      </c>
      <c r="T9" s="8">
        <v>0.04</v>
      </c>
      <c r="U9" s="8">
        <v>-0.01</v>
      </c>
      <c r="W9" s="8">
        <v>-0.02</v>
      </c>
      <c r="X9" s="8">
        <v>0.28000000000000003</v>
      </c>
      <c r="Y9" s="8">
        <v>0.19</v>
      </c>
      <c r="Z9" s="8">
        <v>0.08</v>
      </c>
      <c r="AB9" s="2">
        <f t="shared" si="99"/>
        <v>-1.9999999999999907E-2</v>
      </c>
      <c r="AC9" s="2">
        <f t="shared" si="100"/>
        <v>0.28000000000000003</v>
      </c>
      <c r="AD9" s="2">
        <f t="shared" si="101"/>
        <v>0.18999999999999995</v>
      </c>
      <c r="AE9" s="2">
        <f t="shared" si="102"/>
        <v>8.0000000000000071E-2</v>
      </c>
      <c r="AG9" s="2">
        <f t="shared" si="25"/>
        <v>-1.9999999999999907E-2</v>
      </c>
      <c r="AH9" s="2">
        <f t="shared" si="26"/>
        <v>-4.9999999999999933E-2</v>
      </c>
      <c r="AI9" s="2">
        <f t="shared" si="27"/>
        <v>5.0000000000000044E-2</v>
      </c>
      <c r="AJ9" s="2">
        <f t="shared" si="28"/>
        <v>-4.0000000000000036E-2</v>
      </c>
      <c r="AL9">
        <f t="shared" si="29"/>
        <v>1</v>
      </c>
      <c r="AM9" s="3">
        <f t="shared" si="103"/>
        <v>1</v>
      </c>
      <c r="AN9" s="12">
        <f t="shared" si="104"/>
        <v>0.8</v>
      </c>
      <c r="AO9" s="12"/>
      <c r="AP9" s="3">
        <f t="shared" si="30"/>
        <v>0</v>
      </c>
      <c r="AQ9" s="3">
        <f t="shared" si="31"/>
        <v>0</v>
      </c>
      <c r="AR9" s="3">
        <f t="shared" si="32"/>
        <v>0</v>
      </c>
      <c r="AS9" s="3">
        <f t="shared" si="33"/>
        <v>0.8</v>
      </c>
      <c r="AU9" s="2">
        <f t="shared" si="105"/>
        <v>0.8</v>
      </c>
      <c r="AV9" s="12">
        <f t="shared" si="106"/>
        <v>0.19999999999999996</v>
      </c>
      <c r="AX9" s="1">
        <f t="shared" si="107"/>
        <v>17477.280106608261</v>
      </c>
      <c r="AZ9" s="1">
        <f t="shared" si="108"/>
        <v>0</v>
      </c>
      <c r="BA9" s="1">
        <f t="shared" si="109"/>
        <v>0</v>
      </c>
      <c r="BB9" s="1">
        <f t="shared" si="110"/>
        <v>0</v>
      </c>
      <c r="BC9" s="1">
        <f t="shared" si="111"/>
        <v>13981.824085286609</v>
      </c>
      <c r="BE9" s="1">
        <f t="shared" si="112"/>
        <v>13981.824085286609</v>
      </c>
      <c r="BF9" s="1">
        <f t="shared" si="35"/>
        <v>3495.4560213216519</v>
      </c>
      <c r="BH9" s="2">
        <f t="shared" si="36"/>
        <v>0</v>
      </c>
      <c r="BI9" s="2">
        <f t="shared" si="37"/>
        <v>0</v>
      </c>
      <c r="BJ9" s="2">
        <f t="shared" si="38"/>
        <v>0</v>
      </c>
      <c r="BK9" s="2">
        <f t="shared" si="39"/>
        <v>8.0000000000000071E-2</v>
      </c>
      <c r="BM9" s="1">
        <f t="shared" si="113"/>
        <v>-7702.2161876644741</v>
      </c>
      <c r="BN9" s="1">
        <f t="shared" si="114"/>
        <v>0</v>
      </c>
      <c r="BO9" s="1">
        <f t="shared" si="115"/>
        <v>-7702.2161876644741</v>
      </c>
      <c r="BP9" s="1">
        <f t="shared" si="116"/>
        <v>13981.824085286609</v>
      </c>
      <c r="BR9" s="2">
        <f t="shared" si="117"/>
        <v>-0.44069878955319952</v>
      </c>
      <c r="BS9" s="2">
        <f t="shared" si="118"/>
        <v>0</v>
      </c>
      <c r="BT9" s="2">
        <f t="shared" si="119"/>
        <v>-0.44069878955319952</v>
      </c>
      <c r="BU9" s="2">
        <f t="shared" si="120"/>
        <v>0.8</v>
      </c>
      <c r="BW9" s="1">
        <f t="shared" si="42"/>
        <v>0</v>
      </c>
      <c r="BX9" s="1">
        <f t="shared" si="43"/>
        <v>0</v>
      </c>
      <c r="BY9" s="1">
        <f t="shared" si="44"/>
        <v>0</v>
      </c>
      <c r="BZ9" s="1">
        <f t="shared" si="45"/>
        <v>13981.824085286609</v>
      </c>
      <c r="CB9" s="1">
        <f t="shared" si="46"/>
        <v>-7702.2161876644741</v>
      </c>
      <c r="CC9" s="1">
        <f t="shared" si="47"/>
        <v>0</v>
      </c>
      <c r="CD9" s="1">
        <f t="shared" si="48"/>
        <v>-7702.2161876644741</v>
      </c>
      <c r="CE9" s="1">
        <f t="shared" si="49"/>
        <v>0</v>
      </c>
      <c r="CG9" s="1">
        <f t="shared" si="50"/>
        <v>0</v>
      </c>
      <c r="CH9" s="1">
        <f t="shared" si="51"/>
        <v>0</v>
      </c>
      <c r="CI9" s="1">
        <f t="shared" si="52"/>
        <v>0</v>
      </c>
      <c r="CJ9" s="1">
        <f t="shared" si="53"/>
        <v>13960.882761144891</v>
      </c>
      <c r="CL9" s="1">
        <f t="shared" si="121"/>
        <v>13960.882761144891</v>
      </c>
      <c r="CN9" s="1">
        <f t="shared" si="54"/>
        <v>-7683.0086659994759</v>
      </c>
      <c r="CO9" s="1">
        <f t="shared" si="55"/>
        <v>0</v>
      </c>
      <c r="CP9" s="1">
        <f t="shared" si="56"/>
        <v>-7683.0086659994759</v>
      </c>
      <c r="CQ9" s="1">
        <f t="shared" si="57"/>
        <v>0</v>
      </c>
      <c r="CS9" s="1">
        <f t="shared" si="122"/>
        <v>-15366.017331998952</v>
      </c>
      <c r="CU9" s="1">
        <f t="shared" si="58"/>
        <v>0</v>
      </c>
      <c r="CV9" s="1">
        <f t="shared" si="59"/>
        <v>0</v>
      </c>
      <c r="CW9" s="1">
        <f t="shared" si="60"/>
        <v>0</v>
      </c>
      <c r="CX9" s="1">
        <f t="shared" si="61"/>
        <v>20.941324141718724</v>
      </c>
      <c r="CZ9" s="1">
        <f t="shared" si="62"/>
        <v>-19.207521664998239</v>
      </c>
      <c r="DA9" s="1">
        <f t="shared" si="63"/>
        <v>0</v>
      </c>
      <c r="DB9" s="1">
        <f t="shared" si="64"/>
        <v>-19.207521664998239</v>
      </c>
      <c r="DC9" s="1">
        <f t="shared" si="65"/>
        <v>0</v>
      </c>
      <c r="DE9" s="1">
        <f t="shared" si="123"/>
        <v>-19.207521664998239</v>
      </c>
      <c r="DF9" s="1">
        <f t="shared" si="66"/>
        <v>0</v>
      </c>
      <c r="DG9" s="1">
        <f t="shared" si="66"/>
        <v>-19.207521664998239</v>
      </c>
      <c r="DH9" s="1">
        <f t="shared" si="66"/>
        <v>20.941324141718724</v>
      </c>
      <c r="DJ9" s="26">
        <f t="shared" si="124"/>
        <v>2.4937655860348545E-3</v>
      </c>
      <c r="DK9" s="26">
        <f t="shared" si="125"/>
        <v>0</v>
      </c>
      <c r="DL9" s="26">
        <f t="shared" si="126"/>
        <v>2.4937655860348545E-3</v>
      </c>
      <c r="DM9" s="26">
        <f t="shared" si="127"/>
        <v>1.4977533699451816E-3</v>
      </c>
      <c r="DO9" s="2">
        <f t="shared" si="68"/>
        <v>-1.9999999999999907E-2</v>
      </c>
      <c r="DP9" s="2">
        <f t="shared" si="69"/>
        <v>-4.9999999999999933E-2</v>
      </c>
      <c r="DQ9" s="2">
        <f t="shared" si="70"/>
        <v>5.0000000000000044E-2</v>
      </c>
      <c r="DR9" s="2">
        <f t="shared" si="71"/>
        <v>-4.0000000000000036E-2</v>
      </c>
      <c r="DT9" s="1">
        <f t="shared" si="72"/>
        <v>0</v>
      </c>
      <c r="DU9" s="1">
        <f t="shared" si="73"/>
        <v>0</v>
      </c>
      <c r="DV9" s="1">
        <f t="shared" si="74"/>
        <v>0</v>
      </c>
      <c r="DW9" s="1">
        <f t="shared" si="75"/>
        <v>-559.27296341146484</v>
      </c>
      <c r="DY9" s="1">
        <f t="shared" si="76"/>
        <v>154.04432375328875</v>
      </c>
      <c r="DZ9" s="1">
        <f t="shared" si="77"/>
        <v>0</v>
      </c>
      <c r="EA9" s="1">
        <f t="shared" si="78"/>
        <v>-385.11080938322402</v>
      </c>
      <c r="EB9" s="1">
        <f t="shared" si="79"/>
        <v>0</v>
      </c>
      <c r="ED9" s="1">
        <f t="shared" si="128"/>
        <v>154.04432375328875</v>
      </c>
      <c r="EE9" s="1">
        <f t="shared" si="129"/>
        <v>0</v>
      </c>
      <c r="EF9" s="1">
        <f t="shared" si="130"/>
        <v>-385.11080938322402</v>
      </c>
      <c r="EG9" s="1">
        <f t="shared" si="131"/>
        <v>-559.27296341146484</v>
      </c>
      <c r="EI9" s="25">
        <f t="shared" si="81"/>
        <v>0</v>
      </c>
      <c r="EJ9" s="25">
        <f t="shared" si="82"/>
        <v>0</v>
      </c>
      <c r="EK9" s="25">
        <f t="shared" si="83"/>
        <v>0</v>
      </c>
      <c r="EL9" s="25">
        <f t="shared" si="84"/>
        <v>-4.0000000000000036E-2</v>
      </c>
      <c r="EN9" s="1">
        <f t="shared" si="132"/>
        <v>-790.33944904140014</v>
      </c>
      <c r="EP9" s="1">
        <f t="shared" si="85"/>
        <v>0</v>
      </c>
      <c r="EQ9" s="1">
        <f t="shared" si="86"/>
        <v>0</v>
      </c>
      <c r="ER9" s="1">
        <f t="shared" si="87"/>
        <v>0</v>
      </c>
      <c r="ES9" s="1">
        <f t="shared" si="88"/>
        <v>15100.370012109539</v>
      </c>
      <c r="EU9" s="1">
        <f t="shared" si="89"/>
        <v>-134.83680208829051</v>
      </c>
      <c r="EV9" s="1">
        <f t="shared" si="90"/>
        <v>0</v>
      </c>
      <c r="EW9" s="1">
        <f t="shared" si="91"/>
        <v>404.31833104822226</v>
      </c>
      <c r="EX9" s="1">
        <f t="shared" si="92"/>
        <v>15638.701651379284</v>
      </c>
      <c r="EZ9" s="3">
        <f t="shared" si="93"/>
        <v>0</v>
      </c>
      <c r="FA9" s="3">
        <f t="shared" si="94"/>
        <v>0</v>
      </c>
      <c r="FB9" s="3">
        <f t="shared" si="95"/>
        <v>0</v>
      </c>
      <c r="FC9" s="3">
        <f t="shared" si="96"/>
        <v>0.11850224663005493</v>
      </c>
      <c r="FE9" s="1">
        <f t="shared" si="133"/>
        <v>15908.183180339216</v>
      </c>
      <c r="FF9" s="1">
        <f t="shared" si="97"/>
        <v>3495.4560213216519</v>
      </c>
      <c r="FG9" s="1">
        <f t="shared" si="134"/>
        <v>19403.639201660866</v>
      </c>
      <c r="FI9" s="23">
        <f t="shared" si="135"/>
        <v>0.11022075994102987</v>
      </c>
      <c r="FJ9" s="40">
        <f t="shared" si="136"/>
        <v>1.9403639201660865</v>
      </c>
    </row>
    <row r="10" spans="1:177" ht="15" customHeight="1" x14ac:dyDescent="0.25">
      <c r="A10">
        <f t="shared" si="137"/>
        <v>7</v>
      </c>
      <c r="C10" s="4">
        <v>0</v>
      </c>
      <c r="D10" s="4">
        <v>1</v>
      </c>
      <c r="E10" s="4">
        <v>0</v>
      </c>
      <c r="F10" s="4">
        <v>0</v>
      </c>
      <c r="H10" s="1">
        <f t="shared" si="138"/>
        <v>182.34184602816003</v>
      </c>
      <c r="I10" s="1">
        <f t="shared" si="139"/>
        <v>777.12759032832014</v>
      </c>
      <c r="J10" s="1">
        <f t="shared" si="140"/>
        <v>1781.4382531545598</v>
      </c>
      <c r="K10" s="1">
        <f t="shared" si="141"/>
        <v>9033.0759398879982</v>
      </c>
      <c r="M10" s="1">
        <f t="shared" si="98"/>
        <v>229.28133114432003</v>
      </c>
      <c r="N10" s="1">
        <f t="shared" si="23"/>
        <v>865.2554613964802</v>
      </c>
      <c r="O10" s="1">
        <f t="shared" si="23"/>
        <v>2004.1180347988795</v>
      </c>
      <c r="P10" s="1">
        <f t="shared" si="23"/>
        <v>10584.210192191997</v>
      </c>
      <c r="R10" s="8">
        <v>0.02</v>
      </c>
      <c r="S10" s="8">
        <v>0.02</v>
      </c>
      <c r="T10" s="8">
        <v>0.05</v>
      </c>
      <c r="U10" s="8">
        <v>-0.01</v>
      </c>
      <c r="W10" s="8">
        <v>0.27</v>
      </c>
      <c r="X10" s="8">
        <v>0.08</v>
      </c>
      <c r="Y10" s="8">
        <v>0.17</v>
      </c>
      <c r="Z10" s="8">
        <v>0.16</v>
      </c>
      <c r="AB10" s="2">
        <f t="shared" si="99"/>
        <v>0.27</v>
      </c>
      <c r="AC10" s="2">
        <f t="shared" si="100"/>
        <v>8.0000000000000071E-2</v>
      </c>
      <c r="AD10" s="2">
        <f t="shared" si="101"/>
        <v>0.16999999999999993</v>
      </c>
      <c r="AE10" s="2">
        <f t="shared" si="102"/>
        <v>0.15999999999999992</v>
      </c>
      <c r="AG10" s="2">
        <f t="shared" si="25"/>
        <v>1.0000000000000009E-2</v>
      </c>
      <c r="AH10" s="2">
        <f t="shared" si="26"/>
        <v>-3.0000000000000027E-2</v>
      </c>
      <c r="AI10" s="2">
        <f t="shared" si="27"/>
        <v>4.0000000000000036E-2</v>
      </c>
      <c r="AJ10" s="2">
        <f t="shared" si="28"/>
        <v>-1.0000000000000009E-2</v>
      </c>
      <c r="AL10">
        <f t="shared" si="29"/>
        <v>1</v>
      </c>
      <c r="AM10" s="3">
        <f t="shared" si="103"/>
        <v>1</v>
      </c>
      <c r="AN10" s="12">
        <f t="shared" si="104"/>
        <v>0.8</v>
      </c>
      <c r="AO10" s="12"/>
      <c r="AP10" s="3">
        <f t="shared" si="30"/>
        <v>0</v>
      </c>
      <c r="AQ10" s="3">
        <f t="shared" si="31"/>
        <v>0.8</v>
      </c>
      <c r="AR10" s="3">
        <f t="shared" si="32"/>
        <v>0</v>
      </c>
      <c r="AS10" s="3">
        <f t="shared" si="33"/>
        <v>0</v>
      </c>
      <c r="AU10" s="2">
        <f t="shared" si="105"/>
        <v>0.8</v>
      </c>
      <c r="AV10" s="12">
        <f t="shared" si="106"/>
        <v>0.19999999999999996</v>
      </c>
      <c r="AX10" s="1">
        <f t="shared" si="107"/>
        <v>19403.639201660866</v>
      </c>
      <c r="AZ10" s="1">
        <f t="shared" si="108"/>
        <v>0</v>
      </c>
      <c r="BA10" s="1">
        <f t="shared" si="109"/>
        <v>15522.911361328694</v>
      </c>
      <c r="BB10" s="1">
        <f t="shared" si="110"/>
        <v>0</v>
      </c>
      <c r="BC10" s="1">
        <f t="shared" si="111"/>
        <v>0</v>
      </c>
      <c r="BE10" s="1">
        <f t="shared" si="112"/>
        <v>15522.911361328694</v>
      </c>
      <c r="BF10" s="1">
        <f t="shared" si="35"/>
        <v>3880.7278403321725</v>
      </c>
      <c r="BH10" s="2">
        <f t="shared" si="36"/>
        <v>0</v>
      </c>
      <c r="BI10" s="2">
        <f t="shared" si="37"/>
        <v>8.0000000000000071E-2</v>
      </c>
      <c r="BJ10" s="2">
        <f t="shared" si="38"/>
        <v>0</v>
      </c>
      <c r="BK10" s="2">
        <f t="shared" si="39"/>
        <v>0</v>
      </c>
      <c r="BM10" s="1">
        <f t="shared" si="113"/>
        <v>0</v>
      </c>
      <c r="BN10" s="1">
        <f t="shared" si="114"/>
        <v>15522.911361328694</v>
      </c>
      <c r="BO10" s="1">
        <f t="shared" si="115"/>
        <v>0</v>
      </c>
      <c r="BP10" s="1">
        <f t="shared" si="116"/>
        <v>-13981.824085286609</v>
      </c>
      <c r="BR10" s="2">
        <f t="shared" si="117"/>
        <v>0</v>
      </c>
      <c r="BS10" s="2">
        <f t="shared" si="118"/>
        <v>0.8</v>
      </c>
      <c r="BT10" s="2">
        <f t="shared" si="119"/>
        <v>0</v>
      </c>
      <c r="BU10" s="2">
        <f t="shared" si="120"/>
        <v>-0.72057741024631228</v>
      </c>
      <c r="BW10" s="1">
        <f t="shared" si="42"/>
        <v>0</v>
      </c>
      <c r="BX10" s="1">
        <f t="shared" si="43"/>
        <v>15522.911361328694</v>
      </c>
      <c r="BY10" s="1">
        <f t="shared" si="44"/>
        <v>0</v>
      </c>
      <c r="BZ10" s="1">
        <f t="shared" si="45"/>
        <v>0</v>
      </c>
      <c r="CB10" s="1">
        <f t="shared" si="46"/>
        <v>0</v>
      </c>
      <c r="CC10" s="1">
        <f t="shared" si="47"/>
        <v>0</v>
      </c>
      <c r="CD10" s="1">
        <f t="shared" si="48"/>
        <v>0</v>
      </c>
      <c r="CE10" s="1">
        <f t="shared" si="49"/>
        <v>-13981.824085286609</v>
      </c>
      <c r="CG10" s="1">
        <f t="shared" si="50"/>
        <v>0</v>
      </c>
      <c r="CH10" s="1">
        <f t="shared" si="51"/>
        <v>15499.661868525904</v>
      </c>
      <c r="CI10" s="1">
        <f t="shared" si="52"/>
        <v>0</v>
      </c>
      <c r="CJ10" s="1">
        <f t="shared" si="53"/>
        <v>0</v>
      </c>
      <c r="CL10" s="1">
        <f t="shared" si="121"/>
        <v>15499.661868525904</v>
      </c>
      <c r="CN10" s="1">
        <f t="shared" si="54"/>
        <v>0</v>
      </c>
      <c r="CO10" s="1">
        <f t="shared" si="55"/>
        <v>0</v>
      </c>
      <c r="CP10" s="1">
        <f t="shared" si="56"/>
        <v>0</v>
      </c>
      <c r="CQ10" s="1">
        <f t="shared" si="57"/>
        <v>-13946.956693552727</v>
      </c>
      <c r="CS10" s="1">
        <f t="shared" si="122"/>
        <v>-13946.956693552727</v>
      </c>
      <c r="CU10" s="1">
        <f t="shared" si="58"/>
        <v>0</v>
      </c>
      <c r="CV10" s="1">
        <f t="shared" si="59"/>
        <v>23.249492802789973</v>
      </c>
      <c r="CW10" s="1">
        <f t="shared" si="60"/>
        <v>0</v>
      </c>
      <c r="CX10" s="1">
        <f t="shared" si="61"/>
        <v>0</v>
      </c>
      <c r="CZ10" s="1">
        <f t="shared" si="62"/>
        <v>0</v>
      </c>
      <c r="DA10" s="1">
        <f t="shared" si="63"/>
        <v>0</v>
      </c>
      <c r="DB10" s="1">
        <f t="shared" si="64"/>
        <v>0</v>
      </c>
      <c r="DC10" s="1">
        <f t="shared" si="65"/>
        <v>-34.867391733881959</v>
      </c>
      <c r="DE10" s="1">
        <f t="shared" si="123"/>
        <v>0</v>
      </c>
      <c r="DF10" s="1">
        <f t="shared" si="66"/>
        <v>23.249492802789973</v>
      </c>
      <c r="DG10" s="1">
        <f t="shared" si="66"/>
        <v>0</v>
      </c>
      <c r="DH10" s="1">
        <f t="shared" si="66"/>
        <v>-34.867391733881959</v>
      </c>
      <c r="DJ10" s="26">
        <f t="shared" si="124"/>
        <v>0</v>
      </c>
      <c r="DK10" s="26">
        <f t="shared" si="125"/>
        <v>1.4977533699451543E-3</v>
      </c>
      <c r="DL10" s="26">
        <f t="shared" si="126"/>
        <v>0</v>
      </c>
      <c r="DM10" s="26">
        <f t="shared" si="127"/>
        <v>2.4937655860349226E-3</v>
      </c>
      <c r="DO10" s="2">
        <f t="shared" si="68"/>
        <v>1.0000000000000009E-2</v>
      </c>
      <c r="DP10" s="2">
        <f t="shared" si="69"/>
        <v>-3.0000000000000027E-2</v>
      </c>
      <c r="DQ10" s="2">
        <f t="shared" si="70"/>
        <v>4.0000000000000036E-2</v>
      </c>
      <c r="DR10" s="2">
        <f t="shared" si="71"/>
        <v>-1.0000000000000009E-2</v>
      </c>
      <c r="DT10" s="1">
        <f t="shared" si="72"/>
        <v>0</v>
      </c>
      <c r="DU10" s="1">
        <f t="shared" si="73"/>
        <v>-465.68734083986124</v>
      </c>
      <c r="DV10" s="1">
        <f t="shared" si="74"/>
        <v>0</v>
      </c>
      <c r="DW10" s="1">
        <f t="shared" si="75"/>
        <v>0</v>
      </c>
      <c r="DY10" s="1">
        <f t="shared" si="76"/>
        <v>0</v>
      </c>
      <c r="DZ10" s="1">
        <f t="shared" si="77"/>
        <v>0</v>
      </c>
      <c r="EA10" s="1">
        <f t="shared" si="78"/>
        <v>0</v>
      </c>
      <c r="EB10" s="1">
        <f t="shared" si="79"/>
        <v>139.81824085286621</v>
      </c>
      <c r="ED10" s="1">
        <f t="shared" si="128"/>
        <v>0</v>
      </c>
      <c r="EE10" s="1">
        <f t="shared" si="129"/>
        <v>-465.68734083986124</v>
      </c>
      <c r="EF10" s="1">
        <f t="shared" si="130"/>
        <v>0</v>
      </c>
      <c r="EG10" s="1">
        <f t="shared" si="131"/>
        <v>139.81824085286621</v>
      </c>
      <c r="EI10" s="25">
        <f t="shared" si="81"/>
        <v>0</v>
      </c>
      <c r="EJ10" s="25">
        <f t="shared" si="82"/>
        <v>-3.0000000000000027E-2</v>
      </c>
      <c r="EK10" s="25">
        <f t="shared" si="83"/>
        <v>0</v>
      </c>
      <c r="EL10" s="25">
        <f t="shared" si="84"/>
        <v>0</v>
      </c>
      <c r="EN10" s="1">
        <f t="shared" si="132"/>
        <v>-325.86909998699502</v>
      </c>
      <c r="EP10" s="1">
        <f t="shared" si="85"/>
        <v>0</v>
      </c>
      <c r="EQ10" s="1">
        <f t="shared" si="86"/>
        <v>16764.744270234991</v>
      </c>
      <c r="ER10" s="1">
        <f t="shared" si="87"/>
        <v>0</v>
      </c>
      <c r="ES10" s="1">
        <f t="shared" si="88"/>
        <v>0</v>
      </c>
      <c r="EU10" s="1">
        <f t="shared" si="89"/>
        <v>0</v>
      </c>
      <c r="EV10" s="1">
        <f t="shared" si="90"/>
        <v>17207.18211827206</v>
      </c>
      <c r="EW10" s="1">
        <f t="shared" si="91"/>
        <v>0</v>
      </c>
      <c r="EX10" s="1">
        <f t="shared" si="92"/>
        <v>-104.95084911898425</v>
      </c>
      <c r="EZ10" s="3">
        <f t="shared" si="93"/>
        <v>0</v>
      </c>
      <c r="FA10" s="3">
        <f t="shared" si="94"/>
        <v>0.10850224663005492</v>
      </c>
      <c r="FB10" s="3">
        <f t="shared" si="95"/>
        <v>0</v>
      </c>
      <c r="FC10" s="3">
        <f t="shared" si="96"/>
        <v>0</v>
      </c>
      <c r="FE10" s="1">
        <f t="shared" si="133"/>
        <v>17102.231269153075</v>
      </c>
      <c r="FF10" s="1">
        <f t="shared" si="97"/>
        <v>3880.7278403321725</v>
      </c>
      <c r="FG10" s="1">
        <f t="shared" si="134"/>
        <v>20982.959109485248</v>
      </c>
      <c r="FI10" s="23">
        <f t="shared" si="135"/>
        <v>8.139297434932713E-2</v>
      </c>
      <c r="FJ10" s="40">
        <f t="shared" si="136"/>
        <v>2.0982959109485244</v>
      </c>
    </row>
    <row r="11" spans="1:177" ht="15" customHeight="1" x14ac:dyDescent="0.25">
      <c r="A11">
        <f t="shared" si="137"/>
        <v>8</v>
      </c>
      <c r="C11" s="4">
        <v>0</v>
      </c>
      <c r="D11" s="4">
        <v>1</v>
      </c>
      <c r="E11" s="4">
        <v>1</v>
      </c>
      <c r="F11" s="4">
        <v>1</v>
      </c>
      <c r="H11" s="1">
        <f t="shared" si="138"/>
        <v>233.86695776720643</v>
      </c>
      <c r="I11" s="1">
        <f t="shared" si="139"/>
        <v>882.56057062440982</v>
      </c>
      <c r="J11" s="1">
        <f t="shared" si="140"/>
        <v>2104.3239365388235</v>
      </c>
      <c r="K11" s="1">
        <f t="shared" si="141"/>
        <v>10478.368090270076</v>
      </c>
      <c r="M11" s="1">
        <f t="shared" si="98"/>
        <v>279.72322399607043</v>
      </c>
      <c r="N11" s="1">
        <f t="shared" si="23"/>
        <v>917.17078908026906</v>
      </c>
      <c r="O11" s="1">
        <f t="shared" si="23"/>
        <v>2144.4062972348011</v>
      </c>
      <c r="P11" s="1">
        <f t="shared" si="23"/>
        <v>10266.683886426237</v>
      </c>
      <c r="R11" s="8">
        <v>0.05</v>
      </c>
      <c r="S11" s="8">
        <v>-0.05</v>
      </c>
      <c r="T11" s="8">
        <v>-0.02</v>
      </c>
      <c r="U11" s="8">
        <v>0</v>
      </c>
      <c r="W11" s="8">
        <v>0.22</v>
      </c>
      <c r="X11" s="8">
        <v>0.06</v>
      </c>
      <c r="Y11" s="8">
        <v>7.0000000000000007E-2</v>
      </c>
      <c r="Z11" s="8">
        <v>-0.03</v>
      </c>
      <c r="AB11" s="2">
        <f t="shared" si="99"/>
        <v>0.21999999999999997</v>
      </c>
      <c r="AC11" s="2">
        <f t="shared" si="100"/>
        <v>6.0000000000000053E-2</v>
      </c>
      <c r="AD11" s="2">
        <f t="shared" si="101"/>
        <v>7.0000000000000062E-2</v>
      </c>
      <c r="AE11" s="2">
        <f t="shared" si="102"/>
        <v>-2.9999999999999916E-2</v>
      </c>
      <c r="AG11" s="2">
        <f t="shared" si="25"/>
        <v>2.0000000000000018E-2</v>
      </c>
      <c r="AH11" s="2">
        <f t="shared" si="26"/>
        <v>2.0000000000000018E-2</v>
      </c>
      <c r="AI11" s="2">
        <f t="shared" si="27"/>
        <v>5.0000000000000044E-2</v>
      </c>
      <c r="AJ11" s="2">
        <f t="shared" si="28"/>
        <v>-1.0000000000000009E-2</v>
      </c>
      <c r="AL11">
        <f t="shared" si="29"/>
        <v>3</v>
      </c>
      <c r="AM11" s="3">
        <f t="shared" si="103"/>
        <v>0.33333333333333331</v>
      </c>
      <c r="AN11" s="12">
        <f t="shared" si="104"/>
        <v>0.33333333333333331</v>
      </c>
      <c r="AO11" s="12"/>
      <c r="AP11" s="3">
        <f t="shared" si="30"/>
        <v>0</v>
      </c>
      <c r="AQ11" s="3">
        <f t="shared" si="31"/>
        <v>0.33333333333333331</v>
      </c>
      <c r="AR11" s="3">
        <f t="shared" si="32"/>
        <v>0.33333333333333331</v>
      </c>
      <c r="AS11" s="3">
        <f t="shared" si="33"/>
        <v>0.33333333333333331</v>
      </c>
      <c r="AU11" s="2">
        <f t="shared" si="105"/>
        <v>1</v>
      </c>
      <c r="AV11" s="12">
        <f t="shared" si="106"/>
        <v>0</v>
      </c>
      <c r="AX11" s="1">
        <f t="shared" si="107"/>
        <v>20982.959109485248</v>
      </c>
      <c r="AZ11" s="1">
        <f t="shared" si="108"/>
        <v>0</v>
      </c>
      <c r="BA11" s="1">
        <f t="shared" si="109"/>
        <v>6994.3197031617492</v>
      </c>
      <c r="BB11" s="1">
        <f t="shared" si="110"/>
        <v>6994.3197031617492</v>
      </c>
      <c r="BC11" s="1">
        <f t="shared" si="111"/>
        <v>6994.3197031617492</v>
      </c>
      <c r="BE11" s="1">
        <f t="shared" si="112"/>
        <v>20982.959109485248</v>
      </c>
      <c r="BF11" s="1">
        <f t="shared" si="35"/>
        <v>0</v>
      </c>
      <c r="BH11" s="2">
        <f t="shared" si="36"/>
        <v>0</v>
      </c>
      <c r="BI11" s="2">
        <f t="shared" si="37"/>
        <v>6.0000000000000053E-2</v>
      </c>
      <c r="BJ11" s="2">
        <f t="shared" si="38"/>
        <v>7.0000000000000062E-2</v>
      </c>
      <c r="BK11" s="2">
        <f t="shared" si="39"/>
        <v>-2.9999999999999916E-2</v>
      </c>
      <c r="BM11" s="1">
        <f t="shared" si="113"/>
        <v>0</v>
      </c>
      <c r="BN11" s="1">
        <f t="shared" si="114"/>
        <v>-8528.5916581669444</v>
      </c>
      <c r="BO11" s="1">
        <f t="shared" si="115"/>
        <v>6994.3197031617492</v>
      </c>
      <c r="BP11" s="1">
        <f t="shared" si="116"/>
        <v>6994.3197031617492</v>
      </c>
      <c r="BR11" s="2">
        <f t="shared" si="117"/>
        <v>0</v>
      </c>
      <c r="BS11" s="2">
        <f t="shared" si="118"/>
        <v>-0.40645323729919652</v>
      </c>
      <c r="BT11" s="2">
        <f t="shared" si="119"/>
        <v>0.33333333333333331</v>
      </c>
      <c r="BU11" s="2">
        <f t="shared" si="120"/>
        <v>0.33333333333333331</v>
      </c>
      <c r="BW11" s="1">
        <f t="shared" si="42"/>
        <v>0</v>
      </c>
      <c r="BX11" s="1">
        <f t="shared" si="43"/>
        <v>0</v>
      </c>
      <c r="BY11" s="1">
        <f t="shared" si="44"/>
        <v>6994.3197031617492</v>
      </c>
      <c r="BZ11" s="1">
        <f t="shared" si="45"/>
        <v>6994.3197031617492</v>
      </c>
      <c r="CB11" s="1">
        <f t="shared" si="46"/>
        <v>0</v>
      </c>
      <c r="CC11" s="1">
        <f t="shared" si="47"/>
        <v>-8528.5916581669444</v>
      </c>
      <c r="CD11" s="1">
        <f t="shared" si="48"/>
        <v>0</v>
      </c>
      <c r="CE11" s="1">
        <f t="shared" si="49"/>
        <v>0</v>
      </c>
      <c r="CG11" s="1">
        <f t="shared" si="50"/>
        <v>0</v>
      </c>
      <c r="CH11" s="1">
        <f t="shared" si="51"/>
        <v>0</v>
      </c>
      <c r="CI11" s="1">
        <f t="shared" si="52"/>
        <v>6983.8439372558651</v>
      </c>
      <c r="CJ11" s="1">
        <f t="shared" si="53"/>
        <v>6983.8439372558651</v>
      </c>
      <c r="CL11" s="1">
        <f t="shared" si="121"/>
        <v>13967.68787451173</v>
      </c>
      <c r="CN11" s="1">
        <f t="shared" si="54"/>
        <v>0</v>
      </c>
      <c r="CO11" s="1">
        <f t="shared" si="55"/>
        <v>-8507.323349792463</v>
      </c>
      <c r="CP11" s="1">
        <f t="shared" si="56"/>
        <v>0</v>
      </c>
      <c r="CQ11" s="1">
        <f t="shared" si="57"/>
        <v>0</v>
      </c>
      <c r="CS11" s="1">
        <f t="shared" si="122"/>
        <v>-8507.323349792463</v>
      </c>
      <c r="CU11" s="1">
        <f t="shared" si="58"/>
        <v>0</v>
      </c>
      <c r="CV11" s="1">
        <f t="shared" si="59"/>
        <v>0</v>
      </c>
      <c r="CW11" s="1">
        <f t="shared" si="60"/>
        <v>10.475765905884145</v>
      </c>
      <c r="CX11" s="1">
        <f t="shared" si="61"/>
        <v>10.475765905884145</v>
      </c>
      <c r="CZ11" s="1">
        <f t="shared" si="62"/>
        <v>0</v>
      </c>
      <c r="DA11" s="1">
        <f t="shared" si="63"/>
        <v>-21.268308374481421</v>
      </c>
      <c r="DB11" s="1">
        <f t="shared" si="64"/>
        <v>0</v>
      </c>
      <c r="DC11" s="1">
        <f t="shared" si="65"/>
        <v>0</v>
      </c>
      <c r="DE11" s="1">
        <f t="shared" si="123"/>
        <v>0</v>
      </c>
      <c r="DF11" s="1">
        <f t="shared" si="66"/>
        <v>-21.268308374481421</v>
      </c>
      <c r="DG11" s="1">
        <f t="shared" si="66"/>
        <v>10.475765905884145</v>
      </c>
      <c r="DH11" s="1">
        <f t="shared" si="66"/>
        <v>10.475765905884145</v>
      </c>
      <c r="DJ11" s="26">
        <f t="shared" si="124"/>
        <v>0</v>
      </c>
      <c r="DK11" s="26">
        <f t="shared" si="125"/>
        <v>2.4937655860349434E-3</v>
      </c>
      <c r="DL11" s="26">
        <f t="shared" si="126"/>
        <v>1.4977533699451321E-3</v>
      </c>
      <c r="DM11" s="26">
        <f t="shared" si="127"/>
        <v>1.4977533699451321E-3</v>
      </c>
      <c r="DO11" s="2">
        <f t="shared" si="68"/>
        <v>2.0000000000000018E-2</v>
      </c>
      <c r="DP11" s="2">
        <f t="shared" si="69"/>
        <v>2.0000000000000018E-2</v>
      </c>
      <c r="DQ11" s="2">
        <f t="shared" si="70"/>
        <v>5.0000000000000044E-2</v>
      </c>
      <c r="DR11" s="2">
        <f t="shared" si="71"/>
        <v>-1.0000000000000009E-2</v>
      </c>
      <c r="DT11" s="1">
        <f t="shared" si="72"/>
        <v>0</v>
      </c>
      <c r="DU11" s="1">
        <f t="shared" si="73"/>
        <v>0</v>
      </c>
      <c r="DV11" s="1">
        <f t="shared" si="74"/>
        <v>349.71598515808779</v>
      </c>
      <c r="DW11" s="1">
        <f t="shared" si="75"/>
        <v>-69.943197031617558</v>
      </c>
      <c r="DY11" s="1">
        <f t="shared" si="76"/>
        <v>0</v>
      </c>
      <c r="DZ11" s="1">
        <f t="shared" si="77"/>
        <v>-170.57183316333905</v>
      </c>
      <c r="EA11" s="1">
        <f t="shared" si="78"/>
        <v>0</v>
      </c>
      <c r="EB11" s="1">
        <f t="shared" si="79"/>
        <v>0</v>
      </c>
      <c r="ED11" s="1">
        <f t="shared" si="128"/>
        <v>0</v>
      </c>
      <c r="EE11" s="1">
        <f t="shared" si="129"/>
        <v>-170.57183316333905</v>
      </c>
      <c r="EF11" s="1">
        <f t="shared" si="130"/>
        <v>349.71598515808779</v>
      </c>
      <c r="EG11" s="1">
        <f t="shared" si="131"/>
        <v>-69.943197031617558</v>
      </c>
      <c r="EI11" s="25">
        <f t="shared" si="81"/>
        <v>0</v>
      </c>
      <c r="EJ11" s="25">
        <f t="shared" si="82"/>
        <v>-2.4387194237951815E-2</v>
      </c>
      <c r="EK11" s="25">
        <f t="shared" si="83"/>
        <v>5.0000000000000044E-2</v>
      </c>
      <c r="EL11" s="25">
        <f t="shared" si="84"/>
        <v>-1.0000000000000009E-2</v>
      </c>
      <c r="EN11" s="1">
        <f t="shared" si="132"/>
        <v>109.20095496313118</v>
      </c>
      <c r="EP11" s="1">
        <f t="shared" si="85"/>
        <v>0</v>
      </c>
      <c r="EQ11" s="1">
        <f t="shared" si="86"/>
        <v>7413.9788853514547</v>
      </c>
      <c r="ER11" s="1">
        <f t="shared" si="87"/>
        <v>7483.9220823830719</v>
      </c>
      <c r="ES11" s="1">
        <f t="shared" si="88"/>
        <v>6784.4901120668974</v>
      </c>
      <c r="EU11" s="1">
        <f t="shared" si="89"/>
        <v>0</v>
      </c>
      <c r="EV11" s="1">
        <f t="shared" si="90"/>
        <v>7605.8190268892749</v>
      </c>
      <c r="EW11" s="1">
        <f t="shared" si="91"/>
        <v>7123.7303313190996</v>
      </c>
      <c r="EX11" s="1">
        <f t="shared" si="92"/>
        <v>6843.9575431926305</v>
      </c>
      <c r="EZ11" s="3">
        <f t="shared" si="93"/>
        <v>0</v>
      </c>
      <c r="FA11" s="3">
        <f t="shared" si="94"/>
        <v>8.7427991524479554E-2</v>
      </c>
      <c r="FB11" s="3">
        <f t="shared" si="95"/>
        <v>1.8502246630054842E-2</v>
      </c>
      <c r="FC11" s="3">
        <f t="shared" si="96"/>
        <v>-2.1497753369945083E-2</v>
      </c>
      <c r="FE11" s="1">
        <f t="shared" si="133"/>
        <v>21573.506901401004</v>
      </c>
      <c r="FF11" s="1">
        <f t="shared" si="97"/>
        <v>0</v>
      </c>
      <c r="FG11" s="1">
        <f t="shared" si="134"/>
        <v>21573.506901401004</v>
      </c>
      <c r="FI11" s="23">
        <f t="shared" si="135"/>
        <v>2.8144161594862993E-2</v>
      </c>
      <c r="FJ11" s="40">
        <f t="shared" si="136"/>
        <v>2.1573506901400998</v>
      </c>
    </row>
    <row r="12" spans="1:177" ht="15" customHeight="1" x14ac:dyDescent="0.25">
      <c r="A12">
        <f t="shared" si="137"/>
        <v>9</v>
      </c>
      <c r="C12" s="4">
        <v>1</v>
      </c>
      <c r="D12" s="4">
        <v>0</v>
      </c>
      <c r="E12" s="4">
        <v>0</v>
      </c>
      <c r="F12" s="4">
        <v>0</v>
      </c>
      <c r="H12" s="1">
        <f t="shared" si="138"/>
        <v>293.70938519587395</v>
      </c>
      <c r="I12" s="1">
        <f t="shared" si="139"/>
        <v>871.31224962625561</v>
      </c>
      <c r="J12" s="1">
        <f t="shared" si="140"/>
        <v>2101.5181712901049</v>
      </c>
      <c r="K12" s="1">
        <f t="shared" si="141"/>
        <v>10266.683886426237</v>
      </c>
      <c r="M12" s="1">
        <f t="shared" si="98"/>
        <v>260.14259831634547</v>
      </c>
      <c r="N12" s="1">
        <f t="shared" si="23"/>
        <v>1128.1200705687309</v>
      </c>
      <c r="O12" s="1">
        <f t="shared" si="23"/>
        <v>2637.6197455988054</v>
      </c>
      <c r="P12" s="1">
        <f t="shared" si="23"/>
        <v>11396.019113933124</v>
      </c>
      <c r="R12" s="8">
        <v>0.05</v>
      </c>
      <c r="S12" s="8">
        <v>-0.01</v>
      </c>
      <c r="T12" s="8">
        <v>0.03</v>
      </c>
      <c r="U12" s="8">
        <v>0.01</v>
      </c>
      <c r="W12" s="8">
        <v>-7.0000000000000007E-2</v>
      </c>
      <c r="X12" s="8">
        <v>0.23</v>
      </c>
      <c r="Y12" s="8">
        <v>0.23</v>
      </c>
      <c r="Z12" s="8">
        <v>0.11</v>
      </c>
      <c r="AB12" s="2">
        <f t="shared" si="99"/>
        <v>-7.0000000000000062E-2</v>
      </c>
      <c r="AC12" s="2">
        <f t="shared" si="100"/>
        <v>0.22999999999999998</v>
      </c>
      <c r="AD12" s="2">
        <f t="shared" si="101"/>
        <v>0.22999999999999998</v>
      </c>
      <c r="AE12" s="2">
        <f t="shared" si="102"/>
        <v>0.1100000000000001</v>
      </c>
      <c r="AG12" s="2">
        <f t="shared" si="25"/>
        <v>5.0000000000000044E-2</v>
      </c>
      <c r="AH12" s="2">
        <f t="shared" si="26"/>
        <v>-5.0000000000000044E-2</v>
      </c>
      <c r="AI12" s="2">
        <f t="shared" si="27"/>
        <v>-2.0000000000000129E-2</v>
      </c>
      <c r="AJ12" s="2">
        <f t="shared" si="28"/>
        <v>0</v>
      </c>
      <c r="AL12">
        <f t="shared" si="29"/>
        <v>1</v>
      </c>
      <c r="AM12" s="3">
        <f t="shared" si="103"/>
        <v>1</v>
      </c>
      <c r="AN12" s="12">
        <f t="shared" si="104"/>
        <v>0.8</v>
      </c>
      <c r="AO12" s="12"/>
      <c r="AP12" s="3">
        <f t="shared" si="30"/>
        <v>0.8</v>
      </c>
      <c r="AQ12" s="3">
        <f t="shared" si="31"/>
        <v>0</v>
      </c>
      <c r="AR12" s="3">
        <f t="shared" si="32"/>
        <v>0</v>
      </c>
      <c r="AS12" s="3">
        <f t="shared" si="33"/>
        <v>0</v>
      </c>
      <c r="AU12" s="2">
        <f t="shared" si="105"/>
        <v>0.8</v>
      </c>
      <c r="AV12" s="12">
        <f t="shared" si="106"/>
        <v>0.19999999999999996</v>
      </c>
      <c r="AX12" s="1">
        <f t="shared" si="107"/>
        <v>21573.506901401004</v>
      </c>
      <c r="AZ12" s="1">
        <f t="shared" si="108"/>
        <v>17258.805521120805</v>
      </c>
      <c r="BA12" s="1">
        <f t="shared" si="109"/>
        <v>0</v>
      </c>
      <c r="BB12" s="1">
        <f t="shared" si="110"/>
        <v>0</v>
      </c>
      <c r="BC12" s="1">
        <f t="shared" si="111"/>
        <v>0</v>
      </c>
      <c r="BE12" s="1">
        <f t="shared" si="112"/>
        <v>17258.805521120805</v>
      </c>
      <c r="BF12" s="1">
        <f t="shared" si="35"/>
        <v>4314.7013802801994</v>
      </c>
      <c r="BH12" s="2">
        <f t="shared" si="36"/>
        <v>-7.0000000000000062E-2</v>
      </c>
      <c r="BI12" s="2">
        <f t="shared" si="37"/>
        <v>0</v>
      </c>
      <c r="BJ12" s="2">
        <f t="shared" si="38"/>
        <v>0</v>
      </c>
      <c r="BK12" s="2">
        <f t="shared" si="39"/>
        <v>0</v>
      </c>
      <c r="BM12" s="1">
        <f t="shared" si="113"/>
        <v>17258.805521120805</v>
      </c>
      <c r="BN12" s="1">
        <f t="shared" si="114"/>
        <v>-6994.3197031617492</v>
      </c>
      <c r="BO12" s="1">
        <f t="shared" si="115"/>
        <v>-6994.3197031617492</v>
      </c>
      <c r="BP12" s="1">
        <f t="shared" si="116"/>
        <v>-6994.3197031617492</v>
      </c>
      <c r="BR12" s="2">
        <f t="shared" si="117"/>
        <v>0.8</v>
      </c>
      <c r="BS12" s="2">
        <f t="shared" si="118"/>
        <v>-0.32420874988607123</v>
      </c>
      <c r="BT12" s="2">
        <f t="shared" si="119"/>
        <v>-0.32420874988607123</v>
      </c>
      <c r="BU12" s="2">
        <f t="shared" si="120"/>
        <v>-0.32420874988607123</v>
      </c>
      <c r="BW12" s="1">
        <f t="shared" si="42"/>
        <v>17258.805521120805</v>
      </c>
      <c r="BX12" s="1">
        <f t="shared" si="43"/>
        <v>0</v>
      </c>
      <c r="BY12" s="1">
        <f t="shared" si="44"/>
        <v>0</v>
      </c>
      <c r="BZ12" s="1">
        <f t="shared" si="45"/>
        <v>0</v>
      </c>
      <c r="CB12" s="1">
        <f t="shared" si="46"/>
        <v>0</v>
      </c>
      <c r="CC12" s="1">
        <f t="shared" si="47"/>
        <v>-6994.3197031617492</v>
      </c>
      <c r="CD12" s="1">
        <f t="shared" si="48"/>
        <v>-6994.3197031617492</v>
      </c>
      <c r="CE12" s="1">
        <f t="shared" si="49"/>
        <v>-6994.3197031617492</v>
      </c>
      <c r="CG12" s="1">
        <f t="shared" si="50"/>
        <v>17232.956086990318</v>
      </c>
      <c r="CH12" s="1">
        <f t="shared" si="51"/>
        <v>0</v>
      </c>
      <c r="CI12" s="1">
        <f t="shared" si="52"/>
        <v>0</v>
      </c>
      <c r="CJ12" s="1">
        <f t="shared" si="53"/>
        <v>0</v>
      </c>
      <c r="CL12" s="1">
        <f t="shared" si="121"/>
        <v>17232.956086990318</v>
      </c>
      <c r="CN12" s="1">
        <f t="shared" si="54"/>
        <v>0</v>
      </c>
      <c r="CO12" s="1">
        <f t="shared" si="55"/>
        <v>-6976.8775093882787</v>
      </c>
      <c r="CP12" s="1">
        <f t="shared" si="56"/>
        <v>-6976.8775093882787</v>
      </c>
      <c r="CQ12" s="1">
        <f t="shared" si="57"/>
        <v>-6976.8775093882787</v>
      </c>
      <c r="CS12" s="1">
        <f t="shared" si="122"/>
        <v>-20930.632528164835</v>
      </c>
      <c r="CU12" s="1">
        <f t="shared" si="58"/>
        <v>25.84943413048677</v>
      </c>
      <c r="CV12" s="1">
        <f t="shared" si="59"/>
        <v>0</v>
      </c>
      <c r="CW12" s="1">
        <f t="shared" si="60"/>
        <v>0</v>
      </c>
      <c r="CX12" s="1">
        <f t="shared" si="61"/>
        <v>0</v>
      </c>
      <c r="CZ12" s="1">
        <f t="shared" si="62"/>
        <v>0</v>
      </c>
      <c r="DA12" s="1">
        <f t="shared" si="63"/>
        <v>-17.442193773470535</v>
      </c>
      <c r="DB12" s="1">
        <f t="shared" si="64"/>
        <v>-17.442193773470535</v>
      </c>
      <c r="DC12" s="1">
        <f t="shared" si="65"/>
        <v>-17.442193773470535</v>
      </c>
      <c r="DE12" s="1">
        <f t="shared" si="123"/>
        <v>25.84943413048677</v>
      </c>
      <c r="DF12" s="1">
        <f t="shared" si="66"/>
        <v>-17.442193773470535</v>
      </c>
      <c r="DG12" s="1">
        <f t="shared" si="66"/>
        <v>-17.442193773470535</v>
      </c>
      <c r="DH12" s="1">
        <f t="shared" si="66"/>
        <v>-17.442193773470535</v>
      </c>
      <c r="DJ12" s="26">
        <f t="shared" si="124"/>
        <v>1.4977533699451573E-3</v>
      </c>
      <c r="DK12" s="26">
        <f t="shared" si="125"/>
        <v>2.4937655860348897E-3</v>
      </c>
      <c r="DL12" s="26">
        <f t="shared" si="126"/>
        <v>2.4937655860348897E-3</v>
      </c>
      <c r="DM12" s="26">
        <f t="shared" si="127"/>
        <v>2.4937655860348897E-3</v>
      </c>
      <c r="DO12" s="2">
        <f t="shared" si="68"/>
        <v>5.0000000000000044E-2</v>
      </c>
      <c r="DP12" s="2">
        <f t="shared" si="69"/>
        <v>-5.0000000000000044E-2</v>
      </c>
      <c r="DQ12" s="2">
        <f t="shared" si="70"/>
        <v>-2.0000000000000129E-2</v>
      </c>
      <c r="DR12" s="2">
        <f t="shared" si="71"/>
        <v>0</v>
      </c>
      <c r="DT12" s="1">
        <f t="shared" si="72"/>
        <v>862.94027605604106</v>
      </c>
      <c r="DU12" s="1">
        <f t="shared" si="73"/>
        <v>0</v>
      </c>
      <c r="DV12" s="1">
        <f t="shared" si="74"/>
        <v>0</v>
      </c>
      <c r="DW12" s="1">
        <f t="shared" si="75"/>
        <v>0</v>
      </c>
      <c r="DY12" s="1">
        <f t="shared" si="76"/>
        <v>0</v>
      </c>
      <c r="DZ12" s="1">
        <f t="shared" si="77"/>
        <v>349.71598515808779</v>
      </c>
      <c r="EA12" s="1">
        <f t="shared" si="78"/>
        <v>139.88639406323588</v>
      </c>
      <c r="EB12" s="1">
        <f t="shared" si="79"/>
        <v>0</v>
      </c>
      <c r="ED12" s="1">
        <f t="shared" si="128"/>
        <v>862.94027605604106</v>
      </c>
      <c r="EE12" s="1">
        <f t="shared" si="129"/>
        <v>349.71598515808779</v>
      </c>
      <c r="EF12" s="1">
        <f t="shared" si="130"/>
        <v>139.88639406323588</v>
      </c>
      <c r="EG12" s="1">
        <f t="shared" si="131"/>
        <v>0</v>
      </c>
      <c r="EI12" s="25">
        <f t="shared" si="81"/>
        <v>5.0000000000000044E-2</v>
      </c>
      <c r="EJ12" s="25">
        <f t="shared" si="82"/>
        <v>0</v>
      </c>
      <c r="EK12" s="25">
        <f t="shared" si="83"/>
        <v>0</v>
      </c>
      <c r="EL12" s="25">
        <f t="shared" si="84"/>
        <v>0</v>
      </c>
      <c r="EN12" s="1">
        <f t="shared" si="132"/>
        <v>1352.5426552773647</v>
      </c>
      <c r="EP12" s="1">
        <f t="shared" si="85"/>
        <v>16050.689134642347</v>
      </c>
      <c r="EQ12" s="1">
        <f t="shared" si="86"/>
        <v>0</v>
      </c>
      <c r="ER12" s="1">
        <f t="shared" si="87"/>
        <v>0</v>
      </c>
      <c r="ES12" s="1">
        <f t="shared" si="88"/>
        <v>0</v>
      </c>
      <c r="EU12" s="1">
        <f t="shared" si="89"/>
        <v>15161.89942445582</v>
      </c>
      <c r="EV12" s="1">
        <f t="shared" si="90"/>
        <v>-332.27379138461725</v>
      </c>
      <c r="EW12" s="1">
        <f t="shared" si="91"/>
        <v>-122.44420028976535</v>
      </c>
      <c r="EX12" s="1">
        <f t="shared" si="92"/>
        <v>17.442193773470535</v>
      </c>
      <c r="EZ12" s="3">
        <f t="shared" si="93"/>
        <v>-0.12149775336994528</v>
      </c>
      <c r="FA12" s="3">
        <f t="shared" si="94"/>
        <v>0</v>
      </c>
      <c r="FB12" s="3">
        <f t="shared" si="95"/>
        <v>0</v>
      </c>
      <c r="FC12" s="3">
        <f t="shared" si="96"/>
        <v>0</v>
      </c>
      <c r="FE12" s="1">
        <f t="shared" si="133"/>
        <v>14724.623626554909</v>
      </c>
      <c r="FF12" s="1">
        <f t="shared" si="97"/>
        <v>4314.7013802801994</v>
      </c>
      <c r="FG12" s="1">
        <f t="shared" si="134"/>
        <v>19039.325006835108</v>
      </c>
      <c r="FI12" s="23">
        <f t="shared" si="135"/>
        <v>-0.11746731331850935</v>
      </c>
      <c r="FJ12" s="40">
        <f t="shared" si="136"/>
        <v>1.9039325006835104</v>
      </c>
    </row>
    <row r="13" spans="1:177" ht="15" customHeight="1" x14ac:dyDescent="0.25">
      <c r="A13">
        <f t="shared" si="137"/>
        <v>10</v>
      </c>
      <c r="C13" s="4">
        <v>1</v>
      </c>
      <c r="D13" s="4">
        <v>1</v>
      </c>
      <c r="E13" s="4">
        <v>1</v>
      </c>
      <c r="F13" s="4">
        <v>0</v>
      </c>
      <c r="H13" s="1">
        <f t="shared" si="138"/>
        <v>273.14972823216277</v>
      </c>
      <c r="I13" s="1">
        <f t="shared" si="139"/>
        <v>1116.8388698630436</v>
      </c>
      <c r="J13" s="1">
        <f t="shared" si="140"/>
        <v>2716.7483379667697</v>
      </c>
      <c r="K13" s="1">
        <f t="shared" si="141"/>
        <v>11509.979305072455</v>
      </c>
      <c r="M13" s="1">
        <f t="shared" si="98"/>
        <v>278.35258019848965</v>
      </c>
      <c r="N13" s="1">
        <f t="shared" si="23"/>
        <v>1319.9004825654149</v>
      </c>
      <c r="O13" s="1">
        <f t="shared" si="23"/>
        <v>2268.3529812149727</v>
      </c>
      <c r="P13" s="1">
        <f t="shared" si="23"/>
        <v>12991.461789883762</v>
      </c>
      <c r="R13" s="8">
        <v>-0.01</v>
      </c>
      <c r="S13" s="8">
        <v>-0.01</v>
      </c>
      <c r="T13" s="8">
        <v>0</v>
      </c>
      <c r="U13" s="8">
        <v>0.04</v>
      </c>
      <c r="W13" s="8">
        <v>7.0000000000000007E-2</v>
      </c>
      <c r="X13" s="8">
        <v>0.17</v>
      </c>
      <c r="Y13" s="8">
        <v>-0.14000000000000001</v>
      </c>
      <c r="Z13" s="8">
        <v>0.14000000000000001</v>
      </c>
      <c r="AB13" s="2">
        <f t="shared" si="99"/>
        <v>7.0000000000000062E-2</v>
      </c>
      <c r="AC13" s="2">
        <f t="shared" si="100"/>
        <v>0.16999999999999993</v>
      </c>
      <c r="AD13" s="2">
        <f t="shared" si="101"/>
        <v>-0.14000000000000001</v>
      </c>
      <c r="AE13" s="2">
        <f t="shared" si="102"/>
        <v>0.14000000000000012</v>
      </c>
      <c r="AG13" s="2">
        <f t="shared" si="25"/>
        <v>5.0000000000000044E-2</v>
      </c>
      <c r="AH13" s="2">
        <f t="shared" si="26"/>
        <v>-1.0000000000000009E-2</v>
      </c>
      <c r="AI13" s="2">
        <f t="shared" si="27"/>
        <v>3.0000000000000027E-2</v>
      </c>
      <c r="AJ13" s="2">
        <f t="shared" si="28"/>
        <v>1.0000000000000009E-2</v>
      </c>
      <c r="AL13">
        <f t="shared" si="29"/>
        <v>3</v>
      </c>
      <c r="AM13" s="3">
        <f t="shared" si="103"/>
        <v>0.33333333333333331</v>
      </c>
      <c r="AN13" s="12">
        <f t="shared" si="104"/>
        <v>0.33333333333333331</v>
      </c>
      <c r="AO13" s="12"/>
      <c r="AP13" s="3">
        <f t="shared" si="30"/>
        <v>0.33333333333333331</v>
      </c>
      <c r="AQ13" s="3">
        <f t="shared" si="31"/>
        <v>0.33333333333333331</v>
      </c>
      <c r="AR13" s="3">
        <f t="shared" si="32"/>
        <v>0.33333333333333331</v>
      </c>
      <c r="AS13" s="3">
        <f t="shared" si="33"/>
        <v>0</v>
      </c>
      <c r="AU13" s="2">
        <f t="shared" si="105"/>
        <v>1</v>
      </c>
      <c r="AV13" s="12">
        <f t="shared" si="106"/>
        <v>0</v>
      </c>
      <c r="AX13" s="1">
        <f t="shared" si="107"/>
        <v>19039.325006835108</v>
      </c>
      <c r="AZ13" s="1">
        <f t="shared" si="108"/>
        <v>6346.4416689450354</v>
      </c>
      <c r="BA13" s="1">
        <f t="shared" si="109"/>
        <v>6346.4416689450354</v>
      </c>
      <c r="BB13" s="1">
        <f t="shared" si="110"/>
        <v>6346.4416689450354</v>
      </c>
      <c r="BC13" s="1">
        <f t="shared" si="111"/>
        <v>0</v>
      </c>
      <c r="BE13" s="1">
        <f t="shared" si="112"/>
        <v>19039.325006835104</v>
      </c>
      <c r="BF13" s="1">
        <f t="shared" si="35"/>
        <v>0</v>
      </c>
      <c r="BH13" s="2">
        <f t="shared" si="36"/>
        <v>7.0000000000000062E-2</v>
      </c>
      <c r="BI13" s="2">
        <f t="shared" si="37"/>
        <v>0.16999999999999993</v>
      </c>
      <c r="BJ13" s="2">
        <f t="shared" si="38"/>
        <v>-0.14000000000000001</v>
      </c>
      <c r="BK13" s="2">
        <f t="shared" si="39"/>
        <v>0</v>
      </c>
      <c r="BM13" s="1">
        <f t="shared" si="113"/>
        <v>-10912.363852175769</v>
      </c>
      <c r="BN13" s="1">
        <f t="shared" si="114"/>
        <v>6346.4416689450354</v>
      </c>
      <c r="BO13" s="1">
        <f t="shared" si="115"/>
        <v>6346.4416689450354</v>
      </c>
      <c r="BP13" s="1">
        <f t="shared" si="116"/>
        <v>0</v>
      </c>
      <c r="BR13" s="2">
        <f t="shared" si="117"/>
        <v>-0.57314867245862111</v>
      </c>
      <c r="BS13" s="2">
        <f t="shared" si="118"/>
        <v>0.33333333333333331</v>
      </c>
      <c r="BT13" s="2">
        <f t="shared" si="119"/>
        <v>0.33333333333333331</v>
      </c>
      <c r="BU13" s="2">
        <f t="shared" si="120"/>
        <v>0</v>
      </c>
      <c r="BW13" s="1">
        <f t="shared" si="42"/>
        <v>0</v>
      </c>
      <c r="BX13" s="1">
        <f t="shared" si="43"/>
        <v>6346.4416689450354</v>
      </c>
      <c r="BY13" s="1">
        <f t="shared" si="44"/>
        <v>6346.4416689450354</v>
      </c>
      <c r="BZ13" s="1">
        <f t="shared" si="45"/>
        <v>0</v>
      </c>
      <c r="CB13" s="1">
        <f t="shared" si="46"/>
        <v>-10912.363852175769</v>
      </c>
      <c r="CC13" s="1">
        <f t="shared" si="47"/>
        <v>0</v>
      </c>
      <c r="CD13" s="1">
        <f t="shared" si="48"/>
        <v>0</v>
      </c>
      <c r="CE13" s="1">
        <f t="shared" si="49"/>
        <v>0</v>
      </c>
      <c r="CG13" s="1">
        <f t="shared" si="50"/>
        <v>0</v>
      </c>
      <c r="CH13" s="1">
        <f t="shared" si="51"/>
        <v>6336.9362645482124</v>
      </c>
      <c r="CI13" s="1">
        <f t="shared" si="52"/>
        <v>6336.9362645482124</v>
      </c>
      <c r="CJ13" s="1">
        <f t="shared" si="53"/>
        <v>0</v>
      </c>
      <c r="CL13" s="1">
        <f t="shared" si="121"/>
        <v>12673.872529096425</v>
      </c>
      <c r="CN13" s="1">
        <f t="shared" si="54"/>
        <v>-10885.150974738923</v>
      </c>
      <c r="CO13" s="1">
        <f t="shared" si="55"/>
        <v>0</v>
      </c>
      <c r="CP13" s="1">
        <f t="shared" si="56"/>
        <v>0</v>
      </c>
      <c r="CQ13" s="1">
        <f t="shared" si="57"/>
        <v>0</v>
      </c>
      <c r="CS13" s="1">
        <f t="shared" si="122"/>
        <v>-10885.150974738923</v>
      </c>
      <c r="CU13" s="1">
        <f t="shared" si="58"/>
        <v>0</v>
      </c>
      <c r="CV13" s="1">
        <f t="shared" si="59"/>
        <v>9.5054043968229962</v>
      </c>
      <c r="CW13" s="1">
        <f t="shared" si="60"/>
        <v>9.5054043968229962</v>
      </c>
      <c r="CX13" s="1">
        <f t="shared" si="61"/>
        <v>0</v>
      </c>
      <c r="CZ13" s="1">
        <f t="shared" si="62"/>
        <v>-27.212877436846611</v>
      </c>
      <c r="DA13" s="1">
        <f t="shared" si="63"/>
        <v>0</v>
      </c>
      <c r="DB13" s="1">
        <f t="shared" si="64"/>
        <v>0</v>
      </c>
      <c r="DC13" s="1">
        <f t="shared" si="65"/>
        <v>0</v>
      </c>
      <c r="DE13" s="1">
        <f t="shared" si="123"/>
        <v>-27.212877436846611</v>
      </c>
      <c r="DF13" s="1">
        <f t="shared" si="66"/>
        <v>9.5054043968229962</v>
      </c>
      <c r="DG13" s="1">
        <f t="shared" si="66"/>
        <v>9.5054043968229962</v>
      </c>
      <c r="DH13" s="1">
        <f t="shared" si="66"/>
        <v>0</v>
      </c>
      <c r="DJ13" s="26">
        <f t="shared" si="124"/>
        <v>2.4937655860348489E-3</v>
      </c>
      <c r="DK13" s="26">
        <f t="shared" si="125"/>
        <v>1.497753369945189E-3</v>
      </c>
      <c r="DL13" s="26">
        <f t="shared" si="126"/>
        <v>1.497753369945189E-3</v>
      </c>
      <c r="DM13" s="26">
        <f t="shared" si="127"/>
        <v>0</v>
      </c>
      <c r="DO13" s="2">
        <f t="shared" si="68"/>
        <v>5.0000000000000044E-2</v>
      </c>
      <c r="DP13" s="2">
        <f t="shared" si="69"/>
        <v>-1.0000000000000009E-2</v>
      </c>
      <c r="DQ13" s="2">
        <f t="shared" si="70"/>
        <v>3.0000000000000027E-2</v>
      </c>
      <c r="DR13" s="2">
        <f t="shared" si="71"/>
        <v>1.0000000000000009E-2</v>
      </c>
      <c r="DT13" s="1">
        <f t="shared" si="72"/>
        <v>0</v>
      </c>
      <c r="DU13" s="1">
        <f t="shared" si="73"/>
        <v>-63.46441668945041</v>
      </c>
      <c r="DV13" s="1">
        <f t="shared" si="74"/>
        <v>190.39325006835122</v>
      </c>
      <c r="DW13" s="1">
        <f t="shared" si="75"/>
        <v>0</v>
      </c>
      <c r="DY13" s="1">
        <f t="shared" si="76"/>
        <v>-545.61819260878895</v>
      </c>
      <c r="DZ13" s="1">
        <f t="shared" si="77"/>
        <v>0</v>
      </c>
      <c r="EA13" s="1">
        <f t="shared" si="78"/>
        <v>0</v>
      </c>
      <c r="EB13" s="1">
        <f t="shared" si="79"/>
        <v>0</v>
      </c>
      <c r="ED13" s="1">
        <f t="shared" si="128"/>
        <v>-545.61819260878895</v>
      </c>
      <c r="EE13" s="1">
        <f t="shared" si="129"/>
        <v>-63.46441668945041</v>
      </c>
      <c r="EF13" s="1">
        <f t="shared" si="130"/>
        <v>190.39325006835122</v>
      </c>
      <c r="EG13" s="1">
        <f t="shared" si="131"/>
        <v>0</v>
      </c>
      <c r="EI13" s="25">
        <f t="shared" si="81"/>
        <v>-8.5972300868793247E-2</v>
      </c>
      <c r="EJ13" s="25">
        <f t="shared" si="82"/>
        <v>-1.0000000000000009E-2</v>
      </c>
      <c r="EK13" s="25">
        <f t="shared" si="83"/>
        <v>3.0000000000000027E-2</v>
      </c>
      <c r="EL13" s="25">
        <f t="shared" si="84"/>
        <v>0</v>
      </c>
      <c r="EN13" s="1">
        <f t="shared" si="132"/>
        <v>-418.68935922988817</v>
      </c>
      <c r="EP13" s="1">
        <f t="shared" si="85"/>
        <v>6790.6925857711885</v>
      </c>
      <c r="EQ13" s="1">
        <f t="shared" si="86"/>
        <v>7425.3367526656912</v>
      </c>
      <c r="ER13" s="1">
        <f t="shared" si="87"/>
        <v>5457.9398352927301</v>
      </c>
      <c r="ES13" s="1">
        <f t="shared" si="88"/>
        <v>0</v>
      </c>
      <c r="EU13" s="1">
        <f t="shared" si="89"/>
        <v>7363.5236558168244</v>
      </c>
      <c r="EV13" s="1">
        <f t="shared" si="90"/>
        <v>7479.2957649583186</v>
      </c>
      <c r="EW13" s="1">
        <f t="shared" si="91"/>
        <v>5258.0411808275558</v>
      </c>
      <c r="EX13" s="1">
        <f t="shared" si="92"/>
        <v>0</v>
      </c>
      <c r="EZ13" s="3">
        <f t="shared" si="93"/>
        <v>0.16026019617397003</v>
      </c>
      <c r="FA13" s="3">
        <f t="shared" si="94"/>
        <v>0.17850224663005476</v>
      </c>
      <c r="FB13" s="3">
        <f t="shared" si="95"/>
        <v>-0.17149775336994533</v>
      </c>
      <c r="FC13" s="3">
        <f t="shared" si="96"/>
        <v>0</v>
      </c>
      <c r="FE13" s="1">
        <f t="shared" si="133"/>
        <v>20100.860601602701</v>
      </c>
      <c r="FF13" s="1">
        <f t="shared" si="97"/>
        <v>0</v>
      </c>
      <c r="FG13" s="1">
        <f t="shared" si="134"/>
        <v>20100.860601602701</v>
      </c>
      <c r="FI13" s="23">
        <f t="shared" si="135"/>
        <v>5.5754896478026561E-2</v>
      </c>
      <c r="FJ13" s="40">
        <f t="shared" si="136"/>
        <v>2.0100860601602699</v>
      </c>
    </row>
    <row r="14" spans="1:177" ht="15" customHeight="1" x14ac:dyDescent="0.25">
      <c r="A14">
        <f t="shared" si="137"/>
        <v>11</v>
      </c>
      <c r="C14" s="4">
        <v>0</v>
      </c>
      <c r="D14" s="4">
        <v>1</v>
      </c>
      <c r="E14" s="4">
        <v>0</v>
      </c>
      <c r="F14" s="4">
        <v>0</v>
      </c>
      <c r="H14" s="1">
        <f t="shared" si="138"/>
        <v>275.56905439650473</v>
      </c>
      <c r="I14" s="1">
        <f t="shared" si="139"/>
        <v>1306.7014777397608</v>
      </c>
      <c r="J14" s="1">
        <f t="shared" si="140"/>
        <v>2268.3529812149727</v>
      </c>
      <c r="K14" s="1">
        <f t="shared" si="141"/>
        <v>13511.120261479113</v>
      </c>
      <c r="M14" s="1">
        <f t="shared" si="98"/>
        <v>308.97136402032356</v>
      </c>
      <c r="N14" s="1">
        <f t="shared" si="23"/>
        <v>1425.4925211706482</v>
      </c>
      <c r="O14" s="1">
        <f t="shared" si="23"/>
        <v>2835.4412265187157</v>
      </c>
      <c r="P14" s="1">
        <f t="shared" si="23"/>
        <v>14420.522586770978</v>
      </c>
      <c r="R14" s="8">
        <v>-0.05</v>
      </c>
      <c r="S14" s="8">
        <v>0</v>
      </c>
      <c r="T14" s="8">
        <v>-0.01</v>
      </c>
      <c r="U14" s="8">
        <v>0.04</v>
      </c>
      <c r="W14" s="8">
        <v>0.11</v>
      </c>
      <c r="X14" s="8">
        <v>0.08</v>
      </c>
      <c r="Y14" s="8">
        <v>0.25</v>
      </c>
      <c r="Z14" s="8">
        <v>0.11</v>
      </c>
      <c r="AB14" s="2">
        <f t="shared" si="99"/>
        <v>0.1100000000000001</v>
      </c>
      <c r="AC14" s="2">
        <f t="shared" si="100"/>
        <v>8.0000000000000071E-2</v>
      </c>
      <c r="AD14" s="2">
        <f t="shared" si="101"/>
        <v>0.25</v>
      </c>
      <c r="AE14" s="2">
        <f t="shared" si="102"/>
        <v>0.1100000000000001</v>
      </c>
      <c r="AG14" s="2">
        <f t="shared" si="25"/>
        <v>-1.000000000000012E-2</v>
      </c>
      <c r="AH14" s="2">
        <f t="shared" si="26"/>
        <v>-1.0000000000000009E-2</v>
      </c>
      <c r="AI14" s="2">
        <f t="shared" si="27"/>
        <v>0</v>
      </c>
      <c r="AJ14" s="2">
        <f t="shared" si="28"/>
        <v>4.0000000000000036E-2</v>
      </c>
      <c r="AL14">
        <f t="shared" si="29"/>
        <v>1</v>
      </c>
      <c r="AM14" s="3">
        <f t="shared" si="103"/>
        <v>1</v>
      </c>
      <c r="AN14" s="12">
        <f t="shared" si="104"/>
        <v>0.8</v>
      </c>
      <c r="AO14" s="12"/>
      <c r="AP14" s="3">
        <f t="shared" si="30"/>
        <v>0</v>
      </c>
      <c r="AQ14" s="3">
        <f t="shared" si="31"/>
        <v>0.8</v>
      </c>
      <c r="AR14" s="3">
        <f t="shared" si="32"/>
        <v>0</v>
      </c>
      <c r="AS14" s="3">
        <f t="shared" si="33"/>
        <v>0</v>
      </c>
      <c r="AU14" s="2">
        <f t="shared" si="105"/>
        <v>0.8</v>
      </c>
      <c r="AV14" s="12">
        <f t="shared" si="106"/>
        <v>0.19999999999999996</v>
      </c>
      <c r="AX14" s="1">
        <f t="shared" si="107"/>
        <v>20100.860601602701</v>
      </c>
      <c r="AZ14" s="1">
        <f t="shared" si="108"/>
        <v>0</v>
      </c>
      <c r="BA14" s="1">
        <f t="shared" si="109"/>
        <v>16080.688481282161</v>
      </c>
      <c r="BB14" s="1">
        <f t="shared" si="110"/>
        <v>0</v>
      </c>
      <c r="BC14" s="1">
        <f t="shared" si="111"/>
        <v>0</v>
      </c>
      <c r="BE14" s="1">
        <f t="shared" si="112"/>
        <v>16080.688481282161</v>
      </c>
      <c r="BF14" s="1">
        <f t="shared" si="35"/>
        <v>4020.1721203205398</v>
      </c>
      <c r="BH14" s="2">
        <f t="shared" si="36"/>
        <v>0</v>
      </c>
      <c r="BI14" s="2">
        <f t="shared" si="37"/>
        <v>8.0000000000000071E-2</v>
      </c>
      <c r="BJ14" s="2">
        <f t="shared" si="38"/>
        <v>0</v>
      </c>
      <c r="BK14" s="2">
        <f t="shared" si="39"/>
        <v>0</v>
      </c>
      <c r="BM14" s="1">
        <f t="shared" si="113"/>
        <v>-6346.4416689450354</v>
      </c>
      <c r="BN14" s="1">
        <f t="shared" si="114"/>
        <v>9734.2468123371254</v>
      </c>
      <c r="BO14" s="1">
        <f t="shared" si="115"/>
        <v>-6346.4416689450354</v>
      </c>
      <c r="BP14" s="1">
        <f t="shared" si="116"/>
        <v>0</v>
      </c>
      <c r="BR14" s="2">
        <f t="shared" si="117"/>
        <v>-0.31572984832495254</v>
      </c>
      <c r="BS14" s="2">
        <f t="shared" si="118"/>
        <v>0.48427015167504744</v>
      </c>
      <c r="BT14" s="2">
        <f t="shared" si="119"/>
        <v>-0.31572984832495254</v>
      </c>
      <c r="BU14" s="2">
        <f t="shared" si="120"/>
        <v>0</v>
      </c>
      <c r="BW14" s="1">
        <f t="shared" si="42"/>
        <v>0</v>
      </c>
      <c r="BX14" s="1">
        <f t="shared" si="43"/>
        <v>9734.2468123371254</v>
      </c>
      <c r="BY14" s="1">
        <f t="shared" si="44"/>
        <v>0</v>
      </c>
      <c r="BZ14" s="1">
        <f t="shared" si="45"/>
        <v>0</v>
      </c>
      <c r="CB14" s="1">
        <f t="shared" si="46"/>
        <v>-6346.4416689450354</v>
      </c>
      <c r="CC14" s="1">
        <f t="shared" si="47"/>
        <v>0</v>
      </c>
      <c r="CD14" s="1">
        <f t="shared" si="48"/>
        <v>-6346.4416689450354</v>
      </c>
      <c r="CE14" s="1">
        <f t="shared" si="49"/>
        <v>0</v>
      </c>
      <c r="CG14" s="1">
        <f t="shared" si="50"/>
        <v>0</v>
      </c>
      <c r="CH14" s="1">
        <f t="shared" si="51"/>
        <v>9719.667311370069</v>
      </c>
      <c r="CI14" s="1">
        <f t="shared" si="52"/>
        <v>0</v>
      </c>
      <c r="CJ14" s="1">
        <f t="shared" si="53"/>
        <v>0</v>
      </c>
      <c r="CL14" s="1">
        <f t="shared" si="121"/>
        <v>9719.667311370069</v>
      </c>
      <c r="CN14" s="1">
        <f t="shared" si="54"/>
        <v>-6330.6151311172425</v>
      </c>
      <c r="CO14" s="1">
        <f t="shared" si="55"/>
        <v>0</v>
      </c>
      <c r="CP14" s="1">
        <f t="shared" si="56"/>
        <v>-6330.6151311172425</v>
      </c>
      <c r="CQ14" s="1">
        <f t="shared" si="57"/>
        <v>0</v>
      </c>
      <c r="CS14" s="1">
        <f t="shared" si="122"/>
        <v>-12661.230262234485</v>
      </c>
      <c r="CU14" s="1">
        <f t="shared" si="58"/>
        <v>0</v>
      </c>
      <c r="CV14" s="1">
        <f t="shared" si="59"/>
        <v>14.579500967056447</v>
      </c>
      <c r="CW14" s="1">
        <f t="shared" si="60"/>
        <v>0</v>
      </c>
      <c r="CX14" s="1">
        <f t="shared" si="61"/>
        <v>0</v>
      </c>
      <c r="CZ14" s="1">
        <f t="shared" si="62"/>
        <v>-15.82653782779289</v>
      </c>
      <c r="DA14" s="1">
        <f t="shared" si="63"/>
        <v>0</v>
      </c>
      <c r="DB14" s="1">
        <f t="shared" si="64"/>
        <v>-15.82653782779289</v>
      </c>
      <c r="DC14" s="1">
        <f t="shared" si="65"/>
        <v>0</v>
      </c>
      <c r="DE14" s="1">
        <f t="shared" si="123"/>
        <v>-15.82653782779289</v>
      </c>
      <c r="DF14" s="1">
        <f t="shared" si="66"/>
        <v>14.579500967056447</v>
      </c>
      <c r="DG14" s="1">
        <f t="shared" si="66"/>
        <v>-15.82653782779289</v>
      </c>
      <c r="DH14" s="1">
        <f t="shared" si="66"/>
        <v>0</v>
      </c>
      <c r="DJ14" s="26">
        <f t="shared" si="124"/>
        <v>2.4937655860348788E-3</v>
      </c>
      <c r="DK14" s="26">
        <f t="shared" si="125"/>
        <v>1.4977533699452202E-3</v>
      </c>
      <c r="DL14" s="26">
        <f t="shared" si="126"/>
        <v>2.4937655860348788E-3</v>
      </c>
      <c r="DM14" s="26">
        <f t="shared" si="127"/>
        <v>0</v>
      </c>
      <c r="DO14" s="2">
        <f t="shared" si="68"/>
        <v>-1.000000000000012E-2</v>
      </c>
      <c r="DP14" s="2">
        <f t="shared" si="69"/>
        <v>-1.0000000000000009E-2</v>
      </c>
      <c r="DQ14" s="2">
        <f t="shared" si="70"/>
        <v>0</v>
      </c>
      <c r="DR14" s="2">
        <f t="shared" si="71"/>
        <v>4.0000000000000036E-2</v>
      </c>
      <c r="DT14" s="1">
        <f t="shared" si="72"/>
        <v>0</v>
      </c>
      <c r="DU14" s="1">
        <f t="shared" si="73"/>
        <v>-97.342468123371347</v>
      </c>
      <c r="DV14" s="1">
        <f t="shared" si="74"/>
        <v>0</v>
      </c>
      <c r="DW14" s="1">
        <f t="shared" si="75"/>
        <v>0</v>
      </c>
      <c r="DY14" s="1">
        <f t="shared" si="76"/>
        <v>63.464416689451113</v>
      </c>
      <c r="DZ14" s="1">
        <f t="shared" si="77"/>
        <v>0</v>
      </c>
      <c r="EA14" s="1">
        <f t="shared" si="78"/>
        <v>0</v>
      </c>
      <c r="EB14" s="1">
        <f t="shared" si="79"/>
        <v>0</v>
      </c>
      <c r="ED14" s="1">
        <f t="shared" si="128"/>
        <v>63.464416689451113</v>
      </c>
      <c r="EE14" s="1">
        <f t="shared" si="129"/>
        <v>-97.342468123371347</v>
      </c>
      <c r="EF14" s="1">
        <f t="shared" si="130"/>
        <v>0</v>
      </c>
      <c r="EG14" s="1">
        <f t="shared" si="131"/>
        <v>0</v>
      </c>
      <c r="EI14" s="25">
        <f t="shared" si="81"/>
        <v>0</v>
      </c>
      <c r="EJ14" s="25">
        <f t="shared" si="82"/>
        <v>-6.053376895938099E-3</v>
      </c>
      <c r="EK14" s="25">
        <f t="shared" si="83"/>
        <v>0</v>
      </c>
      <c r="EL14" s="25">
        <f t="shared" si="84"/>
        <v>0</v>
      </c>
      <c r="EN14" s="1">
        <f t="shared" si="132"/>
        <v>-33.878051433920234</v>
      </c>
      <c r="EP14" s="1">
        <f t="shared" si="85"/>
        <v>0</v>
      </c>
      <c r="EQ14" s="1">
        <f t="shared" si="86"/>
        <v>17367.143559784734</v>
      </c>
      <c r="ER14" s="1">
        <f t="shared" si="87"/>
        <v>0</v>
      </c>
      <c r="ES14" s="1">
        <f t="shared" si="88"/>
        <v>0</v>
      </c>
      <c r="EU14" s="1">
        <f t="shared" si="89"/>
        <v>-47.637878861658223</v>
      </c>
      <c r="EV14" s="1">
        <f t="shared" si="90"/>
        <v>17449.906526941046</v>
      </c>
      <c r="EW14" s="1">
        <f t="shared" si="91"/>
        <v>15.82653782779289</v>
      </c>
      <c r="EX14" s="1">
        <f t="shared" si="92"/>
        <v>0</v>
      </c>
      <c r="EZ14" s="3">
        <f t="shared" si="93"/>
        <v>0</v>
      </c>
      <c r="FA14" s="3">
        <f t="shared" si="94"/>
        <v>8.5146730331393972E-2</v>
      </c>
      <c r="FB14" s="3">
        <f t="shared" si="95"/>
        <v>0</v>
      </c>
      <c r="FC14" s="3">
        <f t="shared" si="96"/>
        <v>0</v>
      </c>
      <c r="FE14" s="1">
        <f t="shared" si="133"/>
        <v>17418.095185907183</v>
      </c>
      <c r="FF14" s="1">
        <f t="shared" si="97"/>
        <v>4020.1721203205398</v>
      </c>
      <c r="FG14" s="1">
        <f t="shared" si="134"/>
        <v>21438.267306227724</v>
      </c>
      <c r="FI14" s="23">
        <f t="shared" si="135"/>
        <v>6.6534798242339432E-2</v>
      </c>
      <c r="FJ14" s="40">
        <f t="shared" si="136"/>
        <v>2.1438267306227723</v>
      </c>
    </row>
    <row r="15" spans="1:177" ht="15" customHeight="1" x14ac:dyDescent="0.25">
      <c r="A15">
        <f t="shared" si="137"/>
        <v>12</v>
      </c>
      <c r="C15" s="4">
        <v>0</v>
      </c>
      <c r="D15" s="4">
        <v>0</v>
      </c>
      <c r="E15" s="4">
        <v>1</v>
      </c>
      <c r="F15" s="4">
        <v>1</v>
      </c>
      <c r="H15" s="1">
        <f t="shared" si="138"/>
        <v>293.52279581930736</v>
      </c>
      <c r="I15" s="1">
        <f t="shared" si="139"/>
        <v>1425.4925211706482</v>
      </c>
      <c r="J15" s="1">
        <f t="shared" si="140"/>
        <v>2807.0868142535287</v>
      </c>
      <c r="K15" s="1">
        <f t="shared" si="141"/>
        <v>14997.343490241818</v>
      </c>
      <c r="M15" s="1">
        <f t="shared" si="98"/>
        <v>268.80508669768147</v>
      </c>
      <c r="N15" s="1">
        <f t="shared" si="23"/>
        <v>1454.0023715940611</v>
      </c>
      <c r="O15" s="1">
        <f t="shared" si="23"/>
        <v>2863.7956387839026</v>
      </c>
      <c r="P15" s="1">
        <f t="shared" si="23"/>
        <v>18602.474136934561</v>
      </c>
      <c r="R15" s="8">
        <v>-0.01</v>
      </c>
      <c r="S15" s="8">
        <v>0.01</v>
      </c>
      <c r="T15" s="8">
        <v>-0.02</v>
      </c>
      <c r="U15" s="8">
        <v>-0.05</v>
      </c>
      <c r="W15" s="8">
        <v>-0.13</v>
      </c>
      <c r="X15" s="8">
        <v>0.02</v>
      </c>
      <c r="Y15" s="8">
        <v>0.01</v>
      </c>
      <c r="Z15" s="8">
        <v>0.28999999999999998</v>
      </c>
      <c r="AB15" s="2">
        <f t="shared" si="99"/>
        <v>-0.13000000000000012</v>
      </c>
      <c r="AC15" s="2">
        <f t="shared" si="100"/>
        <v>2.0000000000000018E-2</v>
      </c>
      <c r="AD15" s="2">
        <f t="shared" si="101"/>
        <v>1.0000000000000009E-2</v>
      </c>
      <c r="AE15" s="2">
        <f t="shared" si="102"/>
        <v>0.29000000000000004</v>
      </c>
      <c r="AG15" s="2">
        <f t="shared" si="25"/>
        <v>-5.0000000000000044E-2</v>
      </c>
      <c r="AH15" s="2">
        <f t="shared" si="26"/>
        <v>0</v>
      </c>
      <c r="AI15" s="2">
        <f t="shared" si="27"/>
        <v>-9.9999999999998979E-3</v>
      </c>
      <c r="AJ15" s="2">
        <f t="shared" si="28"/>
        <v>4.0000000000000036E-2</v>
      </c>
      <c r="AL15">
        <f t="shared" si="29"/>
        <v>2</v>
      </c>
      <c r="AM15" s="3">
        <f t="shared" si="103"/>
        <v>0.5</v>
      </c>
      <c r="AN15" s="12">
        <f t="shared" si="104"/>
        <v>0.5</v>
      </c>
      <c r="AO15" s="12"/>
      <c r="AP15" s="3">
        <f t="shared" si="30"/>
        <v>0</v>
      </c>
      <c r="AQ15" s="3">
        <f t="shared" si="31"/>
        <v>0</v>
      </c>
      <c r="AR15" s="3">
        <f t="shared" si="32"/>
        <v>0.5</v>
      </c>
      <c r="AS15" s="3">
        <f t="shared" si="33"/>
        <v>0.5</v>
      </c>
      <c r="AU15" s="2">
        <f t="shared" si="105"/>
        <v>1</v>
      </c>
      <c r="AV15" s="12">
        <f t="shared" si="106"/>
        <v>0</v>
      </c>
      <c r="AX15" s="1">
        <f t="shared" si="107"/>
        <v>21438.267306227724</v>
      </c>
      <c r="AZ15" s="1">
        <f t="shared" si="108"/>
        <v>0</v>
      </c>
      <c r="BA15" s="1">
        <f t="shared" si="109"/>
        <v>0</v>
      </c>
      <c r="BB15" s="1">
        <f t="shared" si="110"/>
        <v>10719.133653113862</v>
      </c>
      <c r="BC15" s="1">
        <f t="shared" si="111"/>
        <v>10719.133653113862</v>
      </c>
      <c r="BE15" s="1">
        <f t="shared" si="112"/>
        <v>21438.267306227724</v>
      </c>
      <c r="BF15" s="1">
        <f t="shared" si="35"/>
        <v>0</v>
      </c>
      <c r="BH15" s="2">
        <f t="shared" si="36"/>
        <v>0</v>
      </c>
      <c r="BI15" s="2">
        <f t="shared" si="37"/>
        <v>0</v>
      </c>
      <c r="BJ15" s="2">
        <f t="shared" si="38"/>
        <v>1.0000000000000009E-2</v>
      </c>
      <c r="BK15" s="2">
        <f t="shared" si="39"/>
        <v>0.29000000000000004</v>
      </c>
      <c r="BM15" s="1">
        <f t="shared" si="113"/>
        <v>0</v>
      </c>
      <c r="BN15" s="1">
        <f t="shared" si="114"/>
        <v>-16080.688481282161</v>
      </c>
      <c r="BO15" s="1">
        <f t="shared" si="115"/>
        <v>10719.133653113862</v>
      </c>
      <c r="BP15" s="1">
        <f t="shared" si="116"/>
        <v>10719.133653113862</v>
      </c>
      <c r="BR15" s="2">
        <f t="shared" si="117"/>
        <v>0</v>
      </c>
      <c r="BS15" s="2">
        <f t="shared" si="118"/>
        <v>-0.75009273144993349</v>
      </c>
      <c r="BT15" s="2">
        <f t="shared" si="119"/>
        <v>0.5</v>
      </c>
      <c r="BU15" s="2">
        <f t="shared" si="120"/>
        <v>0.5</v>
      </c>
      <c r="BW15" s="1">
        <f t="shared" si="42"/>
        <v>0</v>
      </c>
      <c r="BX15" s="1">
        <f t="shared" si="43"/>
        <v>0</v>
      </c>
      <c r="BY15" s="1">
        <f t="shared" si="44"/>
        <v>10719.133653113862</v>
      </c>
      <c r="BZ15" s="1">
        <f t="shared" si="45"/>
        <v>10719.133653113862</v>
      </c>
      <c r="CB15" s="1">
        <f t="shared" si="46"/>
        <v>0</v>
      </c>
      <c r="CC15" s="1">
        <f t="shared" si="47"/>
        <v>-16080.688481282161</v>
      </c>
      <c r="CD15" s="1">
        <f t="shared" si="48"/>
        <v>0</v>
      </c>
      <c r="CE15" s="1">
        <f t="shared" si="49"/>
        <v>0</v>
      </c>
      <c r="CG15" s="1">
        <f t="shared" si="50"/>
        <v>0</v>
      </c>
      <c r="CH15" s="1">
        <f t="shared" si="51"/>
        <v>0</v>
      </c>
      <c r="CI15" s="1">
        <f t="shared" si="52"/>
        <v>10703.079034562019</v>
      </c>
      <c r="CJ15" s="1">
        <f t="shared" si="53"/>
        <v>10703.079034562019</v>
      </c>
      <c r="CL15" s="1">
        <f t="shared" si="121"/>
        <v>21406.158069124038</v>
      </c>
      <c r="CN15" s="1">
        <f t="shared" si="54"/>
        <v>0</v>
      </c>
      <c r="CO15" s="1">
        <f t="shared" si="55"/>
        <v>-16040.587013747792</v>
      </c>
      <c r="CP15" s="1">
        <f t="shared" si="56"/>
        <v>0</v>
      </c>
      <c r="CQ15" s="1">
        <f t="shared" si="57"/>
        <v>0</v>
      </c>
      <c r="CS15" s="1">
        <f t="shared" si="122"/>
        <v>-16040.587013747792</v>
      </c>
      <c r="CU15" s="1">
        <f t="shared" si="58"/>
        <v>0</v>
      </c>
      <c r="CV15" s="1">
        <f t="shared" si="59"/>
        <v>0</v>
      </c>
      <c r="CW15" s="1">
        <f t="shared" si="60"/>
        <v>16.054618551843305</v>
      </c>
      <c r="CX15" s="1">
        <f t="shared" si="61"/>
        <v>16.054618551843305</v>
      </c>
      <c r="CZ15" s="1">
        <f t="shared" si="62"/>
        <v>0</v>
      </c>
      <c r="DA15" s="1">
        <f t="shared" si="63"/>
        <v>-40.101467534368567</v>
      </c>
      <c r="DB15" s="1">
        <f t="shared" si="64"/>
        <v>0</v>
      </c>
      <c r="DC15" s="1">
        <f t="shared" si="65"/>
        <v>0</v>
      </c>
      <c r="DE15" s="1">
        <f t="shared" si="123"/>
        <v>0</v>
      </c>
      <c r="DF15" s="1">
        <f t="shared" si="66"/>
        <v>-40.101467534368567</v>
      </c>
      <c r="DG15" s="1">
        <f t="shared" si="66"/>
        <v>16.054618551843305</v>
      </c>
      <c r="DH15" s="1">
        <f t="shared" si="66"/>
        <v>16.054618551843305</v>
      </c>
      <c r="DJ15" s="26">
        <f t="shared" si="124"/>
        <v>0</v>
      </c>
      <c r="DK15" s="26">
        <f t="shared" si="125"/>
        <v>2.4937655860348558E-3</v>
      </c>
      <c r="DL15" s="26">
        <f t="shared" si="126"/>
        <v>1.4977533699451081E-3</v>
      </c>
      <c r="DM15" s="26">
        <f t="shared" si="127"/>
        <v>1.4977533699451081E-3</v>
      </c>
      <c r="DO15" s="2">
        <f t="shared" si="68"/>
        <v>-5.0000000000000044E-2</v>
      </c>
      <c r="DP15" s="2">
        <f t="shared" si="69"/>
        <v>0</v>
      </c>
      <c r="DQ15" s="2">
        <f t="shared" si="70"/>
        <v>-9.9999999999998979E-3</v>
      </c>
      <c r="DR15" s="2">
        <f t="shared" si="71"/>
        <v>4.0000000000000036E-2</v>
      </c>
      <c r="DT15" s="1">
        <f t="shared" si="72"/>
        <v>0</v>
      </c>
      <c r="DU15" s="1">
        <f t="shared" si="73"/>
        <v>0</v>
      </c>
      <c r="DV15" s="1">
        <f t="shared" si="74"/>
        <v>-107.19133653113752</v>
      </c>
      <c r="DW15" s="1">
        <f t="shared" si="75"/>
        <v>428.76534612455487</v>
      </c>
      <c r="DY15" s="1">
        <f t="shared" si="76"/>
        <v>0</v>
      </c>
      <c r="DZ15" s="1">
        <f t="shared" si="77"/>
        <v>0</v>
      </c>
      <c r="EA15" s="1">
        <f t="shared" si="78"/>
        <v>0</v>
      </c>
      <c r="EB15" s="1">
        <f t="shared" si="79"/>
        <v>0</v>
      </c>
      <c r="ED15" s="1">
        <f t="shared" si="128"/>
        <v>0</v>
      </c>
      <c r="EE15" s="1">
        <f t="shared" si="129"/>
        <v>0</v>
      </c>
      <c r="EF15" s="1">
        <f t="shared" si="130"/>
        <v>-107.19133653113752</v>
      </c>
      <c r="EG15" s="1">
        <f t="shared" si="131"/>
        <v>428.76534612455487</v>
      </c>
      <c r="EI15" s="25">
        <f t="shared" si="81"/>
        <v>0</v>
      </c>
      <c r="EJ15" s="25">
        <f t="shared" si="82"/>
        <v>0</v>
      </c>
      <c r="EK15" s="25">
        <f t="shared" si="83"/>
        <v>-9.9999999999998979E-3</v>
      </c>
      <c r="EL15" s="25">
        <f t="shared" si="84"/>
        <v>4.0000000000000036E-2</v>
      </c>
      <c r="EN15" s="1">
        <f t="shared" si="132"/>
        <v>321.57400959341737</v>
      </c>
      <c r="EP15" s="1">
        <f t="shared" si="85"/>
        <v>0</v>
      </c>
      <c r="EQ15" s="1">
        <f t="shared" si="86"/>
        <v>0</v>
      </c>
      <c r="ER15" s="1">
        <f t="shared" si="87"/>
        <v>10826.324989645002</v>
      </c>
      <c r="ES15" s="1">
        <f t="shared" si="88"/>
        <v>13827.682412516882</v>
      </c>
      <c r="EU15" s="1">
        <f t="shared" si="89"/>
        <v>0</v>
      </c>
      <c r="EV15" s="1">
        <f t="shared" si="90"/>
        <v>40.101467534368567</v>
      </c>
      <c r="EW15" s="1">
        <f t="shared" si="91"/>
        <v>10917.461707624296</v>
      </c>
      <c r="EX15" s="1">
        <f t="shared" si="92"/>
        <v>13382.862447840484</v>
      </c>
      <c r="EZ15" s="3">
        <f t="shared" si="93"/>
        <v>0</v>
      </c>
      <c r="FA15" s="3">
        <f t="shared" si="94"/>
        <v>0</v>
      </c>
      <c r="FB15" s="3">
        <f t="shared" si="95"/>
        <v>1.8502246630054842E-2</v>
      </c>
      <c r="FC15" s="3">
        <f t="shared" si="96"/>
        <v>0.24850224663005482</v>
      </c>
      <c r="FE15" s="1">
        <f t="shared" si="133"/>
        <v>24340.425622999148</v>
      </c>
      <c r="FF15" s="1">
        <f t="shared" si="97"/>
        <v>0</v>
      </c>
      <c r="FG15" s="1">
        <f t="shared" si="134"/>
        <v>24340.425622999148</v>
      </c>
      <c r="FI15" s="23">
        <f t="shared" si="135"/>
        <v>0.13537280207007951</v>
      </c>
      <c r="FJ15" s="40">
        <f t="shared" si="136"/>
        <v>2.4340425622999144</v>
      </c>
    </row>
    <row r="16" spans="1:177" ht="15" customHeight="1" x14ac:dyDescent="0.25">
      <c r="A16">
        <f t="shared" si="137"/>
        <v>13</v>
      </c>
      <c r="C16" s="4">
        <v>0</v>
      </c>
      <c r="D16" s="4">
        <v>0</v>
      </c>
      <c r="E16" s="4">
        <v>1</v>
      </c>
      <c r="F16" s="4">
        <v>1</v>
      </c>
      <c r="H16" s="1">
        <f t="shared" si="138"/>
        <v>266.11703583070465</v>
      </c>
      <c r="I16" s="1">
        <f t="shared" si="139"/>
        <v>1468.5423953100017</v>
      </c>
      <c r="J16" s="1">
        <f t="shared" si="140"/>
        <v>2806.5197260082246</v>
      </c>
      <c r="K16" s="1">
        <f t="shared" si="141"/>
        <v>17672.350430087834</v>
      </c>
      <c r="M16" s="1">
        <f t="shared" si="98"/>
        <v>298.37364623442647</v>
      </c>
      <c r="N16" s="1">
        <f t="shared" si="23"/>
        <v>1424.9223241621798</v>
      </c>
      <c r="O16" s="1">
        <f t="shared" si="23"/>
        <v>2491.5022057419951</v>
      </c>
      <c r="P16" s="1">
        <f t="shared" si="23"/>
        <v>18602.474136934561</v>
      </c>
      <c r="R16" s="8">
        <v>-0.03</v>
      </c>
      <c r="S16" s="8">
        <v>0.01</v>
      </c>
      <c r="T16" s="8">
        <v>-0.05</v>
      </c>
      <c r="U16" s="8">
        <v>-0.04</v>
      </c>
      <c r="W16" s="8">
        <v>0.11</v>
      </c>
      <c r="X16" s="8">
        <v>-0.02</v>
      </c>
      <c r="Y16" s="8">
        <v>-0.13</v>
      </c>
      <c r="Z16" s="8">
        <v>0</v>
      </c>
      <c r="AB16" s="2">
        <f t="shared" si="99"/>
        <v>0.1100000000000001</v>
      </c>
      <c r="AC16" s="2">
        <f t="shared" si="100"/>
        <v>-2.0000000000000018E-2</v>
      </c>
      <c r="AD16" s="2">
        <f t="shared" si="101"/>
        <v>-0.13000000000000012</v>
      </c>
      <c r="AE16" s="2">
        <f t="shared" si="102"/>
        <v>0</v>
      </c>
      <c r="AG16" s="2">
        <f t="shared" si="25"/>
        <v>-1.0000000000000009E-2</v>
      </c>
      <c r="AH16" s="2">
        <f t="shared" si="26"/>
        <v>1.0000000000000009E-2</v>
      </c>
      <c r="AI16" s="2">
        <f t="shared" si="27"/>
        <v>-2.0000000000000018E-2</v>
      </c>
      <c r="AJ16" s="2">
        <f t="shared" si="28"/>
        <v>-4.9999999999999933E-2</v>
      </c>
      <c r="AL16">
        <f t="shared" si="29"/>
        <v>2</v>
      </c>
      <c r="AM16" s="3">
        <f t="shared" si="103"/>
        <v>0.5</v>
      </c>
      <c r="AN16" s="12">
        <f t="shared" si="104"/>
        <v>0.5</v>
      </c>
      <c r="AO16" s="12"/>
      <c r="AP16" s="3">
        <f t="shared" si="30"/>
        <v>0</v>
      </c>
      <c r="AQ16" s="3">
        <f t="shared" si="31"/>
        <v>0</v>
      </c>
      <c r="AR16" s="3">
        <f t="shared" si="32"/>
        <v>0.5</v>
      </c>
      <c r="AS16" s="3">
        <f t="shared" si="33"/>
        <v>0.5</v>
      </c>
      <c r="AU16" s="2">
        <f t="shared" si="105"/>
        <v>1</v>
      </c>
      <c r="AV16" s="12">
        <f t="shared" si="106"/>
        <v>0</v>
      </c>
      <c r="AX16" s="1">
        <f t="shared" si="107"/>
        <v>24340.425622999148</v>
      </c>
      <c r="AZ16" s="1">
        <f t="shared" si="108"/>
        <v>0</v>
      </c>
      <c r="BA16" s="1">
        <f t="shared" si="109"/>
        <v>0</v>
      </c>
      <c r="BB16" s="1">
        <f t="shared" si="110"/>
        <v>12170.212811499574</v>
      </c>
      <c r="BC16" s="1">
        <f t="shared" si="111"/>
        <v>12170.212811499574</v>
      </c>
      <c r="BE16" s="1">
        <f t="shared" si="112"/>
        <v>24340.425622999148</v>
      </c>
      <c r="BF16" s="1">
        <f t="shared" si="35"/>
        <v>0</v>
      </c>
      <c r="BH16" s="2">
        <f t="shared" si="36"/>
        <v>0</v>
      </c>
      <c r="BI16" s="2">
        <f t="shared" si="37"/>
        <v>0</v>
      </c>
      <c r="BJ16" s="2">
        <f t="shared" si="38"/>
        <v>-0.13000000000000012</v>
      </c>
      <c r="BK16" s="2">
        <f t="shared" si="39"/>
        <v>0</v>
      </c>
      <c r="BM16" s="1">
        <f t="shared" si="113"/>
        <v>0</v>
      </c>
      <c r="BN16" s="1">
        <f t="shared" si="114"/>
        <v>0</v>
      </c>
      <c r="BO16" s="1">
        <f t="shared" si="115"/>
        <v>1451.0791583857117</v>
      </c>
      <c r="BP16" s="1">
        <f t="shared" si="116"/>
        <v>1451.0791583857117</v>
      </c>
      <c r="BR16" s="2">
        <f t="shared" si="117"/>
        <v>0</v>
      </c>
      <c r="BS16" s="2">
        <f t="shared" si="118"/>
        <v>0</v>
      </c>
      <c r="BT16" s="2">
        <f t="shared" si="119"/>
        <v>5.9616014151149199E-2</v>
      </c>
      <c r="BU16" s="2">
        <f t="shared" si="120"/>
        <v>5.9616014151149199E-2</v>
      </c>
      <c r="BW16" s="1">
        <f t="shared" si="42"/>
        <v>0</v>
      </c>
      <c r="BX16" s="1">
        <f t="shared" si="43"/>
        <v>0</v>
      </c>
      <c r="BY16" s="1">
        <f t="shared" si="44"/>
        <v>1451.0791583857117</v>
      </c>
      <c r="BZ16" s="1">
        <f t="shared" si="45"/>
        <v>1451.0791583857117</v>
      </c>
      <c r="CB16" s="1">
        <f t="shared" si="46"/>
        <v>0</v>
      </c>
      <c r="CC16" s="1">
        <f t="shared" si="47"/>
        <v>0</v>
      </c>
      <c r="CD16" s="1">
        <f t="shared" si="48"/>
        <v>0</v>
      </c>
      <c r="CE16" s="1">
        <f t="shared" si="49"/>
        <v>0</v>
      </c>
      <c r="CG16" s="1">
        <f t="shared" si="50"/>
        <v>0</v>
      </c>
      <c r="CH16" s="1">
        <f t="shared" si="51"/>
        <v>0</v>
      </c>
      <c r="CI16" s="1">
        <f t="shared" si="52"/>
        <v>1448.9057996861823</v>
      </c>
      <c r="CJ16" s="1">
        <f t="shared" si="53"/>
        <v>1448.9057996861823</v>
      </c>
      <c r="CL16" s="1">
        <f t="shared" si="121"/>
        <v>2897.8115993723645</v>
      </c>
      <c r="CN16" s="1">
        <f t="shared" si="54"/>
        <v>0</v>
      </c>
      <c r="CO16" s="1">
        <f t="shared" si="55"/>
        <v>0</v>
      </c>
      <c r="CP16" s="1">
        <f t="shared" si="56"/>
        <v>0</v>
      </c>
      <c r="CQ16" s="1">
        <f t="shared" si="57"/>
        <v>0</v>
      </c>
      <c r="CS16" s="1">
        <f t="shared" si="122"/>
        <v>0</v>
      </c>
      <c r="CU16" s="1">
        <f t="shared" si="58"/>
        <v>0</v>
      </c>
      <c r="CV16" s="1">
        <f t="shared" si="59"/>
        <v>0</v>
      </c>
      <c r="CW16" s="1">
        <f t="shared" si="60"/>
        <v>2.1733586995294445</v>
      </c>
      <c r="CX16" s="1">
        <f t="shared" si="61"/>
        <v>2.1733586995294445</v>
      </c>
      <c r="CZ16" s="1">
        <f t="shared" si="62"/>
        <v>0</v>
      </c>
      <c r="DA16" s="1">
        <f t="shared" si="63"/>
        <v>0</v>
      </c>
      <c r="DB16" s="1">
        <f t="shared" si="64"/>
        <v>0</v>
      </c>
      <c r="DC16" s="1">
        <f t="shared" si="65"/>
        <v>0</v>
      </c>
      <c r="DE16" s="1">
        <f t="shared" si="123"/>
        <v>0</v>
      </c>
      <c r="DF16" s="1">
        <f t="shared" si="66"/>
        <v>0</v>
      </c>
      <c r="DG16" s="1">
        <f t="shared" si="66"/>
        <v>2.1733586995294445</v>
      </c>
      <c r="DH16" s="1">
        <f t="shared" si="66"/>
        <v>2.1733586995294445</v>
      </c>
      <c r="DJ16" s="26">
        <f t="shared" si="124"/>
        <v>0</v>
      </c>
      <c r="DK16" s="26">
        <f t="shared" si="125"/>
        <v>0</v>
      </c>
      <c r="DL16" s="26">
        <f t="shared" si="126"/>
        <v>1.4977533699452E-3</v>
      </c>
      <c r="DM16" s="26">
        <f t="shared" si="127"/>
        <v>1.4977533699452E-3</v>
      </c>
      <c r="DO16" s="2">
        <f t="shared" si="68"/>
        <v>-1.0000000000000009E-2</v>
      </c>
      <c r="DP16" s="2">
        <f t="shared" si="69"/>
        <v>1.0000000000000009E-2</v>
      </c>
      <c r="DQ16" s="2">
        <f t="shared" si="70"/>
        <v>-2.0000000000000018E-2</v>
      </c>
      <c r="DR16" s="2">
        <f t="shared" si="71"/>
        <v>-4.9999999999999933E-2</v>
      </c>
      <c r="DT16" s="1">
        <f t="shared" si="72"/>
        <v>0</v>
      </c>
      <c r="DU16" s="1">
        <f t="shared" si="73"/>
        <v>0</v>
      </c>
      <c r="DV16" s="1">
        <f t="shared" si="74"/>
        <v>-29.021583167714258</v>
      </c>
      <c r="DW16" s="1">
        <f t="shared" si="75"/>
        <v>-72.553957919285494</v>
      </c>
      <c r="DY16" s="1">
        <f t="shared" si="76"/>
        <v>0</v>
      </c>
      <c r="DZ16" s="1">
        <f t="shared" si="77"/>
        <v>0</v>
      </c>
      <c r="EA16" s="1">
        <f t="shared" si="78"/>
        <v>0</v>
      </c>
      <c r="EB16" s="1">
        <f t="shared" si="79"/>
        <v>0</v>
      </c>
      <c r="ED16" s="1">
        <f t="shared" si="128"/>
        <v>0</v>
      </c>
      <c r="EE16" s="1">
        <f t="shared" si="129"/>
        <v>0</v>
      </c>
      <c r="EF16" s="1">
        <f t="shared" si="130"/>
        <v>-29.021583167714258</v>
      </c>
      <c r="EG16" s="1">
        <f t="shared" si="131"/>
        <v>-72.553957919285494</v>
      </c>
      <c r="EI16" s="25">
        <f t="shared" si="81"/>
        <v>0</v>
      </c>
      <c r="EJ16" s="25">
        <f t="shared" si="82"/>
        <v>0</v>
      </c>
      <c r="EK16" s="25">
        <f t="shared" si="83"/>
        <v>-2.38464056604597E-3</v>
      </c>
      <c r="EL16" s="25">
        <f t="shared" si="84"/>
        <v>-5.9616014151149125E-3</v>
      </c>
      <c r="EN16" s="1">
        <f t="shared" si="132"/>
        <v>-101.57554108699975</v>
      </c>
      <c r="EP16" s="1">
        <f t="shared" si="85"/>
        <v>0</v>
      </c>
      <c r="EQ16" s="1">
        <f t="shared" si="86"/>
        <v>0</v>
      </c>
      <c r="ER16" s="1">
        <f t="shared" si="87"/>
        <v>10588.085146004629</v>
      </c>
      <c r="ES16" s="1">
        <f t="shared" si="88"/>
        <v>12170.212811499574</v>
      </c>
      <c r="EU16" s="1">
        <f t="shared" si="89"/>
        <v>0</v>
      </c>
      <c r="EV16" s="1">
        <f t="shared" si="90"/>
        <v>0</v>
      </c>
      <c r="EW16" s="1">
        <f t="shared" si="91"/>
        <v>10614.933370472814</v>
      </c>
      <c r="EX16" s="1">
        <f t="shared" si="92"/>
        <v>12240.593410719332</v>
      </c>
      <c r="EZ16" s="3">
        <f t="shared" si="93"/>
        <v>0</v>
      </c>
      <c r="FA16" s="3">
        <f t="shared" si="94"/>
        <v>0</v>
      </c>
      <c r="FB16" s="3">
        <f t="shared" si="95"/>
        <v>-0.12779393960614915</v>
      </c>
      <c r="FC16" s="3">
        <f t="shared" si="96"/>
        <v>5.7830212429199612E-3</v>
      </c>
      <c r="FE16" s="1">
        <f t="shared" si="133"/>
        <v>22855.526781192144</v>
      </c>
      <c r="FF16" s="1">
        <f t="shared" si="97"/>
        <v>0</v>
      </c>
      <c r="FG16" s="1">
        <f t="shared" si="134"/>
        <v>22855.526781192144</v>
      </c>
      <c r="FI16" s="23">
        <f t="shared" si="135"/>
        <v>-6.1005459181614707E-2</v>
      </c>
      <c r="FJ16" s="40">
        <f t="shared" si="136"/>
        <v>2.2855526781192141</v>
      </c>
    </row>
    <row r="17" spans="1:166" ht="15" customHeight="1" x14ac:dyDescent="0.25">
      <c r="A17">
        <f t="shared" si="137"/>
        <v>14</v>
      </c>
      <c r="C17" s="4">
        <v>0</v>
      </c>
      <c r="D17" s="4">
        <v>0</v>
      </c>
      <c r="E17" s="4">
        <v>1</v>
      </c>
      <c r="F17" s="4">
        <v>0</v>
      </c>
      <c r="H17" s="1">
        <f t="shared" si="138"/>
        <v>289.42243684739367</v>
      </c>
      <c r="I17" s="1">
        <f t="shared" si="139"/>
        <v>1439.1715474038017</v>
      </c>
      <c r="J17" s="1">
        <f t="shared" si="140"/>
        <v>2366.9270954548952</v>
      </c>
      <c r="K17" s="1">
        <f t="shared" si="141"/>
        <v>17858.375171457177</v>
      </c>
      <c r="M17" s="1">
        <f t="shared" si="98"/>
        <v>319.25980147083635</v>
      </c>
      <c r="N17" s="1">
        <f t="shared" si="23"/>
        <v>1310.9285382292055</v>
      </c>
      <c r="O17" s="1">
        <f t="shared" si="23"/>
        <v>2217.4369631103755</v>
      </c>
      <c r="P17" s="1">
        <f t="shared" si="23"/>
        <v>21950.91948158278</v>
      </c>
      <c r="R17" s="8">
        <v>-0.01</v>
      </c>
      <c r="S17" s="8">
        <v>-0.04</v>
      </c>
      <c r="T17" s="8">
        <v>-0.05</v>
      </c>
      <c r="U17" s="8">
        <v>-0.04</v>
      </c>
      <c r="W17" s="8">
        <v>7.0000000000000007E-2</v>
      </c>
      <c r="X17" s="8">
        <v>-0.08</v>
      </c>
      <c r="Y17" s="8">
        <v>-0.11</v>
      </c>
      <c r="Z17" s="8">
        <v>0.18</v>
      </c>
      <c r="AB17" s="2">
        <f t="shared" si="99"/>
        <v>7.0000000000000062E-2</v>
      </c>
      <c r="AC17" s="2">
        <f t="shared" si="100"/>
        <v>-7.999999999999996E-2</v>
      </c>
      <c r="AD17" s="2">
        <f t="shared" si="101"/>
        <v>-0.1100000000000001</v>
      </c>
      <c r="AE17" s="2">
        <f t="shared" si="102"/>
        <v>0.17999999999999994</v>
      </c>
      <c r="AG17" s="2">
        <f t="shared" si="25"/>
        <v>-3.0000000000000027E-2</v>
      </c>
      <c r="AH17" s="2">
        <f t="shared" si="26"/>
        <v>1.0000000000000009E-2</v>
      </c>
      <c r="AI17" s="2">
        <f t="shared" si="27"/>
        <v>-5.0000000000000044E-2</v>
      </c>
      <c r="AJ17" s="2">
        <f t="shared" si="28"/>
        <v>-4.0000000000000036E-2</v>
      </c>
      <c r="AL17">
        <f t="shared" si="29"/>
        <v>1</v>
      </c>
      <c r="AM17" s="3">
        <f t="shared" si="103"/>
        <v>1</v>
      </c>
      <c r="AN17" s="12">
        <f t="shared" si="104"/>
        <v>0.8</v>
      </c>
      <c r="AO17" s="12"/>
      <c r="AP17" s="3">
        <f t="shared" si="30"/>
        <v>0</v>
      </c>
      <c r="AQ17" s="3">
        <f t="shared" si="31"/>
        <v>0</v>
      </c>
      <c r="AR17" s="3">
        <f t="shared" si="32"/>
        <v>0.8</v>
      </c>
      <c r="AS17" s="3">
        <f t="shared" si="33"/>
        <v>0</v>
      </c>
      <c r="AU17" s="2">
        <f t="shared" si="105"/>
        <v>0.8</v>
      </c>
      <c r="AV17" s="12">
        <f t="shared" si="106"/>
        <v>0.19999999999999996</v>
      </c>
      <c r="AX17" s="1">
        <f t="shared" si="107"/>
        <v>22855.526781192144</v>
      </c>
      <c r="AZ17" s="1">
        <f t="shared" si="108"/>
        <v>0</v>
      </c>
      <c r="BA17" s="1">
        <f t="shared" si="109"/>
        <v>0</v>
      </c>
      <c r="BB17" s="1">
        <f t="shared" si="110"/>
        <v>18284.421424953714</v>
      </c>
      <c r="BC17" s="1">
        <f t="shared" si="111"/>
        <v>0</v>
      </c>
      <c r="BE17" s="1">
        <f t="shared" si="112"/>
        <v>18284.421424953714</v>
      </c>
      <c r="BF17" s="1">
        <f t="shared" si="35"/>
        <v>4571.1053562384295</v>
      </c>
      <c r="BH17" s="2">
        <f t="shared" si="36"/>
        <v>0</v>
      </c>
      <c r="BI17" s="2">
        <f t="shared" si="37"/>
        <v>0</v>
      </c>
      <c r="BJ17" s="2">
        <f t="shared" si="38"/>
        <v>-0.1100000000000001</v>
      </c>
      <c r="BK17" s="2">
        <f t="shared" si="39"/>
        <v>0</v>
      </c>
      <c r="BM17" s="1">
        <f t="shared" si="113"/>
        <v>0</v>
      </c>
      <c r="BN17" s="1">
        <f t="shared" si="114"/>
        <v>0</v>
      </c>
      <c r="BO17" s="1">
        <f t="shared" si="115"/>
        <v>6114.2086134541405</v>
      </c>
      <c r="BP17" s="1">
        <f t="shared" si="116"/>
        <v>-12170.212811499574</v>
      </c>
      <c r="BR17" s="2">
        <f t="shared" si="117"/>
        <v>0</v>
      </c>
      <c r="BS17" s="2">
        <f t="shared" si="118"/>
        <v>0</v>
      </c>
      <c r="BT17" s="2">
        <f t="shared" si="119"/>
        <v>0.26751554107628506</v>
      </c>
      <c r="BU17" s="2">
        <f t="shared" si="120"/>
        <v>-0.53248445892371488</v>
      </c>
      <c r="BW17" s="1">
        <f t="shared" si="42"/>
        <v>0</v>
      </c>
      <c r="BX17" s="1">
        <f t="shared" si="43"/>
        <v>0</v>
      </c>
      <c r="BY17" s="1">
        <f t="shared" si="44"/>
        <v>6114.2086134541405</v>
      </c>
      <c r="BZ17" s="1">
        <f t="shared" si="45"/>
        <v>0</v>
      </c>
      <c r="CB17" s="1">
        <f t="shared" si="46"/>
        <v>0</v>
      </c>
      <c r="CC17" s="1">
        <f t="shared" si="47"/>
        <v>0</v>
      </c>
      <c r="CD17" s="1">
        <f t="shared" si="48"/>
        <v>0</v>
      </c>
      <c r="CE17" s="1">
        <f t="shared" si="49"/>
        <v>-12170.212811499574</v>
      </c>
      <c r="CG17" s="1">
        <f t="shared" si="50"/>
        <v>0</v>
      </c>
      <c r="CH17" s="1">
        <f t="shared" si="51"/>
        <v>0</v>
      </c>
      <c r="CI17" s="1">
        <f t="shared" si="52"/>
        <v>6105.0510368987916</v>
      </c>
      <c r="CJ17" s="1">
        <f t="shared" si="53"/>
        <v>0</v>
      </c>
      <c r="CL17" s="1">
        <f t="shared" si="121"/>
        <v>6105.0510368987916</v>
      </c>
      <c r="CN17" s="1">
        <f t="shared" si="54"/>
        <v>0</v>
      </c>
      <c r="CO17" s="1">
        <f t="shared" si="55"/>
        <v>0</v>
      </c>
      <c r="CP17" s="1">
        <f t="shared" si="56"/>
        <v>0</v>
      </c>
      <c r="CQ17" s="1">
        <f t="shared" si="57"/>
        <v>-12139.863153615535</v>
      </c>
      <c r="CS17" s="1">
        <f t="shared" si="122"/>
        <v>-12139.863153615535</v>
      </c>
      <c r="CU17" s="1">
        <f t="shared" si="58"/>
        <v>0</v>
      </c>
      <c r="CV17" s="1">
        <f t="shared" si="59"/>
        <v>0</v>
      </c>
      <c r="CW17" s="1">
        <f t="shared" si="60"/>
        <v>9.1575765553488964</v>
      </c>
      <c r="CX17" s="1">
        <f t="shared" si="61"/>
        <v>0</v>
      </c>
      <c r="CZ17" s="1">
        <f t="shared" si="62"/>
        <v>0</v>
      </c>
      <c r="DA17" s="1">
        <f t="shared" si="63"/>
        <v>0</v>
      </c>
      <c r="DB17" s="1">
        <f t="shared" si="64"/>
        <v>0</v>
      </c>
      <c r="DC17" s="1">
        <f t="shared" si="65"/>
        <v>-30.349657884038606</v>
      </c>
      <c r="DE17" s="1">
        <f t="shared" si="123"/>
        <v>0</v>
      </c>
      <c r="DF17" s="1">
        <f t="shared" si="66"/>
        <v>0</v>
      </c>
      <c r="DG17" s="1">
        <f t="shared" si="66"/>
        <v>9.1575765553488964</v>
      </c>
      <c r="DH17" s="1">
        <f t="shared" si="66"/>
        <v>-30.349657884038606</v>
      </c>
      <c r="DJ17" s="26">
        <f t="shared" si="124"/>
        <v>0</v>
      </c>
      <c r="DK17" s="26">
        <f t="shared" si="125"/>
        <v>0</v>
      </c>
      <c r="DL17" s="26">
        <f t="shared" si="126"/>
        <v>1.4977533699451981E-3</v>
      </c>
      <c r="DM17" s="26">
        <f t="shared" si="127"/>
        <v>2.4937655860348936E-3</v>
      </c>
      <c r="DO17" s="2">
        <f t="shared" si="68"/>
        <v>-3.0000000000000027E-2</v>
      </c>
      <c r="DP17" s="2">
        <f t="shared" si="69"/>
        <v>1.0000000000000009E-2</v>
      </c>
      <c r="DQ17" s="2">
        <f t="shared" si="70"/>
        <v>-5.0000000000000044E-2</v>
      </c>
      <c r="DR17" s="2">
        <f t="shared" si="71"/>
        <v>-4.0000000000000036E-2</v>
      </c>
      <c r="DT17" s="1">
        <f t="shared" si="72"/>
        <v>0</v>
      </c>
      <c r="DU17" s="1">
        <f t="shared" si="73"/>
        <v>0</v>
      </c>
      <c r="DV17" s="1">
        <f t="shared" si="74"/>
        <v>-305.71043067270728</v>
      </c>
      <c r="DW17" s="1">
        <f t="shared" si="75"/>
        <v>0</v>
      </c>
      <c r="DY17" s="1">
        <f t="shared" si="76"/>
        <v>0</v>
      </c>
      <c r="DZ17" s="1">
        <f t="shared" si="77"/>
        <v>0</v>
      </c>
      <c r="EA17" s="1">
        <f t="shared" si="78"/>
        <v>0</v>
      </c>
      <c r="EB17" s="1">
        <f t="shared" si="79"/>
        <v>486.80851245998338</v>
      </c>
      <c r="ED17" s="1">
        <f t="shared" si="128"/>
        <v>0</v>
      </c>
      <c r="EE17" s="1">
        <f t="shared" si="129"/>
        <v>0</v>
      </c>
      <c r="EF17" s="1">
        <f t="shared" si="130"/>
        <v>-305.71043067270728</v>
      </c>
      <c r="EG17" s="1">
        <f t="shared" si="131"/>
        <v>486.80851245998338</v>
      </c>
      <c r="EI17" s="25">
        <f t="shared" si="81"/>
        <v>0</v>
      </c>
      <c r="EJ17" s="25">
        <f t="shared" si="82"/>
        <v>0</v>
      </c>
      <c r="EK17" s="25">
        <f t="shared" si="83"/>
        <v>-1.671972131726783E-2</v>
      </c>
      <c r="EL17" s="25">
        <f t="shared" si="84"/>
        <v>0</v>
      </c>
      <c r="EN17" s="1">
        <f t="shared" si="132"/>
        <v>181.0980817872761</v>
      </c>
      <c r="EP17" s="1">
        <f t="shared" si="85"/>
        <v>0</v>
      </c>
      <c r="EQ17" s="1">
        <f t="shared" si="86"/>
        <v>0</v>
      </c>
      <c r="ER17" s="1">
        <f t="shared" si="87"/>
        <v>16273.135068208803</v>
      </c>
      <c r="ES17" s="1">
        <f t="shared" si="88"/>
        <v>0</v>
      </c>
      <c r="EU17" s="1">
        <f t="shared" si="89"/>
        <v>0</v>
      </c>
      <c r="EV17" s="1">
        <f t="shared" si="90"/>
        <v>0</v>
      </c>
      <c r="EW17" s="1">
        <f t="shared" si="91"/>
        <v>16569.687922326164</v>
      </c>
      <c r="EX17" s="1">
        <f t="shared" si="92"/>
        <v>-456.45885457594477</v>
      </c>
      <c r="EZ17" s="3">
        <f t="shared" si="93"/>
        <v>0</v>
      </c>
      <c r="FA17" s="3">
        <f t="shared" si="94"/>
        <v>0</v>
      </c>
      <c r="FB17" s="3">
        <f t="shared" si="95"/>
        <v>-9.378111906168185E-2</v>
      </c>
      <c r="FC17" s="3">
        <f t="shared" si="96"/>
        <v>0</v>
      </c>
      <c r="FE17" s="1">
        <f t="shared" si="133"/>
        <v>16113.229067750219</v>
      </c>
      <c r="FF17" s="1">
        <f t="shared" si="97"/>
        <v>4571.1053562384295</v>
      </c>
      <c r="FG17" s="1">
        <f t="shared" si="134"/>
        <v>20684.33442398865</v>
      </c>
      <c r="FI17" s="23">
        <f t="shared" si="135"/>
        <v>-9.4996382187531592E-2</v>
      </c>
      <c r="FJ17" s="40">
        <f t="shared" si="136"/>
        <v>2.0684334423988648</v>
      </c>
    </row>
    <row r="18" spans="1:166" ht="15" customHeight="1" x14ac:dyDescent="0.25">
      <c r="A18">
        <f t="shared" si="137"/>
        <v>15</v>
      </c>
      <c r="C18" s="4">
        <v>0</v>
      </c>
      <c r="D18" s="4">
        <v>1</v>
      </c>
      <c r="E18" s="4">
        <v>0</v>
      </c>
      <c r="F18" s="4">
        <v>1</v>
      </c>
      <c r="H18" s="1">
        <f t="shared" si="138"/>
        <v>316.06720345612797</v>
      </c>
      <c r="I18" s="1">
        <f t="shared" si="139"/>
        <v>1258.4913967000373</v>
      </c>
      <c r="J18" s="1">
        <f t="shared" si="140"/>
        <v>2106.5651149548567</v>
      </c>
      <c r="K18" s="1">
        <f t="shared" si="141"/>
        <v>21072.882702319468</v>
      </c>
      <c r="M18" s="1">
        <f t="shared" si="98"/>
        <v>277.75602727962763</v>
      </c>
      <c r="N18" s="1">
        <f t="shared" si="23"/>
        <v>1363.3656797583737</v>
      </c>
      <c r="O18" s="1">
        <f t="shared" si="23"/>
        <v>2372.6575505281021</v>
      </c>
      <c r="P18" s="1">
        <f t="shared" si="23"/>
        <v>20194.845923056157</v>
      </c>
      <c r="R18" s="8">
        <v>-0.04</v>
      </c>
      <c r="S18" s="8">
        <v>0.04</v>
      </c>
      <c r="T18" s="8">
        <v>0.01</v>
      </c>
      <c r="U18" s="8">
        <v>-0.03</v>
      </c>
      <c r="W18" s="8">
        <v>-0.13</v>
      </c>
      <c r="X18" s="8">
        <v>0.04</v>
      </c>
      <c r="Y18" s="8">
        <v>7.0000000000000007E-2</v>
      </c>
      <c r="Z18" s="8">
        <v>-0.08</v>
      </c>
      <c r="AB18" s="2">
        <f t="shared" si="99"/>
        <v>-0.13</v>
      </c>
      <c r="AC18" s="2">
        <f t="shared" si="100"/>
        <v>4.0000000000000036E-2</v>
      </c>
      <c r="AD18" s="2">
        <f t="shared" si="101"/>
        <v>7.0000000000000062E-2</v>
      </c>
      <c r="AE18" s="2">
        <f t="shared" si="102"/>
        <v>-8.0000000000000071E-2</v>
      </c>
      <c r="AG18" s="2">
        <f t="shared" si="25"/>
        <v>-1.0000000000000009E-2</v>
      </c>
      <c r="AH18" s="2">
        <f t="shared" si="26"/>
        <v>-4.0000000000000036E-2</v>
      </c>
      <c r="AI18" s="2">
        <f t="shared" si="27"/>
        <v>-5.0000000000000044E-2</v>
      </c>
      <c r="AJ18" s="2">
        <f t="shared" si="28"/>
        <v>-4.0000000000000036E-2</v>
      </c>
      <c r="AL18">
        <f t="shared" si="29"/>
        <v>2</v>
      </c>
      <c r="AM18" s="3">
        <f t="shared" si="103"/>
        <v>0.5</v>
      </c>
      <c r="AN18" s="12">
        <f t="shared" si="104"/>
        <v>0.5</v>
      </c>
      <c r="AO18" s="12"/>
      <c r="AP18" s="3">
        <f t="shared" si="30"/>
        <v>0</v>
      </c>
      <c r="AQ18" s="3">
        <f t="shared" si="31"/>
        <v>0.5</v>
      </c>
      <c r="AR18" s="3">
        <f t="shared" si="32"/>
        <v>0</v>
      </c>
      <c r="AS18" s="3">
        <f t="shared" si="33"/>
        <v>0.5</v>
      </c>
      <c r="AU18" s="2">
        <f t="shared" si="105"/>
        <v>1</v>
      </c>
      <c r="AV18" s="12">
        <f t="shared" si="106"/>
        <v>0</v>
      </c>
      <c r="AX18" s="1">
        <f t="shared" si="107"/>
        <v>20684.33442398865</v>
      </c>
      <c r="AZ18" s="1">
        <f t="shared" si="108"/>
        <v>0</v>
      </c>
      <c r="BA18" s="1">
        <f t="shared" si="109"/>
        <v>10342.167211994325</v>
      </c>
      <c r="BB18" s="1">
        <f t="shared" si="110"/>
        <v>0</v>
      </c>
      <c r="BC18" s="1">
        <f t="shared" si="111"/>
        <v>10342.167211994325</v>
      </c>
      <c r="BE18" s="1">
        <f t="shared" si="112"/>
        <v>20684.33442398865</v>
      </c>
      <c r="BF18" s="1">
        <f t="shared" si="35"/>
        <v>0</v>
      </c>
      <c r="BH18" s="2">
        <f t="shared" si="36"/>
        <v>0</v>
      </c>
      <c r="BI18" s="2">
        <f t="shared" si="37"/>
        <v>4.0000000000000036E-2</v>
      </c>
      <c r="BJ18" s="2">
        <f t="shared" si="38"/>
        <v>0</v>
      </c>
      <c r="BK18" s="2">
        <f t="shared" si="39"/>
        <v>-8.0000000000000071E-2</v>
      </c>
      <c r="BM18" s="1">
        <f t="shared" si="113"/>
        <v>0</v>
      </c>
      <c r="BN18" s="1">
        <f t="shared" si="114"/>
        <v>10342.167211994325</v>
      </c>
      <c r="BO18" s="1">
        <f t="shared" si="115"/>
        <v>-18284.421424953714</v>
      </c>
      <c r="BP18" s="1">
        <f t="shared" si="116"/>
        <v>10342.167211994325</v>
      </c>
      <c r="BR18" s="2">
        <f t="shared" si="117"/>
        <v>0</v>
      </c>
      <c r="BS18" s="2">
        <f t="shared" si="118"/>
        <v>0.5</v>
      </c>
      <c r="BT18" s="2">
        <f t="shared" si="119"/>
        <v>-0.88397436679172825</v>
      </c>
      <c r="BU18" s="2">
        <f t="shared" si="120"/>
        <v>0.5</v>
      </c>
      <c r="BW18" s="1">
        <f t="shared" si="42"/>
        <v>0</v>
      </c>
      <c r="BX18" s="1">
        <f t="shared" si="43"/>
        <v>10342.167211994325</v>
      </c>
      <c r="BY18" s="1">
        <f t="shared" si="44"/>
        <v>0</v>
      </c>
      <c r="BZ18" s="1">
        <f t="shared" si="45"/>
        <v>10342.167211994325</v>
      </c>
      <c r="CB18" s="1">
        <f t="shared" si="46"/>
        <v>0</v>
      </c>
      <c r="CC18" s="1">
        <f t="shared" si="47"/>
        <v>0</v>
      </c>
      <c r="CD18" s="1">
        <f t="shared" si="48"/>
        <v>-18284.421424953714</v>
      </c>
      <c r="CE18" s="1">
        <f t="shared" si="49"/>
        <v>0</v>
      </c>
      <c r="CG18" s="1">
        <f t="shared" si="50"/>
        <v>0</v>
      </c>
      <c r="CH18" s="1">
        <f t="shared" si="51"/>
        <v>10326.677196200024</v>
      </c>
      <c r="CI18" s="1">
        <f t="shared" si="52"/>
        <v>0</v>
      </c>
      <c r="CJ18" s="1">
        <f t="shared" si="53"/>
        <v>10326.677196200024</v>
      </c>
      <c r="CL18" s="1">
        <f t="shared" si="121"/>
        <v>20653.354392400048</v>
      </c>
      <c r="CN18" s="1">
        <f t="shared" si="54"/>
        <v>0</v>
      </c>
      <c r="CO18" s="1">
        <f t="shared" si="55"/>
        <v>0</v>
      </c>
      <c r="CP18" s="1">
        <f t="shared" si="56"/>
        <v>-18238.824364043605</v>
      </c>
      <c r="CQ18" s="1">
        <f t="shared" si="57"/>
        <v>0</v>
      </c>
      <c r="CS18" s="1">
        <f t="shared" si="122"/>
        <v>-18238.824364043605</v>
      </c>
      <c r="CU18" s="1">
        <f t="shared" si="58"/>
        <v>0</v>
      </c>
      <c r="CV18" s="1">
        <f t="shared" si="59"/>
        <v>15.490015794301144</v>
      </c>
      <c r="CW18" s="1">
        <f t="shared" si="60"/>
        <v>0</v>
      </c>
      <c r="CX18" s="1">
        <f t="shared" si="61"/>
        <v>15.490015794301144</v>
      </c>
      <c r="CZ18" s="1">
        <f t="shared" si="62"/>
        <v>0</v>
      </c>
      <c r="DA18" s="1">
        <f t="shared" si="63"/>
        <v>0</v>
      </c>
      <c r="DB18" s="1">
        <f t="shared" si="64"/>
        <v>-45.597060910109576</v>
      </c>
      <c r="DC18" s="1">
        <f t="shared" si="65"/>
        <v>0</v>
      </c>
      <c r="DE18" s="1">
        <f t="shared" si="123"/>
        <v>0</v>
      </c>
      <c r="DF18" s="1">
        <f t="shared" si="66"/>
        <v>15.490015794301144</v>
      </c>
      <c r="DG18" s="1">
        <f t="shared" si="66"/>
        <v>-45.597060910109576</v>
      </c>
      <c r="DH18" s="1">
        <f t="shared" si="66"/>
        <v>15.490015794301144</v>
      </c>
      <c r="DJ18" s="26">
        <f t="shared" si="124"/>
        <v>0</v>
      </c>
      <c r="DK18" s="26">
        <f t="shared" si="125"/>
        <v>1.4977533699451894E-3</v>
      </c>
      <c r="DL18" s="26">
        <f t="shared" si="126"/>
        <v>2.4937655860349434E-3</v>
      </c>
      <c r="DM18" s="26">
        <f t="shared" si="127"/>
        <v>1.4977533699451894E-3</v>
      </c>
      <c r="DO18" s="2">
        <f t="shared" si="68"/>
        <v>-1.0000000000000009E-2</v>
      </c>
      <c r="DP18" s="2">
        <f t="shared" si="69"/>
        <v>-4.0000000000000036E-2</v>
      </c>
      <c r="DQ18" s="2">
        <f t="shared" si="70"/>
        <v>-5.0000000000000044E-2</v>
      </c>
      <c r="DR18" s="2">
        <f t="shared" si="71"/>
        <v>-4.0000000000000036E-2</v>
      </c>
      <c r="DT18" s="1">
        <f t="shared" si="72"/>
        <v>0</v>
      </c>
      <c r="DU18" s="1">
        <f t="shared" si="73"/>
        <v>-413.68668847977335</v>
      </c>
      <c r="DV18" s="1">
        <f t="shared" si="74"/>
        <v>0</v>
      </c>
      <c r="DW18" s="1">
        <f t="shared" si="75"/>
        <v>-413.68668847977335</v>
      </c>
      <c r="DY18" s="1">
        <f t="shared" si="76"/>
        <v>0</v>
      </c>
      <c r="DZ18" s="1">
        <f t="shared" si="77"/>
        <v>0</v>
      </c>
      <c r="EA18" s="1">
        <f t="shared" si="78"/>
        <v>914.2210712476865</v>
      </c>
      <c r="EB18" s="1">
        <f t="shared" si="79"/>
        <v>0</v>
      </c>
      <c r="ED18" s="1">
        <f t="shared" si="128"/>
        <v>0</v>
      </c>
      <c r="EE18" s="1">
        <f t="shared" si="129"/>
        <v>-413.68668847977335</v>
      </c>
      <c r="EF18" s="1">
        <f t="shared" si="130"/>
        <v>914.2210712476865</v>
      </c>
      <c r="EG18" s="1">
        <f t="shared" si="131"/>
        <v>-413.68668847977335</v>
      </c>
      <c r="EI18" s="25">
        <f t="shared" si="81"/>
        <v>0</v>
      </c>
      <c r="EJ18" s="25">
        <f t="shared" si="82"/>
        <v>-4.0000000000000036E-2</v>
      </c>
      <c r="EK18" s="25">
        <f t="shared" si="83"/>
        <v>0</v>
      </c>
      <c r="EL18" s="25">
        <f t="shared" si="84"/>
        <v>-4.0000000000000036E-2</v>
      </c>
      <c r="EN18" s="1">
        <f t="shared" si="132"/>
        <v>86.847694288139792</v>
      </c>
      <c r="EP18" s="1">
        <f t="shared" si="85"/>
        <v>0</v>
      </c>
      <c r="EQ18" s="1">
        <f t="shared" si="86"/>
        <v>10755.853900474098</v>
      </c>
      <c r="ER18" s="1">
        <f t="shared" si="87"/>
        <v>0</v>
      </c>
      <c r="ES18" s="1">
        <f t="shared" si="88"/>
        <v>9514.7938350347777</v>
      </c>
      <c r="EU18" s="1">
        <f t="shared" si="89"/>
        <v>0</v>
      </c>
      <c r="EV18" s="1">
        <f t="shared" si="90"/>
        <v>11154.050573159569</v>
      </c>
      <c r="EW18" s="1">
        <f t="shared" si="91"/>
        <v>-868.62401033757692</v>
      </c>
      <c r="EX18" s="1">
        <f t="shared" si="92"/>
        <v>9912.9905077202493</v>
      </c>
      <c r="EZ18" s="3">
        <f t="shared" si="93"/>
        <v>0</v>
      </c>
      <c r="FA18" s="3">
        <f t="shared" si="94"/>
        <v>7.8502246630054673E-2</v>
      </c>
      <c r="FB18" s="3">
        <f t="shared" si="95"/>
        <v>0</v>
      </c>
      <c r="FC18" s="3">
        <f t="shared" si="96"/>
        <v>-4.1497753369945323E-2</v>
      </c>
      <c r="FE18" s="1">
        <f t="shared" si="133"/>
        <v>20198.417070542244</v>
      </c>
      <c r="FF18" s="1">
        <f t="shared" si="97"/>
        <v>0</v>
      </c>
      <c r="FG18" s="1">
        <f t="shared" si="134"/>
        <v>20198.417070542244</v>
      </c>
      <c r="FI18" s="23">
        <f t="shared" si="135"/>
        <v>-2.3492046854689419E-2</v>
      </c>
      <c r="FJ18" s="40">
        <f t="shared" si="136"/>
        <v>2.0198417070542241</v>
      </c>
    </row>
    <row r="19" spans="1:166" ht="15" customHeight="1" x14ac:dyDescent="0.25">
      <c r="A19">
        <f t="shared" si="137"/>
        <v>16</v>
      </c>
      <c r="C19" s="4">
        <v>1</v>
      </c>
      <c r="D19" s="4">
        <v>0</v>
      </c>
      <c r="E19" s="4">
        <v>1</v>
      </c>
      <c r="F19" s="4">
        <v>1</v>
      </c>
      <c r="H19" s="1">
        <f t="shared" si="138"/>
        <v>266.64578618844251</v>
      </c>
      <c r="I19" s="1">
        <f t="shared" si="139"/>
        <v>1417.9003069487087</v>
      </c>
      <c r="J19" s="1">
        <f t="shared" si="140"/>
        <v>2396.3841260333829</v>
      </c>
      <c r="K19" s="1">
        <f t="shared" si="141"/>
        <v>19589.00054536447</v>
      </c>
      <c r="M19" s="1">
        <f t="shared" si="98"/>
        <v>255.53554509725743</v>
      </c>
      <c r="N19" s="1">
        <f t="shared" si="23"/>
        <v>1608.7715021148808</v>
      </c>
      <c r="O19" s="1">
        <f t="shared" si="23"/>
        <v>2681.1030320967552</v>
      </c>
      <c r="P19" s="1">
        <f t="shared" si="23"/>
        <v>24233.815107667386</v>
      </c>
      <c r="R19" s="8">
        <v>0.01</v>
      </c>
      <c r="S19" s="8">
        <v>0.03</v>
      </c>
      <c r="T19" s="8">
        <v>0</v>
      </c>
      <c r="U19" s="8">
        <v>0.04</v>
      </c>
      <c r="W19" s="8">
        <v>-0.08</v>
      </c>
      <c r="X19" s="8">
        <v>0.18</v>
      </c>
      <c r="Y19" s="8">
        <v>0.13</v>
      </c>
      <c r="Z19" s="8">
        <v>0.2</v>
      </c>
      <c r="AB19" s="2">
        <f t="shared" si="99"/>
        <v>-7.999999999999996E-2</v>
      </c>
      <c r="AC19" s="2">
        <f t="shared" si="100"/>
        <v>0.17999999999999994</v>
      </c>
      <c r="AD19" s="2">
        <f t="shared" si="101"/>
        <v>0.12999999999999989</v>
      </c>
      <c r="AE19" s="2">
        <f t="shared" si="102"/>
        <v>0.19999999999999996</v>
      </c>
      <c r="AG19" s="2">
        <f t="shared" si="25"/>
        <v>-4.0000000000000036E-2</v>
      </c>
      <c r="AH19" s="2">
        <f t="shared" si="26"/>
        <v>4.0000000000000036E-2</v>
      </c>
      <c r="AI19" s="2">
        <f t="shared" si="27"/>
        <v>1.0000000000000009E-2</v>
      </c>
      <c r="AJ19" s="2">
        <f t="shared" si="28"/>
        <v>-3.0000000000000138E-2</v>
      </c>
      <c r="AL19">
        <f t="shared" si="29"/>
        <v>3</v>
      </c>
      <c r="AM19" s="3">
        <f t="shared" si="103"/>
        <v>0.33333333333333331</v>
      </c>
      <c r="AN19" s="12">
        <f t="shared" si="104"/>
        <v>0.33333333333333331</v>
      </c>
      <c r="AO19" s="12"/>
      <c r="AP19" s="3">
        <f t="shared" si="30"/>
        <v>0.33333333333333331</v>
      </c>
      <c r="AQ19" s="3">
        <f t="shared" si="31"/>
        <v>0</v>
      </c>
      <c r="AR19" s="3">
        <f t="shared" si="32"/>
        <v>0.33333333333333331</v>
      </c>
      <c r="AS19" s="3">
        <f t="shared" si="33"/>
        <v>0.33333333333333331</v>
      </c>
      <c r="AU19" s="2">
        <f t="shared" si="105"/>
        <v>1</v>
      </c>
      <c r="AV19" s="12">
        <f t="shared" si="106"/>
        <v>0</v>
      </c>
      <c r="AX19" s="1">
        <f t="shared" si="107"/>
        <v>20198.417070542244</v>
      </c>
      <c r="AZ19" s="1">
        <f t="shared" si="108"/>
        <v>6732.8056901807477</v>
      </c>
      <c r="BA19" s="1">
        <f t="shared" si="109"/>
        <v>0</v>
      </c>
      <c r="BB19" s="1">
        <f t="shared" si="110"/>
        <v>6732.8056901807477</v>
      </c>
      <c r="BC19" s="1">
        <f t="shared" si="111"/>
        <v>6732.8056901807477</v>
      </c>
      <c r="BE19" s="1">
        <f t="shared" si="112"/>
        <v>20198.417070542244</v>
      </c>
      <c r="BF19" s="1">
        <f t="shared" si="35"/>
        <v>0</v>
      </c>
      <c r="BH19" s="2">
        <f t="shared" si="36"/>
        <v>-7.999999999999996E-2</v>
      </c>
      <c r="BI19" s="2">
        <f t="shared" si="37"/>
        <v>0</v>
      </c>
      <c r="BJ19" s="2">
        <f t="shared" si="38"/>
        <v>0.12999999999999989</v>
      </c>
      <c r="BK19" s="2">
        <f t="shared" si="39"/>
        <v>0.19999999999999996</v>
      </c>
      <c r="BM19" s="1">
        <f t="shared" si="113"/>
        <v>6732.8056901807477</v>
      </c>
      <c r="BN19" s="1">
        <f t="shared" si="114"/>
        <v>-10342.167211994325</v>
      </c>
      <c r="BO19" s="1">
        <f t="shared" si="115"/>
        <v>6732.8056901807477</v>
      </c>
      <c r="BP19" s="1">
        <f t="shared" si="116"/>
        <v>-3609.3615218135774</v>
      </c>
      <c r="BR19" s="2">
        <f t="shared" si="117"/>
        <v>0.33333333333333331</v>
      </c>
      <c r="BS19" s="2">
        <f t="shared" si="118"/>
        <v>-0.51202859985882454</v>
      </c>
      <c r="BT19" s="2">
        <f t="shared" si="119"/>
        <v>0.33333333333333331</v>
      </c>
      <c r="BU19" s="2">
        <f t="shared" si="120"/>
        <v>-0.1786952665254912</v>
      </c>
      <c r="BW19" s="1">
        <f t="shared" si="42"/>
        <v>6732.8056901807477</v>
      </c>
      <c r="BX19" s="1">
        <f t="shared" si="43"/>
        <v>0</v>
      </c>
      <c r="BY19" s="1">
        <f t="shared" si="44"/>
        <v>6732.8056901807477</v>
      </c>
      <c r="BZ19" s="1">
        <f t="shared" si="45"/>
        <v>0</v>
      </c>
      <c r="CB19" s="1">
        <f t="shared" si="46"/>
        <v>0</v>
      </c>
      <c r="CC19" s="1">
        <f t="shared" si="47"/>
        <v>-10342.167211994325</v>
      </c>
      <c r="CD19" s="1">
        <f t="shared" si="48"/>
        <v>0</v>
      </c>
      <c r="CE19" s="1">
        <f t="shared" si="49"/>
        <v>-3609.3615218135774</v>
      </c>
      <c r="CG19" s="1">
        <f t="shared" si="50"/>
        <v>6722.7216077690937</v>
      </c>
      <c r="CH19" s="1">
        <f t="shared" si="51"/>
        <v>0</v>
      </c>
      <c r="CI19" s="1">
        <f t="shared" si="52"/>
        <v>6722.7216077690937</v>
      </c>
      <c r="CJ19" s="1">
        <f t="shared" si="53"/>
        <v>0</v>
      </c>
      <c r="CL19" s="1">
        <f t="shared" si="121"/>
        <v>13445.443215538187</v>
      </c>
      <c r="CN19" s="1">
        <f t="shared" si="54"/>
        <v>0</v>
      </c>
      <c r="CO19" s="1">
        <f t="shared" si="55"/>
        <v>-10316.376271316036</v>
      </c>
      <c r="CP19" s="1">
        <f t="shared" si="56"/>
        <v>0</v>
      </c>
      <c r="CQ19" s="1">
        <f t="shared" si="57"/>
        <v>-3600.3606202629203</v>
      </c>
      <c r="CS19" s="1">
        <f t="shared" si="122"/>
        <v>-13916.736891578956</v>
      </c>
      <c r="CU19" s="1">
        <f t="shared" si="58"/>
        <v>10.084082411653981</v>
      </c>
      <c r="CV19" s="1">
        <f t="shared" si="59"/>
        <v>0</v>
      </c>
      <c r="CW19" s="1">
        <f t="shared" si="60"/>
        <v>10.084082411653981</v>
      </c>
      <c r="CX19" s="1">
        <f t="shared" si="61"/>
        <v>0</v>
      </c>
      <c r="CZ19" s="1">
        <f t="shared" si="62"/>
        <v>0</v>
      </c>
      <c r="DA19" s="1">
        <f t="shared" si="63"/>
        <v>-25.790940678289189</v>
      </c>
      <c r="DB19" s="1">
        <f t="shared" si="64"/>
        <v>0</v>
      </c>
      <c r="DC19" s="1">
        <f t="shared" si="65"/>
        <v>-9.0009015506570904</v>
      </c>
      <c r="DE19" s="1">
        <f t="shared" si="123"/>
        <v>10.084082411653981</v>
      </c>
      <c r="DF19" s="1">
        <f t="shared" si="66"/>
        <v>-25.790940678289189</v>
      </c>
      <c r="DG19" s="1">
        <f t="shared" si="66"/>
        <v>10.084082411653981</v>
      </c>
      <c r="DH19" s="1">
        <f t="shared" si="66"/>
        <v>-9.0009015506570904</v>
      </c>
      <c r="DJ19" s="26">
        <f t="shared" si="124"/>
        <v>1.4977533699451328E-3</v>
      </c>
      <c r="DK19" s="26">
        <f t="shared" si="125"/>
        <v>2.4937655860348259E-3</v>
      </c>
      <c r="DL19" s="26">
        <f t="shared" si="126"/>
        <v>1.4977533699451328E-3</v>
      </c>
      <c r="DM19" s="26">
        <f t="shared" si="127"/>
        <v>2.4937655860348545E-3</v>
      </c>
      <c r="DO19" s="2">
        <f t="shared" si="68"/>
        <v>-4.0000000000000036E-2</v>
      </c>
      <c r="DP19" s="2">
        <f t="shared" si="69"/>
        <v>4.0000000000000036E-2</v>
      </c>
      <c r="DQ19" s="2">
        <f t="shared" si="70"/>
        <v>1.0000000000000009E-2</v>
      </c>
      <c r="DR19" s="2">
        <f t="shared" si="71"/>
        <v>-3.0000000000000138E-2</v>
      </c>
      <c r="DT19" s="1">
        <f t="shared" si="72"/>
        <v>-269.31222760723017</v>
      </c>
      <c r="DU19" s="1">
        <f t="shared" si="73"/>
        <v>0</v>
      </c>
      <c r="DV19" s="1">
        <f t="shared" si="74"/>
        <v>67.328056901807543</v>
      </c>
      <c r="DW19" s="1">
        <f t="shared" si="75"/>
        <v>0</v>
      </c>
      <c r="DY19" s="1">
        <f t="shared" si="76"/>
        <v>0</v>
      </c>
      <c r="DZ19" s="1">
        <f t="shared" si="77"/>
        <v>-413.68668847977335</v>
      </c>
      <c r="EA19" s="1">
        <f t="shared" si="78"/>
        <v>0</v>
      </c>
      <c r="EB19" s="1">
        <f t="shared" si="79"/>
        <v>108.28084565440781</v>
      </c>
      <c r="ED19" s="1">
        <f t="shared" si="128"/>
        <v>-269.31222760723017</v>
      </c>
      <c r="EE19" s="1">
        <f t="shared" si="129"/>
        <v>-413.68668847977335</v>
      </c>
      <c r="EF19" s="1">
        <f t="shared" si="130"/>
        <v>67.328056901807543</v>
      </c>
      <c r="EG19" s="1">
        <f t="shared" si="131"/>
        <v>108.28084565440781</v>
      </c>
      <c r="EI19" s="25">
        <f t="shared" si="81"/>
        <v>-4.0000000000000042E-2</v>
      </c>
      <c r="EJ19" s="25">
        <f t="shared" si="82"/>
        <v>0</v>
      </c>
      <c r="EK19" s="25">
        <f t="shared" si="83"/>
        <v>1.0000000000000011E-2</v>
      </c>
      <c r="EL19" s="25">
        <f t="shared" si="84"/>
        <v>1.608257398729428E-2</v>
      </c>
      <c r="EN19" s="1">
        <f t="shared" si="132"/>
        <v>-507.39001353078811</v>
      </c>
      <c r="EP19" s="1">
        <f t="shared" si="85"/>
        <v>6194.1812349662878</v>
      </c>
      <c r="EQ19" s="1">
        <f t="shared" si="86"/>
        <v>0</v>
      </c>
      <c r="ER19" s="1">
        <f t="shared" si="87"/>
        <v>7608.0704299042445</v>
      </c>
      <c r="ES19" s="1">
        <f t="shared" si="88"/>
        <v>8079.3668282168965</v>
      </c>
      <c r="EU19" s="1">
        <f t="shared" si="89"/>
        <v>6453.4093801618637</v>
      </c>
      <c r="EV19" s="1">
        <f t="shared" si="90"/>
        <v>439.47762915806254</v>
      </c>
      <c r="EW19" s="1">
        <f t="shared" si="91"/>
        <v>7530.6582905907826</v>
      </c>
      <c r="EX19" s="1">
        <f t="shared" si="92"/>
        <v>7980.0868841131451</v>
      </c>
      <c r="EZ19" s="3">
        <f t="shared" si="93"/>
        <v>-4.1497753369945101E-2</v>
      </c>
      <c r="FA19" s="3">
        <f t="shared" si="94"/>
        <v>0</v>
      </c>
      <c r="FB19" s="3">
        <f t="shared" si="95"/>
        <v>0.11850224663005471</v>
      </c>
      <c r="FC19" s="3">
        <f t="shared" si="96"/>
        <v>0.18525429833085139</v>
      </c>
      <c r="FE19" s="1">
        <f t="shared" si="133"/>
        <v>22403.632184023852</v>
      </c>
      <c r="FF19" s="1">
        <f t="shared" si="97"/>
        <v>0</v>
      </c>
      <c r="FG19" s="1">
        <f t="shared" si="134"/>
        <v>22403.632184023852</v>
      </c>
      <c r="FI19" s="23">
        <f t="shared" si="135"/>
        <v>0.10917762049273327</v>
      </c>
      <c r="FJ19" s="40">
        <f t="shared" si="136"/>
        <v>2.2403632184023845</v>
      </c>
    </row>
    <row r="20" spans="1:166" ht="15" customHeight="1" x14ac:dyDescent="0.25">
      <c r="A20">
        <f t="shared" si="137"/>
        <v>17</v>
      </c>
      <c r="C20" s="4">
        <v>0</v>
      </c>
      <c r="D20" s="4">
        <v>1</v>
      </c>
      <c r="E20" s="4">
        <v>1</v>
      </c>
      <c r="F20" s="4">
        <v>1</v>
      </c>
      <c r="H20" s="1">
        <f t="shared" si="138"/>
        <v>258.09090054823002</v>
      </c>
      <c r="I20" s="1">
        <f t="shared" si="139"/>
        <v>1657.0346471783273</v>
      </c>
      <c r="J20" s="1">
        <f t="shared" si="140"/>
        <v>2681.1030320967552</v>
      </c>
      <c r="K20" s="1">
        <f t="shared" si="141"/>
        <v>25203.167711974082</v>
      </c>
      <c r="M20" s="1">
        <f t="shared" si="98"/>
        <v>270.86767780309287</v>
      </c>
      <c r="N20" s="1">
        <f t="shared" ref="N20:N33" si="142">N19*(1+X20)</f>
        <v>1801.8240823686667</v>
      </c>
      <c r="O20" s="1">
        <f t="shared" ref="O20:O33" si="143">O19*(1+Y20)</f>
        <v>3056.4574565903013</v>
      </c>
      <c r="P20" s="1">
        <f t="shared" ref="P20:P33" si="144">P19*(1+Z20)</f>
        <v>25687.84401412743</v>
      </c>
      <c r="R20" s="8">
        <v>-0.01</v>
      </c>
      <c r="S20" s="8">
        <v>0.01</v>
      </c>
      <c r="T20" s="8">
        <v>-0.01</v>
      </c>
      <c r="U20" s="8">
        <v>0.03</v>
      </c>
      <c r="W20" s="8">
        <v>0.06</v>
      </c>
      <c r="X20" s="8">
        <v>0.12</v>
      </c>
      <c r="Y20" s="8">
        <v>0.14000000000000001</v>
      </c>
      <c r="Z20" s="8">
        <v>0.06</v>
      </c>
      <c r="AB20" s="2">
        <f t="shared" si="99"/>
        <v>6.0000000000000053E-2</v>
      </c>
      <c r="AC20" s="2">
        <f t="shared" si="100"/>
        <v>0.12000000000000011</v>
      </c>
      <c r="AD20" s="2">
        <f t="shared" si="101"/>
        <v>0.14000000000000012</v>
      </c>
      <c r="AE20" s="2">
        <f t="shared" si="102"/>
        <v>6.0000000000000053E-2</v>
      </c>
      <c r="AG20" s="2">
        <f t="shared" si="25"/>
        <v>1.0000000000000009E-2</v>
      </c>
      <c r="AH20" s="2">
        <f t="shared" si="26"/>
        <v>3.0000000000000027E-2</v>
      </c>
      <c r="AI20" s="2">
        <f t="shared" si="27"/>
        <v>0</v>
      </c>
      <c r="AJ20" s="2">
        <f t="shared" si="28"/>
        <v>4.0000000000000036E-2</v>
      </c>
      <c r="AL20">
        <f t="shared" si="29"/>
        <v>3</v>
      </c>
      <c r="AM20" s="3">
        <f t="shared" si="103"/>
        <v>0.33333333333333331</v>
      </c>
      <c r="AN20" s="12">
        <f t="shared" si="104"/>
        <v>0.33333333333333331</v>
      </c>
      <c r="AO20" s="12"/>
      <c r="AP20" s="3">
        <f t="shared" si="30"/>
        <v>0</v>
      </c>
      <c r="AQ20" s="3">
        <f t="shared" si="31"/>
        <v>0.33333333333333331</v>
      </c>
      <c r="AR20" s="3">
        <f t="shared" si="32"/>
        <v>0.33333333333333331</v>
      </c>
      <c r="AS20" s="3">
        <f t="shared" si="33"/>
        <v>0.33333333333333331</v>
      </c>
      <c r="AU20" s="2">
        <f t="shared" si="105"/>
        <v>1</v>
      </c>
      <c r="AV20" s="12">
        <f t="shared" si="106"/>
        <v>0</v>
      </c>
      <c r="AX20" s="1">
        <f t="shared" si="107"/>
        <v>22403.632184023852</v>
      </c>
      <c r="AZ20" s="1">
        <f t="shared" si="108"/>
        <v>0</v>
      </c>
      <c r="BA20" s="1">
        <f t="shared" si="109"/>
        <v>7467.8773946746169</v>
      </c>
      <c r="BB20" s="1">
        <f t="shared" si="110"/>
        <v>7467.8773946746169</v>
      </c>
      <c r="BC20" s="1">
        <f t="shared" si="111"/>
        <v>7467.8773946746169</v>
      </c>
      <c r="BE20" s="1">
        <f t="shared" si="112"/>
        <v>22403.632184023852</v>
      </c>
      <c r="BF20" s="1">
        <f t="shared" si="35"/>
        <v>0</v>
      </c>
      <c r="BH20" s="2">
        <f t="shared" si="36"/>
        <v>0</v>
      </c>
      <c r="BI20" s="2">
        <f t="shared" si="37"/>
        <v>0.12000000000000011</v>
      </c>
      <c r="BJ20" s="2">
        <f t="shared" si="38"/>
        <v>0.14000000000000012</v>
      </c>
      <c r="BK20" s="2">
        <f t="shared" si="39"/>
        <v>6.0000000000000053E-2</v>
      </c>
      <c r="BM20" s="1">
        <f t="shared" si="113"/>
        <v>-6732.8056901807477</v>
      </c>
      <c r="BN20" s="1">
        <f t="shared" si="114"/>
        <v>7467.8773946746169</v>
      </c>
      <c r="BO20" s="1">
        <f t="shared" si="115"/>
        <v>735.07170449386922</v>
      </c>
      <c r="BP20" s="1">
        <f t="shared" si="116"/>
        <v>735.07170449386922</v>
      </c>
      <c r="BR20" s="2">
        <f t="shared" si="117"/>
        <v>-0.30052295247830157</v>
      </c>
      <c r="BS20" s="2">
        <f t="shared" si="118"/>
        <v>0.33333333333333331</v>
      </c>
      <c r="BT20" s="2">
        <f t="shared" si="119"/>
        <v>3.2810380855031747E-2</v>
      </c>
      <c r="BU20" s="2">
        <f t="shared" si="120"/>
        <v>3.2810380855031747E-2</v>
      </c>
      <c r="BW20" s="1">
        <f t="shared" si="42"/>
        <v>0</v>
      </c>
      <c r="BX20" s="1">
        <f t="shared" si="43"/>
        <v>7467.8773946746169</v>
      </c>
      <c r="BY20" s="1">
        <f t="shared" si="44"/>
        <v>735.07170449386922</v>
      </c>
      <c r="BZ20" s="1">
        <f t="shared" si="45"/>
        <v>735.07170449386922</v>
      </c>
      <c r="CB20" s="1">
        <f t="shared" si="46"/>
        <v>-6732.8056901807477</v>
      </c>
      <c r="CC20" s="1">
        <f t="shared" si="47"/>
        <v>0</v>
      </c>
      <c r="CD20" s="1">
        <f t="shared" si="48"/>
        <v>0</v>
      </c>
      <c r="CE20" s="1">
        <f t="shared" si="49"/>
        <v>0</v>
      </c>
      <c r="CG20" s="1">
        <f t="shared" si="50"/>
        <v>0</v>
      </c>
      <c r="CH20" s="1">
        <f t="shared" si="51"/>
        <v>7456.6923561404055</v>
      </c>
      <c r="CI20" s="1">
        <f t="shared" si="52"/>
        <v>733.9707483713122</v>
      </c>
      <c r="CJ20" s="1">
        <f t="shared" si="53"/>
        <v>733.9707483713122</v>
      </c>
      <c r="CL20" s="1">
        <f t="shared" si="121"/>
        <v>8924.6338528830292</v>
      </c>
      <c r="CN20" s="1">
        <f t="shared" si="54"/>
        <v>-6716.0156510531151</v>
      </c>
      <c r="CO20" s="1">
        <f t="shared" si="55"/>
        <v>0</v>
      </c>
      <c r="CP20" s="1">
        <f t="shared" si="56"/>
        <v>0</v>
      </c>
      <c r="CQ20" s="1">
        <f t="shared" si="57"/>
        <v>0</v>
      </c>
      <c r="CS20" s="1">
        <f t="shared" si="122"/>
        <v>-6716.0156510531151</v>
      </c>
      <c r="CU20" s="1">
        <f t="shared" si="58"/>
        <v>0</v>
      </c>
      <c r="CV20" s="1">
        <f t="shared" si="59"/>
        <v>11.185038534211344</v>
      </c>
      <c r="CW20" s="1">
        <f t="shared" si="60"/>
        <v>1.1009561225570224</v>
      </c>
      <c r="CX20" s="1">
        <f t="shared" si="61"/>
        <v>1.1009561225570224</v>
      </c>
      <c r="CZ20" s="1">
        <f t="shared" si="62"/>
        <v>-16.790039127632554</v>
      </c>
      <c r="DA20" s="1">
        <f t="shared" si="63"/>
        <v>0</v>
      </c>
      <c r="DB20" s="1">
        <f t="shared" si="64"/>
        <v>0</v>
      </c>
      <c r="DC20" s="1">
        <f t="shared" si="65"/>
        <v>0</v>
      </c>
      <c r="DE20" s="1">
        <f t="shared" si="123"/>
        <v>-16.790039127632554</v>
      </c>
      <c r="DF20" s="1">
        <f t="shared" ref="DF20:DF33" si="145">SUM(CV20,DA20)</f>
        <v>11.185038534211344</v>
      </c>
      <c r="DG20" s="1">
        <f t="shared" ref="DG20:DG33" si="146">SUM(CW20,DB20)</f>
        <v>1.1009561225570224</v>
      </c>
      <c r="DH20" s="1">
        <f t="shared" ref="DH20:DH33" si="147">SUM(CX20,DC20)</f>
        <v>1.1009561225570224</v>
      </c>
      <c r="DJ20" s="26">
        <f t="shared" si="124"/>
        <v>2.493765586034878E-3</v>
      </c>
      <c r="DK20" s="26">
        <f t="shared" si="125"/>
        <v>1.4977533699451807E-3</v>
      </c>
      <c r="DL20" s="26">
        <f t="shared" si="126"/>
        <v>1.4977533699451558E-3</v>
      </c>
      <c r="DM20" s="26">
        <f t="shared" si="127"/>
        <v>1.4977533699451558E-3</v>
      </c>
      <c r="DO20" s="2">
        <f t="shared" si="68"/>
        <v>1.0000000000000009E-2</v>
      </c>
      <c r="DP20" s="2">
        <f t="shared" si="69"/>
        <v>3.0000000000000027E-2</v>
      </c>
      <c r="DQ20" s="2">
        <f t="shared" si="70"/>
        <v>0</v>
      </c>
      <c r="DR20" s="2">
        <f t="shared" si="71"/>
        <v>4.0000000000000036E-2</v>
      </c>
      <c r="DT20" s="1">
        <f t="shared" si="72"/>
        <v>0</v>
      </c>
      <c r="DU20" s="1">
        <f t="shared" si="73"/>
        <v>224.03632184023871</v>
      </c>
      <c r="DV20" s="1">
        <f t="shared" si="74"/>
        <v>0</v>
      </c>
      <c r="DW20" s="1">
        <f t="shared" si="75"/>
        <v>29.402868179754794</v>
      </c>
      <c r="DY20" s="1">
        <f t="shared" si="76"/>
        <v>-67.328056901807543</v>
      </c>
      <c r="DZ20" s="1">
        <f t="shared" si="77"/>
        <v>0</v>
      </c>
      <c r="EA20" s="1">
        <f t="shared" si="78"/>
        <v>0</v>
      </c>
      <c r="EB20" s="1">
        <f t="shared" si="79"/>
        <v>0</v>
      </c>
      <c r="ED20" s="1">
        <f t="shared" si="128"/>
        <v>-67.328056901807543</v>
      </c>
      <c r="EE20" s="1">
        <f t="shared" si="129"/>
        <v>224.03632184023871</v>
      </c>
      <c r="EF20" s="1">
        <f t="shared" si="130"/>
        <v>0</v>
      </c>
      <c r="EG20" s="1">
        <f t="shared" si="131"/>
        <v>29.402868179754794</v>
      </c>
      <c r="EI20" s="25">
        <f t="shared" si="81"/>
        <v>0</v>
      </c>
      <c r="EJ20" s="25">
        <f t="shared" si="82"/>
        <v>3.0000000000000027E-2</v>
      </c>
      <c r="EK20" s="25">
        <f t="shared" si="83"/>
        <v>0</v>
      </c>
      <c r="EL20" s="25">
        <f t="shared" si="84"/>
        <v>3.9372457026038126E-3</v>
      </c>
      <c r="EN20" s="1">
        <f t="shared" si="132"/>
        <v>186.11113311818596</v>
      </c>
      <c r="EP20" s="1">
        <f t="shared" si="85"/>
        <v>0</v>
      </c>
      <c r="EQ20" s="1">
        <f t="shared" si="86"/>
        <v>8364.0226820355711</v>
      </c>
      <c r="ER20" s="1">
        <f t="shared" si="87"/>
        <v>8513.3802299290637</v>
      </c>
      <c r="ES20" s="1">
        <f t="shared" si="88"/>
        <v>7915.950038355094</v>
      </c>
      <c r="EU20" s="1">
        <f t="shared" si="89"/>
        <v>84.118096029440096</v>
      </c>
      <c r="EV20" s="1">
        <f t="shared" si="90"/>
        <v>8128.8013216611207</v>
      </c>
      <c r="EW20" s="1">
        <f t="shared" si="91"/>
        <v>8512.2792738065073</v>
      </c>
      <c r="EX20" s="1">
        <f t="shared" si="92"/>
        <v>7885.4462140527821</v>
      </c>
      <c r="EZ20" s="3">
        <f t="shared" si="93"/>
        <v>0</v>
      </c>
      <c r="FA20" s="3">
        <f t="shared" si="94"/>
        <v>8.8502246630054682E-2</v>
      </c>
      <c r="FB20" s="3">
        <f t="shared" si="95"/>
        <v>0.13985257442451582</v>
      </c>
      <c r="FC20" s="3">
        <f t="shared" si="96"/>
        <v>5.591532872191185E-2</v>
      </c>
      <c r="FE20" s="1">
        <f t="shared" si="133"/>
        <v>24610.644905549852</v>
      </c>
      <c r="FF20" s="1">
        <f t="shared" si="97"/>
        <v>0</v>
      </c>
      <c r="FG20" s="1">
        <f t="shared" si="134"/>
        <v>24610.644905549852</v>
      </c>
      <c r="FI20" s="23">
        <f t="shared" si="135"/>
        <v>9.8511379913647668E-2</v>
      </c>
      <c r="FJ20" s="40">
        <f t="shared" si="136"/>
        <v>2.4610644905549841</v>
      </c>
    </row>
    <row r="21" spans="1:166" ht="15" customHeight="1" x14ac:dyDescent="0.25">
      <c r="A21">
        <f t="shared" si="137"/>
        <v>18</v>
      </c>
      <c r="C21" s="4">
        <v>0</v>
      </c>
      <c r="D21" s="4">
        <v>1</v>
      </c>
      <c r="E21" s="4">
        <v>0</v>
      </c>
      <c r="F21" s="4">
        <v>1</v>
      </c>
      <c r="H21" s="1">
        <f t="shared" si="138"/>
        <v>268.15900102506197</v>
      </c>
      <c r="I21" s="1">
        <f t="shared" si="139"/>
        <v>1819.8423231923534</v>
      </c>
      <c r="J21" s="1">
        <f t="shared" si="140"/>
        <v>3025.8928820243982</v>
      </c>
      <c r="K21" s="1">
        <f t="shared" si="141"/>
        <v>26458.479334551252</v>
      </c>
      <c r="M21" s="1">
        <f t="shared" si="98"/>
        <v>311.49782947355681</v>
      </c>
      <c r="N21" s="1">
        <f t="shared" si="142"/>
        <v>1585.6051924844267</v>
      </c>
      <c r="O21" s="1">
        <f t="shared" si="143"/>
        <v>3331.5386276834288</v>
      </c>
      <c r="P21" s="1">
        <f t="shared" si="144"/>
        <v>33394.197218365662</v>
      </c>
      <c r="R21" s="8">
        <v>-0.04</v>
      </c>
      <c r="S21" s="8">
        <v>0.02</v>
      </c>
      <c r="T21" s="8">
        <v>0</v>
      </c>
      <c r="U21" s="8">
        <v>0.05</v>
      </c>
      <c r="W21" s="8">
        <v>0.15</v>
      </c>
      <c r="X21" s="8">
        <v>-0.12</v>
      </c>
      <c r="Y21" s="8">
        <v>0.09</v>
      </c>
      <c r="Z21" s="8">
        <v>0.3</v>
      </c>
      <c r="AB21" s="2">
        <f t="shared" si="99"/>
        <v>0.14999999999999991</v>
      </c>
      <c r="AC21" s="2">
        <f t="shared" si="100"/>
        <v>-0.12</v>
      </c>
      <c r="AD21" s="2">
        <f t="shared" si="101"/>
        <v>9.000000000000008E-2</v>
      </c>
      <c r="AE21" s="2">
        <f t="shared" si="102"/>
        <v>0.30000000000000004</v>
      </c>
      <c r="AG21" s="2">
        <f t="shared" si="25"/>
        <v>-9.9999999999998979E-3</v>
      </c>
      <c r="AH21" s="2">
        <f t="shared" si="26"/>
        <v>1.0000000000000009E-2</v>
      </c>
      <c r="AI21" s="2">
        <f t="shared" si="27"/>
        <v>-1.0000000000000009E-2</v>
      </c>
      <c r="AJ21" s="2">
        <f t="shared" si="28"/>
        <v>3.0000000000000027E-2</v>
      </c>
      <c r="AL21">
        <f t="shared" si="29"/>
        <v>2</v>
      </c>
      <c r="AM21" s="3">
        <f t="shared" si="103"/>
        <v>0.5</v>
      </c>
      <c r="AN21" s="12">
        <f t="shared" si="104"/>
        <v>0.5</v>
      </c>
      <c r="AO21" s="12"/>
      <c r="AP21" s="3">
        <f t="shared" si="30"/>
        <v>0</v>
      </c>
      <c r="AQ21" s="3">
        <f t="shared" si="31"/>
        <v>0.5</v>
      </c>
      <c r="AR21" s="3">
        <f t="shared" si="32"/>
        <v>0</v>
      </c>
      <c r="AS21" s="3">
        <f t="shared" si="33"/>
        <v>0.5</v>
      </c>
      <c r="AU21" s="2">
        <f t="shared" si="105"/>
        <v>1</v>
      </c>
      <c r="AV21" s="12">
        <f t="shared" si="106"/>
        <v>0</v>
      </c>
      <c r="AX21" s="1">
        <f t="shared" si="107"/>
        <v>24610.644905549852</v>
      </c>
      <c r="AZ21" s="1">
        <f t="shared" si="108"/>
        <v>0</v>
      </c>
      <c r="BA21" s="1">
        <f t="shared" si="109"/>
        <v>12305.322452774926</v>
      </c>
      <c r="BB21" s="1">
        <f t="shared" si="110"/>
        <v>0</v>
      </c>
      <c r="BC21" s="1">
        <f t="shared" si="111"/>
        <v>12305.322452774926</v>
      </c>
      <c r="BE21" s="1">
        <f t="shared" si="112"/>
        <v>24610.644905549852</v>
      </c>
      <c r="BF21" s="1">
        <f t="shared" si="35"/>
        <v>0</v>
      </c>
      <c r="BH21" s="2">
        <f t="shared" si="36"/>
        <v>0</v>
      </c>
      <c r="BI21" s="2">
        <f t="shared" si="37"/>
        <v>-0.12</v>
      </c>
      <c r="BJ21" s="2">
        <f t="shared" si="38"/>
        <v>0</v>
      </c>
      <c r="BK21" s="2">
        <f t="shared" si="39"/>
        <v>0.30000000000000004</v>
      </c>
      <c r="BM21" s="1">
        <f t="shared" si="113"/>
        <v>0</v>
      </c>
      <c r="BN21" s="1">
        <f t="shared" si="114"/>
        <v>4837.4450581003093</v>
      </c>
      <c r="BO21" s="1">
        <f t="shared" si="115"/>
        <v>-7467.8773946746169</v>
      </c>
      <c r="BP21" s="1">
        <f t="shared" si="116"/>
        <v>4837.4450581003093</v>
      </c>
      <c r="BR21" s="2">
        <f t="shared" si="117"/>
        <v>0</v>
      </c>
      <c r="BS21" s="2">
        <f t="shared" si="118"/>
        <v>0.19655905307095126</v>
      </c>
      <c r="BT21" s="2">
        <f t="shared" si="119"/>
        <v>-0.30344094692904877</v>
      </c>
      <c r="BU21" s="2">
        <f t="shared" si="120"/>
        <v>0.19655905307095126</v>
      </c>
      <c r="BW21" s="1">
        <f t="shared" si="42"/>
        <v>0</v>
      </c>
      <c r="BX21" s="1">
        <f t="shared" si="43"/>
        <v>4837.4450581003093</v>
      </c>
      <c r="BY21" s="1">
        <f t="shared" si="44"/>
        <v>0</v>
      </c>
      <c r="BZ21" s="1">
        <f t="shared" si="45"/>
        <v>4837.4450581003093</v>
      </c>
      <c r="CB21" s="1">
        <f t="shared" si="46"/>
        <v>0</v>
      </c>
      <c r="CC21" s="1">
        <f t="shared" si="47"/>
        <v>0</v>
      </c>
      <c r="CD21" s="1">
        <f t="shared" si="48"/>
        <v>-7467.8773946746169</v>
      </c>
      <c r="CE21" s="1">
        <f t="shared" si="49"/>
        <v>0</v>
      </c>
      <c r="CG21" s="1">
        <f t="shared" si="50"/>
        <v>0</v>
      </c>
      <c r="CH21" s="1">
        <f t="shared" si="51"/>
        <v>4830.1997584626151</v>
      </c>
      <c r="CI21" s="1">
        <f t="shared" si="52"/>
        <v>0</v>
      </c>
      <c r="CJ21" s="1">
        <f t="shared" si="53"/>
        <v>4830.1997584626151</v>
      </c>
      <c r="CL21" s="1">
        <f t="shared" si="121"/>
        <v>9660.3995169252303</v>
      </c>
      <c r="CN21" s="1">
        <f t="shared" si="54"/>
        <v>0</v>
      </c>
      <c r="CO21" s="1">
        <f t="shared" si="55"/>
        <v>0</v>
      </c>
      <c r="CP21" s="1">
        <f t="shared" si="56"/>
        <v>-7449.2542590270496</v>
      </c>
      <c r="CQ21" s="1">
        <f t="shared" si="57"/>
        <v>0</v>
      </c>
      <c r="CS21" s="1">
        <f t="shared" si="122"/>
        <v>-7449.2542590270496</v>
      </c>
      <c r="CU21" s="1">
        <f t="shared" si="58"/>
        <v>0</v>
      </c>
      <c r="CV21" s="1">
        <f t="shared" si="59"/>
        <v>7.2452996376941883</v>
      </c>
      <c r="CW21" s="1">
        <f t="shared" si="60"/>
        <v>0</v>
      </c>
      <c r="CX21" s="1">
        <f t="shared" si="61"/>
        <v>7.2452996376941883</v>
      </c>
      <c r="CZ21" s="1">
        <f t="shared" si="62"/>
        <v>0</v>
      </c>
      <c r="DA21" s="1">
        <f t="shared" si="63"/>
        <v>0</v>
      </c>
      <c r="DB21" s="1">
        <f t="shared" si="64"/>
        <v>-18.623135647567324</v>
      </c>
      <c r="DC21" s="1">
        <f t="shared" si="65"/>
        <v>0</v>
      </c>
      <c r="DE21" s="1">
        <f t="shared" si="123"/>
        <v>0</v>
      </c>
      <c r="DF21" s="1">
        <f t="shared" si="145"/>
        <v>7.2452996376941883</v>
      </c>
      <c r="DG21" s="1">
        <f t="shared" si="146"/>
        <v>-18.623135647567324</v>
      </c>
      <c r="DH21" s="1">
        <f t="shared" si="147"/>
        <v>7.2452996376941883</v>
      </c>
      <c r="DJ21" s="26">
        <f t="shared" si="124"/>
        <v>0</v>
      </c>
      <c r="DK21" s="26">
        <f t="shared" si="125"/>
        <v>1.4977533699451371E-3</v>
      </c>
      <c r="DL21" s="26">
        <f t="shared" si="126"/>
        <v>2.4937655860348728E-3</v>
      </c>
      <c r="DM21" s="26">
        <f t="shared" si="127"/>
        <v>1.4977533699451371E-3</v>
      </c>
      <c r="DO21" s="2">
        <f t="shared" si="68"/>
        <v>-9.9999999999998979E-3</v>
      </c>
      <c r="DP21" s="2">
        <f t="shared" si="69"/>
        <v>1.0000000000000009E-2</v>
      </c>
      <c r="DQ21" s="2">
        <f t="shared" si="70"/>
        <v>-1.0000000000000009E-2</v>
      </c>
      <c r="DR21" s="2">
        <f t="shared" si="71"/>
        <v>3.0000000000000027E-2</v>
      </c>
      <c r="DT21" s="1">
        <f t="shared" si="72"/>
        <v>0</v>
      </c>
      <c r="DU21" s="1">
        <f t="shared" si="73"/>
        <v>48.374450581003138</v>
      </c>
      <c r="DV21" s="1">
        <f t="shared" si="74"/>
        <v>0</v>
      </c>
      <c r="DW21" s="1">
        <f t="shared" si="75"/>
        <v>145.12335174300941</v>
      </c>
      <c r="DY21" s="1">
        <f t="shared" si="76"/>
        <v>0</v>
      </c>
      <c r="DZ21" s="1">
        <f t="shared" si="77"/>
        <v>0</v>
      </c>
      <c r="EA21" s="1">
        <f t="shared" si="78"/>
        <v>74.678773946746233</v>
      </c>
      <c r="EB21" s="1">
        <f t="shared" si="79"/>
        <v>0</v>
      </c>
      <c r="ED21" s="1">
        <f t="shared" si="128"/>
        <v>0</v>
      </c>
      <c r="EE21" s="1">
        <f t="shared" si="129"/>
        <v>48.374450581003138</v>
      </c>
      <c r="EF21" s="1">
        <f t="shared" si="130"/>
        <v>74.678773946746233</v>
      </c>
      <c r="EG21" s="1">
        <f t="shared" si="131"/>
        <v>145.12335174300941</v>
      </c>
      <c r="EI21" s="25">
        <f t="shared" si="81"/>
        <v>0</v>
      </c>
      <c r="EJ21" s="25">
        <f t="shared" si="82"/>
        <v>3.9311810614190285E-3</v>
      </c>
      <c r="EK21" s="25">
        <f t="shared" si="83"/>
        <v>0</v>
      </c>
      <c r="EL21" s="25">
        <f t="shared" si="84"/>
        <v>1.1793543184257085E-2</v>
      </c>
      <c r="EN21" s="1">
        <f t="shared" si="132"/>
        <v>268.1765762707588</v>
      </c>
      <c r="EP21" s="1">
        <f t="shared" si="85"/>
        <v>0</v>
      </c>
      <c r="EQ21" s="1">
        <f t="shared" si="86"/>
        <v>10828.683758441935</v>
      </c>
      <c r="ER21" s="1">
        <f t="shared" si="87"/>
        <v>0</v>
      </c>
      <c r="ES21" s="1">
        <f t="shared" si="88"/>
        <v>15996.919188607404</v>
      </c>
      <c r="EU21" s="1">
        <f t="shared" si="89"/>
        <v>0</v>
      </c>
      <c r="EV21" s="1">
        <f t="shared" si="90"/>
        <v>10773.064008223238</v>
      </c>
      <c r="EW21" s="1">
        <f t="shared" si="91"/>
        <v>-56.055638299178909</v>
      </c>
      <c r="EX21" s="1">
        <f t="shared" si="92"/>
        <v>15844.5505372267</v>
      </c>
      <c r="EZ21" s="3">
        <f t="shared" si="93"/>
        <v>0</v>
      </c>
      <c r="FA21" s="3">
        <f t="shared" si="94"/>
        <v>-0.12451997502967949</v>
      </c>
      <c r="FB21" s="3">
        <f t="shared" si="95"/>
        <v>0</v>
      </c>
      <c r="FC21" s="3">
        <f t="shared" si="96"/>
        <v>0.28761766284748247</v>
      </c>
      <c r="FE21" s="1">
        <f t="shared" si="133"/>
        <v>26561.55890715076</v>
      </c>
      <c r="FF21" s="1">
        <f t="shared" si="97"/>
        <v>0</v>
      </c>
      <c r="FG21" s="1">
        <f t="shared" si="134"/>
        <v>26561.55890715076</v>
      </c>
      <c r="FI21" s="23">
        <f t="shared" si="135"/>
        <v>7.9271145030456402E-2</v>
      </c>
      <c r="FJ21" s="40">
        <f t="shared" si="136"/>
        <v>2.6561558907150746</v>
      </c>
    </row>
    <row r="22" spans="1:166" ht="15" customHeight="1" x14ac:dyDescent="0.25">
      <c r="A22">
        <f t="shared" si="137"/>
        <v>19</v>
      </c>
      <c r="C22" s="4">
        <v>0</v>
      </c>
      <c r="D22" s="4">
        <v>0</v>
      </c>
      <c r="E22" s="4">
        <v>0</v>
      </c>
      <c r="F22" s="4">
        <v>0</v>
      </c>
      <c r="H22" s="1">
        <f t="shared" si="138"/>
        <v>299.03791629461455</v>
      </c>
      <c r="I22" s="1">
        <f t="shared" si="139"/>
        <v>1617.3172963341153</v>
      </c>
      <c r="J22" s="1">
        <f t="shared" si="140"/>
        <v>3331.5386276834288</v>
      </c>
      <c r="K22" s="1">
        <f t="shared" si="141"/>
        <v>35063.907079283948</v>
      </c>
      <c r="M22" s="1">
        <f t="shared" si="98"/>
        <v>311.49782947355681</v>
      </c>
      <c r="N22" s="1">
        <f t="shared" si="142"/>
        <v>1411.1886213111397</v>
      </c>
      <c r="O22" s="1">
        <f t="shared" si="143"/>
        <v>3797.9540355591093</v>
      </c>
      <c r="P22" s="1">
        <f t="shared" si="144"/>
        <v>39739.094689855134</v>
      </c>
      <c r="R22" s="8">
        <v>0.01</v>
      </c>
      <c r="S22" s="8">
        <v>0</v>
      </c>
      <c r="T22" s="8">
        <v>0</v>
      </c>
      <c r="U22" s="8">
        <v>0.03</v>
      </c>
      <c r="W22" s="8">
        <v>0</v>
      </c>
      <c r="X22" s="8">
        <v>-0.11</v>
      </c>
      <c r="Y22" s="8">
        <v>0.14000000000000001</v>
      </c>
      <c r="Z22" s="8">
        <v>0.19</v>
      </c>
      <c r="AB22" s="2">
        <f t="shared" si="99"/>
        <v>0</v>
      </c>
      <c r="AC22" s="2">
        <f t="shared" si="100"/>
        <v>-0.10999999999999999</v>
      </c>
      <c r="AD22" s="2">
        <f t="shared" si="101"/>
        <v>0.14000000000000012</v>
      </c>
      <c r="AE22" s="2">
        <f t="shared" si="102"/>
        <v>0.18999999999999995</v>
      </c>
      <c r="AG22" s="2">
        <f t="shared" si="25"/>
        <v>-3.9999999999999925E-2</v>
      </c>
      <c r="AH22" s="2">
        <f t="shared" si="26"/>
        <v>2.0000000000000018E-2</v>
      </c>
      <c r="AI22" s="2">
        <f t="shared" si="27"/>
        <v>0</v>
      </c>
      <c r="AJ22" s="2">
        <f t="shared" si="28"/>
        <v>5.0000000000000044E-2</v>
      </c>
      <c r="AL22">
        <f t="shared" si="29"/>
        <v>0</v>
      </c>
      <c r="AM22" s="3">
        <f t="shared" si="103"/>
        <v>0</v>
      </c>
      <c r="AN22" s="12">
        <f t="shared" si="104"/>
        <v>0</v>
      </c>
      <c r="AO22" s="12"/>
      <c r="AP22" s="3">
        <f t="shared" si="30"/>
        <v>0</v>
      </c>
      <c r="AQ22" s="3">
        <f t="shared" si="31"/>
        <v>0</v>
      </c>
      <c r="AR22" s="3">
        <f t="shared" si="32"/>
        <v>0</v>
      </c>
      <c r="AS22" s="3">
        <f t="shared" si="33"/>
        <v>0</v>
      </c>
      <c r="AU22" s="2">
        <f t="shared" si="105"/>
        <v>0</v>
      </c>
      <c r="AV22" s="12">
        <f t="shared" si="106"/>
        <v>1</v>
      </c>
      <c r="AX22" s="1">
        <f t="shared" si="107"/>
        <v>26561.55890715076</v>
      </c>
      <c r="AZ22" s="1">
        <f t="shared" si="108"/>
        <v>0</v>
      </c>
      <c r="BA22" s="1">
        <f t="shared" si="109"/>
        <v>0</v>
      </c>
      <c r="BB22" s="1">
        <f t="shared" si="110"/>
        <v>0</v>
      </c>
      <c r="BC22" s="1">
        <f t="shared" si="111"/>
        <v>0</v>
      </c>
      <c r="BE22" s="1">
        <f t="shared" si="112"/>
        <v>0</v>
      </c>
      <c r="BF22" s="1">
        <f t="shared" si="35"/>
        <v>26561.55890715076</v>
      </c>
      <c r="BH22" s="2">
        <f t="shared" si="36"/>
        <v>0</v>
      </c>
      <c r="BI22" s="2">
        <f t="shared" si="37"/>
        <v>0</v>
      </c>
      <c r="BJ22" s="2">
        <f t="shared" si="38"/>
        <v>0</v>
      </c>
      <c r="BK22" s="2">
        <f t="shared" si="39"/>
        <v>0</v>
      </c>
      <c r="BM22" s="1">
        <f t="shared" si="113"/>
        <v>0</v>
      </c>
      <c r="BN22" s="1">
        <f t="shared" si="114"/>
        <v>-12305.322452774926</v>
      </c>
      <c r="BO22" s="1">
        <f t="shared" si="115"/>
        <v>0</v>
      </c>
      <c r="BP22" s="1">
        <f t="shared" si="116"/>
        <v>-12305.322452774926</v>
      </c>
      <c r="BR22" s="2">
        <f t="shared" si="117"/>
        <v>0</v>
      </c>
      <c r="BS22" s="2">
        <f t="shared" si="118"/>
        <v>-0.46327561178881538</v>
      </c>
      <c r="BT22" s="2">
        <f t="shared" si="119"/>
        <v>0</v>
      </c>
      <c r="BU22" s="2">
        <f t="shared" si="120"/>
        <v>-0.46327561178881538</v>
      </c>
      <c r="BW22" s="1">
        <f t="shared" si="42"/>
        <v>0</v>
      </c>
      <c r="BX22" s="1">
        <f t="shared" si="43"/>
        <v>0</v>
      </c>
      <c r="BY22" s="1">
        <f t="shared" si="44"/>
        <v>0</v>
      </c>
      <c r="BZ22" s="1">
        <f t="shared" si="45"/>
        <v>0</v>
      </c>
      <c r="CB22" s="1">
        <f t="shared" si="46"/>
        <v>0</v>
      </c>
      <c r="CC22" s="1">
        <f t="shared" si="47"/>
        <v>-12305.322452774926</v>
      </c>
      <c r="CD22" s="1">
        <f t="shared" si="48"/>
        <v>0</v>
      </c>
      <c r="CE22" s="1">
        <f t="shared" si="49"/>
        <v>-12305.322452774926</v>
      </c>
      <c r="CG22" s="1">
        <f t="shared" si="50"/>
        <v>0</v>
      </c>
      <c r="CH22" s="1">
        <f t="shared" si="51"/>
        <v>0</v>
      </c>
      <c r="CI22" s="1">
        <f t="shared" si="52"/>
        <v>0</v>
      </c>
      <c r="CJ22" s="1">
        <f t="shared" si="53"/>
        <v>0</v>
      </c>
      <c r="CL22" s="1">
        <f t="shared" si="121"/>
        <v>0</v>
      </c>
      <c r="CN22" s="1">
        <f t="shared" si="54"/>
        <v>0</v>
      </c>
      <c r="CO22" s="1">
        <f t="shared" si="55"/>
        <v>-12274.635863117133</v>
      </c>
      <c r="CP22" s="1">
        <f t="shared" si="56"/>
        <v>0</v>
      </c>
      <c r="CQ22" s="1">
        <f t="shared" si="57"/>
        <v>-12274.635863117133</v>
      </c>
      <c r="CS22" s="1">
        <f t="shared" si="122"/>
        <v>-24549.271726234267</v>
      </c>
      <c r="CU22" s="1">
        <f t="shared" si="58"/>
        <v>0</v>
      </c>
      <c r="CV22" s="1">
        <f t="shared" si="59"/>
        <v>0</v>
      </c>
      <c r="CW22" s="1">
        <f t="shared" si="60"/>
        <v>0</v>
      </c>
      <c r="CX22" s="1">
        <f t="shared" si="61"/>
        <v>0</v>
      </c>
      <c r="CZ22" s="1">
        <f t="shared" si="62"/>
        <v>0</v>
      </c>
      <c r="DA22" s="1">
        <f t="shared" si="63"/>
        <v>-30.686589657792865</v>
      </c>
      <c r="DB22" s="1">
        <f t="shared" si="64"/>
        <v>0</v>
      </c>
      <c r="DC22" s="1">
        <f t="shared" si="65"/>
        <v>-30.686589657792865</v>
      </c>
      <c r="DE22" s="1">
        <f t="shared" si="123"/>
        <v>0</v>
      </c>
      <c r="DF22" s="1">
        <f t="shared" si="145"/>
        <v>-30.686589657792865</v>
      </c>
      <c r="DG22" s="1">
        <f t="shared" si="146"/>
        <v>0</v>
      </c>
      <c r="DH22" s="1">
        <f t="shared" si="147"/>
        <v>-30.686589657792865</v>
      </c>
      <c r="DJ22" s="26">
        <f t="shared" si="124"/>
        <v>0</v>
      </c>
      <c r="DK22" s="26">
        <f t="shared" si="125"/>
        <v>2.4937655860349153E-3</v>
      </c>
      <c r="DL22" s="26">
        <f t="shared" si="126"/>
        <v>0</v>
      </c>
      <c r="DM22" s="26">
        <f t="shared" si="127"/>
        <v>2.4937655860349153E-3</v>
      </c>
      <c r="DO22" s="2">
        <f t="shared" si="68"/>
        <v>-3.9999999999999925E-2</v>
      </c>
      <c r="DP22" s="2">
        <f t="shared" si="69"/>
        <v>2.0000000000000018E-2</v>
      </c>
      <c r="DQ22" s="2">
        <f t="shared" si="70"/>
        <v>0</v>
      </c>
      <c r="DR22" s="2">
        <f t="shared" si="71"/>
        <v>5.0000000000000044E-2</v>
      </c>
      <c r="DT22" s="1">
        <f t="shared" si="72"/>
        <v>0</v>
      </c>
      <c r="DU22" s="1">
        <f t="shared" si="73"/>
        <v>0</v>
      </c>
      <c r="DV22" s="1">
        <f t="shared" si="74"/>
        <v>0</v>
      </c>
      <c r="DW22" s="1">
        <f t="shared" si="75"/>
        <v>0</v>
      </c>
      <c r="DY22" s="1">
        <f t="shared" si="76"/>
        <v>0</v>
      </c>
      <c r="DZ22" s="1">
        <f t="shared" si="77"/>
        <v>-246.10644905549873</v>
      </c>
      <c r="EA22" s="1">
        <f t="shared" si="78"/>
        <v>0</v>
      </c>
      <c r="EB22" s="1">
        <f t="shared" si="79"/>
        <v>-615.26612263874688</v>
      </c>
      <c r="ED22" s="1">
        <f t="shared" si="128"/>
        <v>0</v>
      </c>
      <c r="EE22" s="1">
        <f t="shared" si="129"/>
        <v>-246.10644905549873</v>
      </c>
      <c r="EF22" s="1">
        <f t="shared" si="130"/>
        <v>0</v>
      </c>
      <c r="EG22" s="1">
        <f t="shared" si="131"/>
        <v>-615.26612263874688</v>
      </c>
      <c r="EI22" s="25">
        <f t="shared" si="81"/>
        <v>0</v>
      </c>
      <c r="EJ22" s="25">
        <f t="shared" si="82"/>
        <v>0</v>
      </c>
      <c r="EK22" s="25">
        <f t="shared" si="83"/>
        <v>0</v>
      </c>
      <c r="EL22" s="25">
        <f t="shared" si="84"/>
        <v>0</v>
      </c>
      <c r="EN22" s="1">
        <f t="shared" si="132"/>
        <v>-861.37257169424561</v>
      </c>
      <c r="EP22" s="1">
        <f t="shared" si="85"/>
        <v>0</v>
      </c>
      <c r="EQ22" s="1">
        <f t="shared" si="86"/>
        <v>0</v>
      </c>
      <c r="ER22" s="1">
        <f t="shared" si="87"/>
        <v>0</v>
      </c>
      <c r="ES22" s="1">
        <f t="shared" si="88"/>
        <v>0</v>
      </c>
      <c r="EU22" s="1">
        <f t="shared" si="89"/>
        <v>0</v>
      </c>
      <c r="EV22" s="1">
        <f t="shared" si="90"/>
        <v>276.79303871329159</v>
      </c>
      <c r="EW22" s="1">
        <f t="shared" si="91"/>
        <v>0</v>
      </c>
      <c r="EX22" s="1">
        <f t="shared" si="92"/>
        <v>645.95271229653974</v>
      </c>
      <c r="EZ22" s="3">
        <f t="shared" si="93"/>
        <v>0</v>
      </c>
      <c r="FA22" s="3">
        <f t="shared" si="94"/>
        <v>0</v>
      </c>
      <c r="FB22" s="3">
        <f t="shared" si="95"/>
        <v>0</v>
      </c>
      <c r="FC22" s="3">
        <f t="shared" si="96"/>
        <v>0</v>
      </c>
      <c r="FE22" s="1">
        <f t="shared" si="133"/>
        <v>922.74575100983134</v>
      </c>
      <c r="FF22" s="1">
        <f t="shared" si="97"/>
        <v>26561.55890715076</v>
      </c>
      <c r="FG22" s="1">
        <f t="shared" si="134"/>
        <v>27484.304658160592</v>
      </c>
      <c r="FI22" s="23">
        <f t="shared" si="135"/>
        <v>3.4739894380273473E-2</v>
      </c>
      <c r="FJ22" s="40">
        <f t="shared" si="136"/>
        <v>2.7484304658160577</v>
      </c>
    </row>
    <row r="23" spans="1:166" ht="15" customHeight="1" x14ac:dyDescent="0.25">
      <c r="A23">
        <f t="shared" si="137"/>
        <v>20</v>
      </c>
      <c r="C23" s="4">
        <v>1</v>
      </c>
      <c r="D23" s="4">
        <v>0</v>
      </c>
      <c r="E23" s="4">
        <v>0</v>
      </c>
      <c r="F23" s="4">
        <v>0</v>
      </c>
      <c r="H23" s="1">
        <f t="shared" si="138"/>
        <v>314.61280776829238</v>
      </c>
      <c r="I23" s="1">
        <f t="shared" si="139"/>
        <v>1411.1886213111397</v>
      </c>
      <c r="J23" s="1">
        <f t="shared" si="140"/>
        <v>3797.9540355591093</v>
      </c>
      <c r="K23" s="1">
        <f t="shared" si="141"/>
        <v>40931.267530550787</v>
      </c>
      <c r="M23" s="1">
        <f t="shared" si="98"/>
        <v>271.00311164199439</v>
      </c>
      <c r="N23" s="1">
        <f t="shared" si="142"/>
        <v>1439.4123937373627</v>
      </c>
      <c r="O23" s="1">
        <f t="shared" si="143"/>
        <v>3532.0972530699714</v>
      </c>
      <c r="P23" s="1">
        <f t="shared" si="144"/>
        <v>43315.613211942102</v>
      </c>
      <c r="R23" s="8">
        <v>0.05</v>
      </c>
      <c r="S23" s="8">
        <v>0</v>
      </c>
      <c r="T23" s="8">
        <v>0.04</v>
      </c>
      <c r="U23" s="8">
        <v>0</v>
      </c>
      <c r="W23" s="8">
        <v>-0.13</v>
      </c>
      <c r="X23" s="8">
        <v>0.02</v>
      </c>
      <c r="Y23" s="8">
        <v>-7.0000000000000007E-2</v>
      </c>
      <c r="Z23" s="8">
        <v>0.09</v>
      </c>
      <c r="AB23" s="2">
        <f t="shared" si="99"/>
        <v>-0.13000000000000012</v>
      </c>
      <c r="AC23" s="2">
        <f t="shared" si="100"/>
        <v>2.0000000000000018E-2</v>
      </c>
      <c r="AD23" s="2">
        <f t="shared" si="101"/>
        <v>-7.0000000000000062E-2</v>
      </c>
      <c r="AE23" s="2">
        <f t="shared" si="102"/>
        <v>9.000000000000008E-2</v>
      </c>
      <c r="AG23" s="2">
        <f t="shared" si="25"/>
        <v>1.0000000000000009E-2</v>
      </c>
      <c r="AH23" s="2">
        <f t="shared" si="26"/>
        <v>0</v>
      </c>
      <c r="AI23" s="2">
        <f t="shared" si="27"/>
        <v>0</v>
      </c>
      <c r="AJ23" s="2">
        <f t="shared" si="28"/>
        <v>3.0000000000000027E-2</v>
      </c>
      <c r="AL23">
        <f t="shared" si="29"/>
        <v>1</v>
      </c>
      <c r="AM23" s="3">
        <f t="shared" si="103"/>
        <v>1</v>
      </c>
      <c r="AN23" s="12">
        <f t="shared" si="104"/>
        <v>0.8</v>
      </c>
      <c r="AO23" s="12"/>
      <c r="AP23" s="3">
        <f t="shared" si="30"/>
        <v>0.8</v>
      </c>
      <c r="AQ23" s="3">
        <f t="shared" si="31"/>
        <v>0</v>
      </c>
      <c r="AR23" s="3">
        <f t="shared" si="32"/>
        <v>0</v>
      </c>
      <c r="AS23" s="3">
        <f t="shared" si="33"/>
        <v>0</v>
      </c>
      <c r="AU23" s="2">
        <f t="shared" si="105"/>
        <v>0.8</v>
      </c>
      <c r="AV23" s="12">
        <f t="shared" si="106"/>
        <v>0.19999999999999996</v>
      </c>
      <c r="AX23" s="1">
        <f t="shared" si="107"/>
        <v>27484.304658160592</v>
      </c>
      <c r="AZ23" s="1">
        <f t="shared" si="108"/>
        <v>21987.443726528476</v>
      </c>
      <c r="BA23" s="1">
        <f t="shared" si="109"/>
        <v>0</v>
      </c>
      <c r="BB23" s="1">
        <f t="shared" si="110"/>
        <v>0</v>
      </c>
      <c r="BC23" s="1">
        <f t="shared" si="111"/>
        <v>0</v>
      </c>
      <c r="BE23" s="1">
        <f t="shared" si="112"/>
        <v>21987.443726528476</v>
      </c>
      <c r="BF23" s="1">
        <f t="shared" si="35"/>
        <v>5496.8609316321163</v>
      </c>
      <c r="BH23" s="2">
        <f t="shared" si="36"/>
        <v>-0.13000000000000012</v>
      </c>
      <c r="BI23" s="2">
        <f t="shared" si="37"/>
        <v>0</v>
      </c>
      <c r="BJ23" s="2">
        <f t="shared" si="38"/>
        <v>0</v>
      </c>
      <c r="BK23" s="2">
        <f t="shared" si="39"/>
        <v>0</v>
      </c>
      <c r="BM23" s="1">
        <f t="shared" si="113"/>
        <v>21987.443726528476</v>
      </c>
      <c r="BN23" s="1">
        <f t="shared" si="114"/>
        <v>0</v>
      </c>
      <c r="BO23" s="1">
        <f t="shared" si="115"/>
        <v>0</v>
      </c>
      <c r="BP23" s="1">
        <f t="shared" si="116"/>
        <v>0</v>
      </c>
      <c r="BR23" s="2">
        <f t="shared" si="117"/>
        <v>0.8</v>
      </c>
      <c r="BS23" s="2">
        <f t="shared" si="118"/>
        <v>0</v>
      </c>
      <c r="BT23" s="2">
        <f t="shared" si="119"/>
        <v>0</v>
      </c>
      <c r="BU23" s="2">
        <f t="shared" si="120"/>
        <v>0</v>
      </c>
      <c r="BW23" s="1">
        <f t="shared" si="42"/>
        <v>21987.443726528476</v>
      </c>
      <c r="BX23" s="1">
        <f t="shared" si="43"/>
        <v>0</v>
      </c>
      <c r="BY23" s="1">
        <f t="shared" si="44"/>
        <v>0</v>
      </c>
      <c r="BZ23" s="1">
        <f t="shared" si="45"/>
        <v>0</v>
      </c>
      <c r="CB23" s="1">
        <f t="shared" si="46"/>
        <v>0</v>
      </c>
      <c r="CC23" s="1">
        <f t="shared" si="47"/>
        <v>0</v>
      </c>
      <c r="CD23" s="1">
        <f t="shared" si="48"/>
        <v>0</v>
      </c>
      <c r="CE23" s="1">
        <f t="shared" si="49"/>
        <v>0</v>
      </c>
      <c r="CG23" s="1">
        <f t="shared" si="50"/>
        <v>21954.511958590589</v>
      </c>
      <c r="CH23" s="1">
        <f t="shared" si="51"/>
        <v>0</v>
      </c>
      <c r="CI23" s="1">
        <f t="shared" si="52"/>
        <v>0</v>
      </c>
      <c r="CJ23" s="1">
        <f t="shared" si="53"/>
        <v>0</v>
      </c>
      <c r="CL23" s="1">
        <f t="shared" si="121"/>
        <v>21954.511958590589</v>
      </c>
      <c r="CN23" s="1">
        <f t="shared" si="54"/>
        <v>0</v>
      </c>
      <c r="CO23" s="1">
        <f t="shared" si="55"/>
        <v>0</v>
      </c>
      <c r="CP23" s="1">
        <f t="shared" si="56"/>
        <v>0</v>
      </c>
      <c r="CQ23" s="1">
        <f t="shared" si="57"/>
        <v>0</v>
      </c>
      <c r="CS23" s="1">
        <f t="shared" si="122"/>
        <v>0</v>
      </c>
      <c r="CU23" s="1">
        <f t="shared" si="58"/>
        <v>32.931767937887344</v>
      </c>
      <c r="CV23" s="1">
        <f t="shared" si="59"/>
        <v>0</v>
      </c>
      <c r="CW23" s="1">
        <f t="shared" si="60"/>
        <v>0</v>
      </c>
      <c r="CX23" s="1">
        <f t="shared" si="61"/>
        <v>0</v>
      </c>
      <c r="CZ23" s="1">
        <f t="shared" si="62"/>
        <v>0</v>
      </c>
      <c r="DA23" s="1">
        <f t="shared" si="63"/>
        <v>0</v>
      </c>
      <c r="DB23" s="1">
        <f t="shared" si="64"/>
        <v>0</v>
      </c>
      <c r="DC23" s="1">
        <f t="shared" si="65"/>
        <v>0</v>
      </c>
      <c r="DE23" s="1">
        <f t="shared" si="123"/>
        <v>32.931767937887344</v>
      </c>
      <c r="DF23" s="1">
        <f t="shared" si="145"/>
        <v>0</v>
      </c>
      <c r="DG23" s="1">
        <f t="shared" si="146"/>
        <v>0</v>
      </c>
      <c r="DH23" s="1">
        <f t="shared" si="147"/>
        <v>0</v>
      </c>
      <c r="DJ23" s="26">
        <f t="shared" si="124"/>
        <v>1.4977533699451486E-3</v>
      </c>
      <c r="DK23" s="26">
        <f t="shared" si="125"/>
        <v>0</v>
      </c>
      <c r="DL23" s="26">
        <f t="shared" si="126"/>
        <v>0</v>
      </c>
      <c r="DM23" s="26">
        <f t="shared" si="127"/>
        <v>0</v>
      </c>
      <c r="DO23" s="2">
        <f t="shared" si="68"/>
        <v>1.0000000000000009E-2</v>
      </c>
      <c r="DP23" s="2">
        <f t="shared" si="69"/>
        <v>0</v>
      </c>
      <c r="DQ23" s="2">
        <f t="shared" si="70"/>
        <v>0</v>
      </c>
      <c r="DR23" s="2">
        <f t="shared" si="71"/>
        <v>3.0000000000000027E-2</v>
      </c>
      <c r="DT23" s="1">
        <f t="shared" si="72"/>
        <v>219.87443726528497</v>
      </c>
      <c r="DU23" s="1">
        <f t="shared" si="73"/>
        <v>0</v>
      </c>
      <c r="DV23" s="1">
        <f t="shared" si="74"/>
        <v>0</v>
      </c>
      <c r="DW23" s="1">
        <f t="shared" si="75"/>
        <v>0</v>
      </c>
      <c r="DY23" s="1">
        <f t="shared" si="76"/>
        <v>0</v>
      </c>
      <c r="DZ23" s="1">
        <f t="shared" si="77"/>
        <v>0</v>
      </c>
      <c r="EA23" s="1">
        <f t="shared" si="78"/>
        <v>0</v>
      </c>
      <c r="EB23" s="1">
        <f t="shared" si="79"/>
        <v>0</v>
      </c>
      <c r="ED23" s="1">
        <f t="shared" si="128"/>
        <v>219.87443726528497</v>
      </c>
      <c r="EE23" s="1">
        <f t="shared" si="129"/>
        <v>0</v>
      </c>
      <c r="EF23" s="1">
        <f t="shared" si="130"/>
        <v>0</v>
      </c>
      <c r="EG23" s="1">
        <f t="shared" si="131"/>
        <v>0</v>
      </c>
      <c r="EI23" s="25">
        <f t="shared" si="81"/>
        <v>1.0000000000000009E-2</v>
      </c>
      <c r="EJ23" s="25">
        <f t="shared" si="82"/>
        <v>0</v>
      </c>
      <c r="EK23" s="25">
        <f t="shared" si="83"/>
        <v>0</v>
      </c>
      <c r="EL23" s="25">
        <f t="shared" si="84"/>
        <v>0</v>
      </c>
      <c r="EN23" s="1">
        <f t="shared" si="132"/>
        <v>219.87443726528497</v>
      </c>
      <c r="EP23" s="1">
        <f t="shared" si="85"/>
        <v>19129.076042079771</v>
      </c>
      <c r="EQ23" s="1">
        <f t="shared" si="86"/>
        <v>0</v>
      </c>
      <c r="ER23" s="1">
        <f t="shared" si="87"/>
        <v>0</v>
      </c>
      <c r="ES23" s="1">
        <f t="shared" si="88"/>
        <v>0</v>
      </c>
      <c r="EU23" s="1">
        <f t="shared" si="89"/>
        <v>18876.2698368766</v>
      </c>
      <c r="EV23" s="1">
        <f t="shared" si="90"/>
        <v>0</v>
      </c>
      <c r="EW23" s="1">
        <f t="shared" si="91"/>
        <v>0</v>
      </c>
      <c r="EX23" s="1">
        <f t="shared" si="92"/>
        <v>0</v>
      </c>
      <c r="EZ23" s="3">
        <f t="shared" si="93"/>
        <v>-0.1414977533699453</v>
      </c>
      <c r="FA23" s="3">
        <f t="shared" si="94"/>
        <v>0</v>
      </c>
      <c r="FB23" s="3">
        <f t="shared" si="95"/>
        <v>0</v>
      </c>
      <c r="FC23" s="3">
        <f t="shared" si="96"/>
        <v>0</v>
      </c>
      <c r="FE23" s="1">
        <f t="shared" si="133"/>
        <v>18876.2698368766</v>
      </c>
      <c r="FF23" s="1">
        <f t="shared" si="97"/>
        <v>5496.8609316321163</v>
      </c>
      <c r="FG23" s="1">
        <f t="shared" si="134"/>
        <v>24373.130768508716</v>
      </c>
      <c r="FI23" s="23">
        <f t="shared" si="135"/>
        <v>-0.11319820269595626</v>
      </c>
      <c r="FJ23" s="40">
        <f t="shared" si="136"/>
        <v>2.4373130768508702</v>
      </c>
    </row>
    <row r="24" spans="1:166" ht="15" customHeight="1" x14ac:dyDescent="0.25">
      <c r="A24">
        <f t="shared" si="137"/>
        <v>21</v>
      </c>
      <c r="C24" s="4">
        <v>0</v>
      </c>
      <c r="D24" s="4">
        <v>0</v>
      </c>
      <c r="E24" s="4">
        <v>1</v>
      </c>
      <c r="F24" s="4">
        <v>0</v>
      </c>
      <c r="H24" s="1">
        <f t="shared" si="138"/>
        <v>284.5532672240941</v>
      </c>
      <c r="I24" s="1">
        <f t="shared" si="139"/>
        <v>1439.4123937373627</v>
      </c>
      <c r="J24" s="1">
        <f t="shared" si="140"/>
        <v>3673.3811431927702</v>
      </c>
      <c r="K24" s="1">
        <f t="shared" si="141"/>
        <v>43315.613211942102</v>
      </c>
      <c r="M24" s="1">
        <f t="shared" si="98"/>
        <v>284.5532672240941</v>
      </c>
      <c r="N24" s="1">
        <f t="shared" si="142"/>
        <v>1324.2594022383737</v>
      </c>
      <c r="O24" s="1">
        <f t="shared" si="143"/>
        <v>3849.9860058462691</v>
      </c>
      <c r="P24" s="1">
        <f t="shared" si="144"/>
        <v>54144.516514927629</v>
      </c>
      <c r="R24" s="8">
        <v>0.04</v>
      </c>
      <c r="S24" s="8">
        <v>0.04</v>
      </c>
      <c r="T24" s="8">
        <v>0</v>
      </c>
      <c r="U24" s="8">
        <v>0</v>
      </c>
      <c r="W24" s="8">
        <v>0.05</v>
      </c>
      <c r="X24" s="8">
        <v>-0.08</v>
      </c>
      <c r="Y24" s="8">
        <v>0.09</v>
      </c>
      <c r="Z24" s="8">
        <v>0.25</v>
      </c>
      <c r="AB24" s="2">
        <f t="shared" si="99"/>
        <v>5.0000000000000044E-2</v>
      </c>
      <c r="AC24" s="2">
        <f t="shared" si="100"/>
        <v>-7.999999999999996E-2</v>
      </c>
      <c r="AD24" s="2">
        <f t="shared" si="101"/>
        <v>9.000000000000008E-2</v>
      </c>
      <c r="AE24" s="2">
        <f t="shared" si="102"/>
        <v>0.25</v>
      </c>
      <c r="AG24" s="2">
        <f t="shared" si="25"/>
        <v>5.0000000000000044E-2</v>
      </c>
      <c r="AH24" s="2">
        <f t="shared" si="26"/>
        <v>0</v>
      </c>
      <c r="AI24" s="2">
        <f t="shared" si="27"/>
        <v>4.0000000000000036E-2</v>
      </c>
      <c r="AJ24" s="2">
        <f t="shared" si="28"/>
        <v>0</v>
      </c>
      <c r="AL24">
        <f t="shared" si="29"/>
        <v>1</v>
      </c>
      <c r="AM24" s="3">
        <f t="shared" si="103"/>
        <v>1</v>
      </c>
      <c r="AN24" s="12">
        <f t="shared" si="104"/>
        <v>0.8</v>
      </c>
      <c r="AO24" s="12"/>
      <c r="AP24" s="3">
        <f t="shared" si="30"/>
        <v>0</v>
      </c>
      <c r="AQ24" s="3">
        <f t="shared" si="31"/>
        <v>0</v>
      </c>
      <c r="AR24" s="3">
        <f t="shared" si="32"/>
        <v>0.8</v>
      </c>
      <c r="AS24" s="3">
        <f t="shared" si="33"/>
        <v>0</v>
      </c>
      <c r="AU24" s="2">
        <f t="shared" si="105"/>
        <v>0.8</v>
      </c>
      <c r="AV24" s="12">
        <f t="shared" si="106"/>
        <v>0.19999999999999996</v>
      </c>
      <c r="AX24" s="1">
        <f t="shared" si="107"/>
        <v>24373.130768508716</v>
      </c>
      <c r="AZ24" s="1">
        <f t="shared" si="108"/>
        <v>0</v>
      </c>
      <c r="BA24" s="1">
        <f t="shared" si="109"/>
        <v>0</v>
      </c>
      <c r="BB24" s="1">
        <f t="shared" si="110"/>
        <v>19498.504614806974</v>
      </c>
      <c r="BC24" s="1">
        <f t="shared" si="111"/>
        <v>0</v>
      </c>
      <c r="BE24" s="1">
        <f t="shared" si="112"/>
        <v>19498.504614806974</v>
      </c>
      <c r="BF24" s="1">
        <f t="shared" si="35"/>
        <v>4874.6261537017417</v>
      </c>
      <c r="BH24" s="2">
        <f t="shared" si="36"/>
        <v>0</v>
      </c>
      <c r="BI24" s="2">
        <f t="shared" si="37"/>
        <v>0</v>
      </c>
      <c r="BJ24" s="2">
        <f t="shared" si="38"/>
        <v>9.000000000000008E-2</v>
      </c>
      <c r="BK24" s="2">
        <f t="shared" si="39"/>
        <v>0</v>
      </c>
      <c r="BM24" s="1">
        <f t="shared" si="113"/>
        <v>-21987.443726528476</v>
      </c>
      <c r="BN24" s="1">
        <f t="shared" si="114"/>
        <v>0</v>
      </c>
      <c r="BO24" s="1">
        <f t="shared" si="115"/>
        <v>19498.504614806974</v>
      </c>
      <c r="BP24" s="1">
        <f t="shared" si="116"/>
        <v>0</v>
      </c>
      <c r="BR24" s="2">
        <f t="shared" si="117"/>
        <v>-0.90211815360779724</v>
      </c>
      <c r="BS24" s="2">
        <f t="shared" si="118"/>
        <v>0</v>
      </c>
      <c r="BT24" s="2">
        <f t="shared" si="119"/>
        <v>0.8</v>
      </c>
      <c r="BU24" s="2">
        <f t="shared" si="120"/>
        <v>0</v>
      </c>
      <c r="BW24" s="1">
        <f t="shared" si="42"/>
        <v>0</v>
      </c>
      <c r="BX24" s="1">
        <f t="shared" si="43"/>
        <v>0</v>
      </c>
      <c r="BY24" s="1">
        <f t="shared" si="44"/>
        <v>19498.504614806974</v>
      </c>
      <c r="BZ24" s="1">
        <f t="shared" si="45"/>
        <v>0</v>
      </c>
      <c r="CB24" s="1">
        <f t="shared" si="46"/>
        <v>-21987.443726528476</v>
      </c>
      <c r="CC24" s="1">
        <f t="shared" si="47"/>
        <v>0</v>
      </c>
      <c r="CD24" s="1">
        <f t="shared" si="48"/>
        <v>0</v>
      </c>
      <c r="CE24" s="1">
        <f t="shared" si="49"/>
        <v>0</v>
      </c>
      <c r="CG24" s="1">
        <f t="shared" si="50"/>
        <v>0</v>
      </c>
      <c r="CH24" s="1">
        <f t="shared" si="51"/>
        <v>0</v>
      </c>
      <c r="CI24" s="1">
        <f t="shared" si="52"/>
        <v>19469.300663811257</v>
      </c>
      <c r="CJ24" s="1">
        <f t="shared" si="53"/>
        <v>0</v>
      </c>
      <c r="CL24" s="1">
        <f t="shared" si="121"/>
        <v>19469.300663811257</v>
      </c>
      <c r="CN24" s="1">
        <f t="shared" si="54"/>
        <v>-21932.612196038383</v>
      </c>
      <c r="CO24" s="1">
        <f t="shared" si="55"/>
        <v>0</v>
      </c>
      <c r="CP24" s="1">
        <f t="shared" si="56"/>
        <v>0</v>
      </c>
      <c r="CQ24" s="1">
        <f t="shared" si="57"/>
        <v>0</v>
      </c>
      <c r="CS24" s="1">
        <f t="shared" si="122"/>
        <v>-21932.612196038383</v>
      </c>
      <c r="CU24" s="1">
        <f t="shared" si="58"/>
        <v>0</v>
      </c>
      <c r="CV24" s="1">
        <f t="shared" si="59"/>
        <v>0</v>
      </c>
      <c r="CW24" s="1">
        <f t="shared" si="60"/>
        <v>29.203950995717605</v>
      </c>
      <c r="CX24" s="1">
        <f t="shared" si="61"/>
        <v>0</v>
      </c>
      <c r="CZ24" s="1">
        <f t="shared" si="62"/>
        <v>-54.831530490093428</v>
      </c>
      <c r="DA24" s="1">
        <f t="shared" si="63"/>
        <v>0</v>
      </c>
      <c r="DB24" s="1">
        <f t="shared" si="64"/>
        <v>0</v>
      </c>
      <c r="DC24" s="1">
        <f t="shared" si="65"/>
        <v>0</v>
      </c>
      <c r="DE24" s="1">
        <f t="shared" si="123"/>
        <v>-54.831530490093428</v>
      </c>
      <c r="DF24" s="1">
        <f t="shared" si="145"/>
        <v>0</v>
      </c>
      <c r="DG24" s="1">
        <f t="shared" si="146"/>
        <v>29.203950995717605</v>
      </c>
      <c r="DH24" s="1">
        <f t="shared" si="147"/>
        <v>0</v>
      </c>
      <c r="DJ24" s="26">
        <f t="shared" si="124"/>
        <v>2.4937655860347982E-3</v>
      </c>
      <c r="DK24" s="26">
        <f t="shared" si="125"/>
        <v>0</v>
      </c>
      <c r="DL24" s="26">
        <f t="shared" si="126"/>
        <v>1.4977533699451193E-3</v>
      </c>
      <c r="DM24" s="26">
        <f t="shared" si="127"/>
        <v>0</v>
      </c>
      <c r="DO24" s="2">
        <f t="shared" si="68"/>
        <v>5.0000000000000044E-2</v>
      </c>
      <c r="DP24" s="2">
        <f t="shared" si="69"/>
        <v>0</v>
      </c>
      <c r="DQ24" s="2">
        <f t="shared" si="70"/>
        <v>4.0000000000000036E-2</v>
      </c>
      <c r="DR24" s="2">
        <f t="shared" si="71"/>
        <v>0</v>
      </c>
      <c r="DT24" s="1">
        <f t="shared" si="72"/>
        <v>0</v>
      </c>
      <c r="DU24" s="1">
        <f t="shared" si="73"/>
        <v>0</v>
      </c>
      <c r="DV24" s="1">
        <f t="shared" si="74"/>
        <v>779.94018459227971</v>
      </c>
      <c r="DW24" s="1">
        <f t="shared" si="75"/>
        <v>0</v>
      </c>
      <c r="DY24" s="1">
        <f t="shared" si="76"/>
        <v>-1099.3721863264248</v>
      </c>
      <c r="DZ24" s="1">
        <f t="shared" si="77"/>
        <v>0</v>
      </c>
      <c r="EA24" s="1">
        <f t="shared" si="78"/>
        <v>0</v>
      </c>
      <c r="EB24" s="1">
        <f t="shared" si="79"/>
        <v>0</v>
      </c>
      <c r="ED24" s="1">
        <f t="shared" si="128"/>
        <v>-1099.3721863264248</v>
      </c>
      <c r="EE24" s="1">
        <f t="shared" si="129"/>
        <v>0</v>
      </c>
      <c r="EF24" s="1">
        <f t="shared" si="130"/>
        <v>779.94018459227971</v>
      </c>
      <c r="EG24" s="1">
        <f t="shared" si="131"/>
        <v>0</v>
      </c>
      <c r="EI24" s="25">
        <f t="shared" si="81"/>
        <v>0</v>
      </c>
      <c r="EJ24" s="25">
        <f t="shared" si="82"/>
        <v>0</v>
      </c>
      <c r="EK24" s="25">
        <f t="shared" si="83"/>
        <v>4.0000000000000036E-2</v>
      </c>
      <c r="EL24" s="25">
        <f t="shared" si="84"/>
        <v>0</v>
      </c>
      <c r="EN24" s="1">
        <f t="shared" si="132"/>
        <v>-319.43200173414505</v>
      </c>
      <c r="EP24" s="1">
        <f t="shared" si="85"/>
        <v>0</v>
      </c>
      <c r="EQ24" s="1">
        <f t="shared" si="86"/>
        <v>0</v>
      </c>
      <c r="ER24" s="1">
        <f t="shared" si="87"/>
        <v>21253.370030139602</v>
      </c>
      <c r="ES24" s="1">
        <f t="shared" si="88"/>
        <v>0</v>
      </c>
      <c r="EU24" s="1">
        <f t="shared" si="89"/>
        <v>1154.2037168165182</v>
      </c>
      <c r="EV24" s="1">
        <f t="shared" si="90"/>
        <v>0</v>
      </c>
      <c r="EW24" s="1">
        <f t="shared" si="91"/>
        <v>20444.225894551604</v>
      </c>
      <c r="EX24" s="1">
        <f t="shared" si="92"/>
        <v>0</v>
      </c>
      <c r="EZ24" s="3">
        <f t="shared" si="93"/>
        <v>0</v>
      </c>
      <c r="FA24" s="3">
        <f t="shared" si="94"/>
        <v>0</v>
      </c>
      <c r="FB24" s="3">
        <f t="shared" si="95"/>
        <v>4.8502246630054868E-2</v>
      </c>
      <c r="FC24" s="3">
        <f t="shared" si="96"/>
        <v>0</v>
      </c>
      <c r="FE24" s="1">
        <f t="shared" si="133"/>
        <v>21598.429611368123</v>
      </c>
      <c r="FF24" s="1">
        <f t="shared" si="97"/>
        <v>4874.6261537017417</v>
      </c>
      <c r="FG24" s="1">
        <f t="shared" si="134"/>
        <v>26473.055765069865</v>
      </c>
      <c r="FI24" s="23">
        <f t="shared" si="135"/>
        <v>8.6157376190438173E-2</v>
      </c>
      <c r="FJ24" s="40">
        <f t="shared" si="136"/>
        <v>2.6473055765069851</v>
      </c>
    </row>
    <row r="25" spans="1:166" ht="15" customHeight="1" x14ac:dyDescent="0.25">
      <c r="A25">
        <f t="shared" si="137"/>
        <v>22</v>
      </c>
      <c r="C25" s="4">
        <v>1</v>
      </c>
      <c r="D25" s="4">
        <v>0</v>
      </c>
      <c r="E25" s="4">
        <v>1</v>
      </c>
      <c r="F25" s="4">
        <v>1</v>
      </c>
      <c r="H25" s="1">
        <f t="shared" si="138"/>
        <v>295.9353979130579</v>
      </c>
      <c r="I25" s="1">
        <f t="shared" si="139"/>
        <v>1377.2297783279087</v>
      </c>
      <c r="J25" s="1">
        <f t="shared" si="140"/>
        <v>3849.9860058462691</v>
      </c>
      <c r="K25" s="1">
        <f t="shared" si="141"/>
        <v>54144.516514927629</v>
      </c>
      <c r="M25" s="1">
        <f t="shared" si="98"/>
        <v>287.39879989633505</v>
      </c>
      <c r="N25" s="1">
        <f t="shared" si="142"/>
        <v>1642.0816587755833</v>
      </c>
      <c r="O25" s="1">
        <f t="shared" si="143"/>
        <v>3387.987685144717</v>
      </c>
      <c r="P25" s="1">
        <f t="shared" si="144"/>
        <v>47647.174533136313</v>
      </c>
      <c r="R25" s="8">
        <v>-0.02</v>
      </c>
      <c r="S25" s="8">
        <v>0.05</v>
      </c>
      <c r="T25" s="8">
        <v>0.02</v>
      </c>
      <c r="U25" s="8">
        <v>0.04</v>
      </c>
      <c r="W25" s="8">
        <v>0.01</v>
      </c>
      <c r="X25" s="8">
        <v>0.24</v>
      </c>
      <c r="Y25" s="8">
        <v>-0.12</v>
      </c>
      <c r="Z25" s="8">
        <v>-0.12</v>
      </c>
      <c r="AB25" s="2">
        <f t="shared" si="99"/>
        <v>1.0000000000000009E-2</v>
      </c>
      <c r="AC25" s="2">
        <f t="shared" si="100"/>
        <v>0.24</v>
      </c>
      <c r="AD25" s="2">
        <f t="shared" si="101"/>
        <v>-0.12</v>
      </c>
      <c r="AE25" s="2">
        <f t="shared" si="102"/>
        <v>-0.12</v>
      </c>
      <c r="AG25" s="2">
        <f t="shared" si="25"/>
        <v>4.0000000000000036E-2</v>
      </c>
      <c r="AH25" s="2">
        <f t="shared" si="26"/>
        <v>4.0000000000000036E-2</v>
      </c>
      <c r="AI25" s="2">
        <f t="shared" si="27"/>
        <v>0</v>
      </c>
      <c r="AJ25" s="2">
        <f t="shared" si="28"/>
        <v>0</v>
      </c>
      <c r="AL25">
        <f t="shared" si="29"/>
        <v>3</v>
      </c>
      <c r="AM25" s="3">
        <f t="shared" si="103"/>
        <v>0.33333333333333331</v>
      </c>
      <c r="AN25" s="12">
        <f t="shared" si="104"/>
        <v>0.33333333333333331</v>
      </c>
      <c r="AO25" s="12"/>
      <c r="AP25" s="3">
        <f t="shared" si="30"/>
        <v>0.33333333333333331</v>
      </c>
      <c r="AQ25" s="3">
        <f t="shared" si="31"/>
        <v>0</v>
      </c>
      <c r="AR25" s="3">
        <f t="shared" si="32"/>
        <v>0.33333333333333331</v>
      </c>
      <c r="AS25" s="3">
        <f t="shared" si="33"/>
        <v>0.33333333333333331</v>
      </c>
      <c r="AU25" s="2">
        <f t="shared" si="105"/>
        <v>1</v>
      </c>
      <c r="AV25" s="12">
        <f t="shared" si="106"/>
        <v>0</v>
      </c>
      <c r="AX25" s="1">
        <f t="shared" si="107"/>
        <v>26473.055765069865</v>
      </c>
      <c r="AZ25" s="1">
        <f t="shared" si="108"/>
        <v>8824.3519216899549</v>
      </c>
      <c r="BA25" s="1">
        <f t="shared" si="109"/>
        <v>0</v>
      </c>
      <c r="BB25" s="1">
        <f t="shared" si="110"/>
        <v>8824.3519216899549</v>
      </c>
      <c r="BC25" s="1">
        <f t="shared" si="111"/>
        <v>8824.3519216899549</v>
      </c>
      <c r="BE25" s="1">
        <f t="shared" si="112"/>
        <v>26473.055765069865</v>
      </c>
      <c r="BF25" s="1">
        <f t="shared" si="35"/>
        <v>0</v>
      </c>
      <c r="BH25" s="2">
        <f t="shared" si="36"/>
        <v>1.0000000000000009E-2</v>
      </c>
      <c r="BI25" s="2">
        <f t="shared" si="37"/>
        <v>0</v>
      </c>
      <c r="BJ25" s="2">
        <f t="shared" si="38"/>
        <v>-0.12</v>
      </c>
      <c r="BK25" s="2">
        <f t="shared" si="39"/>
        <v>-0.12</v>
      </c>
      <c r="BM25" s="1">
        <f t="shared" si="113"/>
        <v>8824.3519216899549</v>
      </c>
      <c r="BN25" s="1">
        <f t="shared" si="114"/>
        <v>0</v>
      </c>
      <c r="BO25" s="1">
        <f t="shared" si="115"/>
        <v>-10674.152693117019</v>
      </c>
      <c r="BP25" s="1">
        <f t="shared" si="116"/>
        <v>8824.3519216899549</v>
      </c>
      <c r="BR25" s="2">
        <f t="shared" si="117"/>
        <v>0.33333333333333331</v>
      </c>
      <c r="BS25" s="2">
        <f t="shared" si="118"/>
        <v>0</v>
      </c>
      <c r="BT25" s="2">
        <f t="shared" si="119"/>
        <v>-0.40320818223036931</v>
      </c>
      <c r="BU25" s="2">
        <f t="shared" si="120"/>
        <v>0.33333333333333331</v>
      </c>
      <c r="BW25" s="1">
        <f t="shared" si="42"/>
        <v>8824.3519216899549</v>
      </c>
      <c r="BX25" s="1">
        <f t="shared" si="43"/>
        <v>0</v>
      </c>
      <c r="BY25" s="1">
        <f t="shared" si="44"/>
        <v>0</v>
      </c>
      <c r="BZ25" s="1">
        <f t="shared" si="45"/>
        <v>8824.3519216899549</v>
      </c>
      <c r="CB25" s="1">
        <f t="shared" si="46"/>
        <v>0</v>
      </c>
      <c r="CC25" s="1">
        <f t="shared" si="47"/>
        <v>0</v>
      </c>
      <c r="CD25" s="1">
        <f t="shared" si="48"/>
        <v>-10674.152693117019</v>
      </c>
      <c r="CE25" s="1">
        <f t="shared" si="49"/>
        <v>0</v>
      </c>
      <c r="CG25" s="1">
        <f t="shared" si="50"/>
        <v>8811.135218861662</v>
      </c>
      <c r="CH25" s="1">
        <f t="shared" si="51"/>
        <v>0</v>
      </c>
      <c r="CI25" s="1">
        <f t="shared" si="52"/>
        <v>0</v>
      </c>
      <c r="CJ25" s="1">
        <f t="shared" si="53"/>
        <v>8811.135218861662</v>
      </c>
      <c r="CL25" s="1">
        <f t="shared" si="121"/>
        <v>17622.270437723324</v>
      </c>
      <c r="CN25" s="1">
        <f t="shared" si="54"/>
        <v>0</v>
      </c>
      <c r="CO25" s="1">
        <f t="shared" si="55"/>
        <v>0</v>
      </c>
      <c r="CP25" s="1">
        <f t="shared" si="56"/>
        <v>-10647.533858470842</v>
      </c>
      <c r="CQ25" s="1">
        <f t="shared" si="57"/>
        <v>0</v>
      </c>
      <c r="CS25" s="1">
        <f t="shared" si="122"/>
        <v>-10647.533858470842</v>
      </c>
      <c r="CU25" s="1">
        <f t="shared" si="58"/>
        <v>13.21670282829291</v>
      </c>
      <c r="CV25" s="1">
        <f t="shared" si="59"/>
        <v>0</v>
      </c>
      <c r="CW25" s="1">
        <f t="shared" si="60"/>
        <v>0</v>
      </c>
      <c r="CX25" s="1">
        <f t="shared" si="61"/>
        <v>13.21670282829291</v>
      </c>
      <c r="CZ25" s="1">
        <f t="shared" si="62"/>
        <v>0</v>
      </c>
      <c r="DA25" s="1">
        <f t="shared" si="63"/>
        <v>0</v>
      </c>
      <c r="DB25" s="1">
        <f t="shared" si="64"/>
        <v>-26.618834646176765</v>
      </c>
      <c r="DC25" s="1">
        <f t="shared" si="65"/>
        <v>0</v>
      </c>
      <c r="DE25" s="1">
        <f t="shared" si="123"/>
        <v>13.21670282829291</v>
      </c>
      <c r="DF25" s="1">
        <f t="shared" si="145"/>
        <v>0</v>
      </c>
      <c r="DG25" s="1">
        <f t="shared" si="146"/>
        <v>-26.618834646176765</v>
      </c>
      <c r="DH25" s="1">
        <f t="shared" si="147"/>
        <v>13.21670282829291</v>
      </c>
      <c r="DJ25" s="26">
        <f t="shared" si="124"/>
        <v>1.4977533699451295E-3</v>
      </c>
      <c r="DK25" s="26">
        <f t="shared" si="125"/>
        <v>0</v>
      </c>
      <c r="DL25" s="26">
        <f t="shared" si="126"/>
        <v>2.493765586034881E-3</v>
      </c>
      <c r="DM25" s="26">
        <f t="shared" si="127"/>
        <v>1.4977533699451295E-3</v>
      </c>
      <c r="DO25" s="2">
        <f t="shared" si="68"/>
        <v>4.0000000000000036E-2</v>
      </c>
      <c r="DP25" s="2">
        <f t="shared" si="69"/>
        <v>4.0000000000000036E-2</v>
      </c>
      <c r="DQ25" s="2">
        <f t="shared" si="70"/>
        <v>0</v>
      </c>
      <c r="DR25" s="2">
        <f t="shared" si="71"/>
        <v>0</v>
      </c>
      <c r="DT25" s="1">
        <f t="shared" si="72"/>
        <v>352.97407686759851</v>
      </c>
      <c r="DU25" s="1">
        <f t="shared" si="73"/>
        <v>0</v>
      </c>
      <c r="DV25" s="1">
        <f t="shared" si="74"/>
        <v>0</v>
      </c>
      <c r="DW25" s="1">
        <f t="shared" si="75"/>
        <v>0</v>
      </c>
      <c r="DY25" s="1">
        <f t="shared" si="76"/>
        <v>0</v>
      </c>
      <c r="DZ25" s="1">
        <f t="shared" si="77"/>
        <v>0</v>
      </c>
      <c r="EA25" s="1">
        <f t="shared" si="78"/>
        <v>0</v>
      </c>
      <c r="EB25" s="1">
        <f t="shared" si="79"/>
        <v>0</v>
      </c>
      <c r="ED25" s="1">
        <f t="shared" si="128"/>
        <v>352.97407686759851</v>
      </c>
      <c r="EE25" s="1">
        <f t="shared" si="129"/>
        <v>0</v>
      </c>
      <c r="EF25" s="1">
        <f t="shared" si="130"/>
        <v>0</v>
      </c>
      <c r="EG25" s="1">
        <f t="shared" si="131"/>
        <v>0</v>
      </c>
      <c r="EI25" s="25">
        <f t="shared" si="81"/>
        <v>4.0000000000000036E-2</v>
      </c>
      <c r="EJ25" s="25">
        <f t="shared" si="82"/>
        <v>0</v>
      </c>
      <c r="EK25" s="25">
        <f t="shared" si="83"/>
        <v>0</v>
      </c>
      <c r="EL25" s="25">
        <f t="shared" si="84"/>
        <v>0</v>
      </c>
      <c r="EN25" s="1">
        <f t="shared" si="132"/>
        <v>352.97407686759851</v>
      </c>
      <c r="EP25" s="1">
        <f t="shared" si="85"/>
        <v>8912.5954409068545</v>
      </c>
      <c r="EQ25" s="1">
        <f t="shared" si="86"/>
        <v>0</v>
      </c>
      <c r="ER25" s="1">
        <f t="shared" si="87"/>
        <v>7765.4296910871608</v>
      </c>
      <c r="ES25" s="1">
        <f t="shared" si="88"/>
        <v>7765.4296910871608</v>
      </c>
      <c r="EU25" s="1">
        <f t="shared" si="89"/>
        <v>8546.4046612109632</v>
      </c>
      <c r="EV25" s="1">
        <f t="shared" si="90"/>
        <v>0</v>
      </c>
      <c r="EW25" s="1">
        <f t="shared" si="91"/>
        <v>7792.0485257333376</v>
      </c>
      <c r="EX25" s="1">
        <f t="shared" si="92"/>
        <v>7752.2129882588679</v>
      </c>
      <c r="EZ25" s="3">
        <f t="shared" si="93"/>
        <v>-3.1497753369945092E-2</v>
      </c>
      <c r="FA25" s="3">
        <f t="shared" si="94"/>
        <v>0</v>
      </c>
      <c r="FB25" s="3">
        <f t="shared" si="95"/>
        <v>-0.11698347993343861</v>
      </c>
      <c r="FC25" s="3">
        <f t="shared" si="96"/>
        <v>-0.12149775336994506</v>
      </c>
      <c r="FE25" s="1">
        <f t="shared" si="133"/>
        <v>24090.666175203169</v>
      </c>
      <c r="FF25" s="1">
        <f t="shared" si="97"/>
        <v>0</v>
      </c>
      <c r="FG25" s="1">
        <f t="shared" si="134"/>
        <v>24090.666175203169</v>
      </c>
      <c r="FI25" s="23">
        <f t="shared" si="135"/>
        <v>-8.999299555777629E-2</v>
      </c>
      <c r="FJ25" s="40">
        <f t="shared" si="136"/>
        <v>2.4090666175203155</v>
      </c>
    </row>
    <row r="26" spans="1:166" ht="15" customHeight="1" x14ac:dyDescent="0.25">
      <c r="A26">
        <f t="shared" si="137"/>
        <v>23</v>
      </c>
      <c r="C26" s="4">
        <v>0</v>
      </c>
      <c r="D26" s="4">
        <v>1</v>
      </c>
      <c r="E26" s="4">
        <v>0</v>
      </c>
      <c r="F26" s="4">
        <v>1</v>
      </c>
      <c r="H26" s="1">
        <f t="shared" si="138"/>
        <v>281.65082389840836</v>
      </c>
      <c r="I26" s="1">
        <f t="shared" si="139"/>
        <v>1724.1857417143624</v>
      </c>
      <c r="J26" s="1">
        <f t="shared" si="140"/>
        <v>3455.7474388476116</v>
      </c>
      <c r="K26" s="1">
        <f t="shared" si="141"/>
        <v>49553.06151446177</v>
      </c>
      <c r="M26" s="1">
        <f t="shared" si="98"/>
        <v>298.89475189218848</v>
      </c>
      <c r="N26" s="1">
        <f t="shared" si="142"/>
        <v>1395.7694099592456</v>
      </c>
      <c r="O26" s="1">
        <f t="shared" si="143"/>
        <v>3557.3870694019529</v>
      </c>
      <c r="P26" s="1">
        <f t="shared" si="144"/>
        <v>58129.552930426304</v>
      </c>
      <c r="R26" s="8">
        <v>-0.02</v>
      </c>
      <c r="S26" s="8">
        <v>0.04</v>
      </c>
      <c r="T26" s="8">
        <v>-0.04</v>
      </c>
      <c r="U26" s="8">
        <v>0.05</v>
      </c>
      <c r="W26" s="8">
        <v>0.04</v>
      </c>
      <c r="X26" s="8">
        <v>-0.15</v>
      </c>
      <c r="Y26" s="8">
        <v>0.05</v>
      </c>
      <c r="Z26" s="8">
        <v>0.22</v>
      </c>
      <c r="AB26" s="2">
        <f t="shared" si="99"/>
        <v>4.0000000000000036E-2</v>
      </c>
      <c r="AC26" s="2">
        <f t="shared" si="100"/>
        <v>-0.15000000000000002</v>
      </c>
      <c r="AD26" s="2">
        <f t="shared" si="101"/>
        <v>5.0000000000000044E-2</v>
      </c>
      <c r="AE26" s="2">
        <f t="shared" si="102"/>
        <v>0.21999999999999997</v>
      </c>
      <c r="AG26" s="2">
        <f t="shared" si="25"/>
        <v>-1.9999999999999907E-2</v>
      </c>
      <c r="AH26" s="2">
        <f t="shared" si="26"/>
        <v>5.0000000000000044E-2</v>
      </c>
      <c r="AI26" s="2">
        <f t="shared" si="27"/>
        <v>2.0000000000000018E-2</v>
      </c>
      <c r="AJ26" s="2">
        <f t="shared" si="28"/>
        <v>4.0000000000000036E-2</v>
      </c>
      <c r="AL26">
        <f t="shared" si="29"/>
        <v>2</v>
      </c>
      <c r="AM26" s="3">
        <f t="shared" si="103"/>
        <v>0.5</v>
      </c>
      <c r="AN26" s="12">
        <f t="shared" si="104"/>
        <v>0.5</v>
      </c>
      <c r="AO26" s="12"/>
      <c r="AP26" s="3">
        <f t="shared" si="30"/>
        <v>0</v>
      </c>
      <c r="AQ26" s="3">
        <f t="shared" si="31"/>
        <v>0.5</v>
      </c>
      <c r="AR26" s="3">
        <f t="shared" si="32"/>
        <v>0</v>
      </c>
      <c r="AS26" s="3">
        <f t="shared" si="33"/>
        <v>0.5</v>
      </c>
      <c r="AU26" s="2">
        <f t="shared" si="105"/>
        <v>1</v>
      </c>
      <c r="AV26" s="12">
        <f t="shared" si="106"/>
        <v>0</v>
      </c>
      <c r="AX26" s="1">
        <f t="shared" si="107"/>
        <v>24090.666175203169</v>
      </c>
      <c r="AZ26" s="1">
        <f t="shared" si="108"/>
        <v>0</v>
      </c>
      <c r="BA26" s="1">
        <f t="shared" si="109"/>
        <v>12045.333087601584</v>
      </c>
      <c r="BB26" s="1">
        <f t="shared" si="110"/>
        <v>0</v>
      </c>
      <c r="BC26" s="1">
        <f t="shared" si="111"/>
        <v>12045.333087601584</v>
      </c>
      <c r="BE26" s="1">
        <f t="shared" si="112"/>
        <v>24090.666175203169</v>
      </c>
      <c r="BF26" s="1">
        <f t="shared" si="35"/>
        <v>0</v>
      </c>
      <c r="BH26" s="2">
        <f t="shared" si="36"/>
        <v>0</v>
      </c>
      <c r="BI26" s="2">
        <f t="shared" si="37"/>
        <v>-0.15000000000000002</v>
      </c>
      <c r="BJ26" s="2">
        <f t="shared" si="38"/>
        <v>0</v>
      </c>
      <c r="BK26" s="2">
        <f t="shared" si="39"/>
        <v>0.21999999999999997</v>
      </c>
      <c r="BM26" s="1">
        <f t="shared" si="113"/>
        <v>-8824.3519216899549</v>
      </c>
      <c r="BN26" s="1">
        <f t="shared" si="114"/>
        <v>12045.333087601584</v>
      </c>
      <c r="BO26" s="1">
        <f t="shared" si="115"/>
        <v>-8824.3519216899549</v>
      </c>
      <c r="BP26" s="1">
        <f t="shared" si="116"/>
        <v>3220.9811659116294</v>
      </c>
      <c r="BR26" s="2">
        <f t="shared" si="117"/>
        <v>-0.36629754683882398</v>
      </c>
      <c r="BS26" s="2">
        <f t="shared" si="118"/>
        <v>0.5</v>
      </c>
      <c r="BT26" s="2">
        <f t="shared" si="119"/>
        <v>-0.36629754683882398</v>
      </c>
      <c r="BU26" s="2">
        <f t="shared" si="120"/>
        <v>0.13370245316117604</v>
      </c>
      <c r="BW26" s="1">
        <f t="shared" si="42"/>
        <v>0</v>
      </c>
      <c r="BX26" s="1">
        <f t="shared" si="43"/>
        <v>12045.333087601584</v>
      </c>
      <c r="BY26" s="1">
        <f t="shared" si="44"/>
        <v>0</v>
      </c>
      <c r="BZ26" s="1">
        <f t="shared" si="45"/>
        <v>3220.9811659116294</v>
      </c>
      <c r="CB26" s="1">
        <f t="shared" si="46"/>
        <v>-8824.3519216899549</v>
      </c>
      <c r="CC26" s="1">
        <f t="shared" si="47"/>
        <v>0</v>
      </c>
      <c r="CD26" s="1">
        <f t="shared" si="48"/>
        <v>-8824.3519216899549</v>
      </c>
      <c r="CE26" s="1">
        <f t="shared" si="49"/>
        <v>0</v>
      </c>
      <c r="CG26" s="1">
        <f t="shared" si="50"/>
        <v>0</v>
      </c>
      <c r="CH26" s="1">
        <f t="shared" si="51"/>
        <v>12027.292149377517</v>
      </c>
      <c r="CI26" s="1">
        <f t="shared" si="52"/>
        <v>0</v>
      </c>
      <c r="CJ26" s="1">
        <f t="shared" si="53"/>
        <v>3216.1569305158555</v>
      </c>
      <c r="CL26" s="1">
        <f t="shared" si="121"/>
        <v>15243.449079893373</v>
      </c>
      <c r="CN26" s="1">
        <f t="shared" si="54"/>
        <v>-8802.3460565485839</v>
      </c>
      <c r="CO26" s="1">
        <f t="shared" si="55"/>
        <v>0</v>
      </c>
      <c r="CP26" s="1">
        <f t="shared" si="56"/>
        <v>-8802.3460565485839</v>
      </c>
      <c r="CQ26" s="1">
        <f t="shared" si="57"/>
        <v>0</v>
      </c>
      <c r="CS26" s="1">
        <f t="shared" si="122"/>
        <v>-17604.692113097168</v>
      </c>
      <c r="CU26" s="1">
        <f t="shared" si="58"/>
        <v>0</v>
      </c>
      <c r="CV26" s="1">
        <f t="shared" si="59"/>
        <v>18.040938224066849</v>
      </c>
      <c r="CW26" s="1">
        <f t="shared" si="60"/>
        <v>0</v>
      </c>
      <c r="CX26" s="1">
        <f t="shared" si="61"/>
        <v>4.8242353957739397</v>
      </c>
      <c r="CZ26" s="1">
        <f t="shared" si="62"/>
        <v>-22.005865141371032</v>
      </c>
      <c r="DA26" s="1">
        <f t="shared" si="63"/>
        <v>0</v>
      </c>
      <c r="DB26" s="1">
        <f t="shared" si="64"/>
        <v>-22.005865141371032</v>
      </c>
      <c r="DC26" s="1">
        <f t="shared" si="65"/>
        <v>0</v>
      </c>
      <c r="DE26" s="1">
        <f t="shared" si="123"/>
        <v>-22.005865141371032</v>
      </c>
      <c r="DF26" s="1">
        <f t="shared" si="145"/>
        <v>18.040938224066849</v>
      </c>
      <c r="DG26" s="1">
        <f t="shared" si="146"/>
        <v>-22.005865141371032</v>
      </c>
      <c r="DH26" s="1">
        <f t="shared" si="147"/>
        <v>4.8242353957739397</v>
      </c>
      <c r="DJ26" s="26">
        <f t="shared" si="124"/>
        <v>2.4937655860348645E-3</v>
      </c>
      <c r="DK26" s="26">
        <f t="shared" si="125"/>
        <v>1.49775336994513E-3</v>
      </c>
      <c r="DL26" s="26">
        <f t="shared" si="126"/>
        <v>2.4937655860348645E-3</v>
      </c>
      <c r="DM26" s="26">
        <f t="shared" si="127"/>
        <v>1.4977533699451308E-3</v>
      </c>
      <c r="DO26" s="2">
        <f t="shared" si="68"/>
        <v>-1.9999999999999907E-2</v>
      </c>
      <c r="DP26" s="2">
        <f t="shared" si="69"/>
        <v>5.0000000000000044E-2</v>
      </c>
      <c r="DQ26" s="2">
        <f t="shared" si="70"/>
        <v>2.0000000000000018E-2</v>
      </c>
      <c r="DR26" s="2">
        <f t="shared" si="71"/>
        <v>4.0000000000000036E-2</v>
      </c>
      <c r="DT26" s="1">
        <f t="shared" si="72"/>
        <v>0</v>
      </c>
      <c r="DU26" s="1">
        <f t="shared" si="73"/>
        <v>602.26665438007979</v>
      </c>
      <c r="DV26" s="1">
        <f t="shared" si="74"/>
        <v>0</v>
      </c>
      <c r="DW26" s="1">
        <f t="shared" si="75"/>
        <v>128.8392466364653</v>
      </c>
      <c r="DY26" s="1">
        <f t="shared" si="76"/>
        <v>176.48703843379826</v>
      </c>
      <c r="DZ26" s="1">
        <f t="shared" si="77"/>
        <v>0</v>
      </c>
      <c r="EA26" s="1">
        <f t="shared" si="78"/>
        <v>-176.48703843379926</v>
      </c>
      <c r="EB26" s="1">
        <f t="shared" si="79"/>
        <v>0</v>
      </c>
      <c r="ED26" s="1">
        <f t="shared" si="128"/>
        <v>176.48703843379826</v>
      </c>
      <c r="EE26" s="1">
        <f t="shared" si="129"/>
        <v>602.26665438007979</v>
      </c>
      <c r="EF26" s="1">
        <f t="shared" si="130"/>
        <v>-176.48703843379926</v>
      </c>
      <c r="EG26" s="1">
        <f t="shared" si="131"/>
        <v>128.8392466364653</v>
      </c>
      <c r="EI26" s="25">
        <f t="shared" si="81"/>
        <v>0</v>
      </c>
      <c r="EJ26" s="25">
        <f t="shared" si="82"/>
        <v>5.0000000000000044E-2</v>
      </c>
      <c r="EK26" s="25">
        <f t="shared" si="83"/>
        <v>0</v>
      </c>
      <c r="EL26" s="25">
        <f t="shared" si="84"/>
        <v>1.0696196252894093E-2</v>
      </c>
      <c r="EN26" s="1">
        <f t="shared" si="132"/>
        <v>731.10590101654407</v>
      </c>
      <c r="EP26" s="1">
        <f t="shared" si="85"/>
        <v>0</v>
      </c>
      <c r="EQ26" s="1">
        <f t="shared" si="86"/>
        <v>10238.533124461346</v>
      </c>
      <c r="ER26" s="1">
        <f t="shared" si="87"/>
        <v>0</v>
      </c>
      <c r="ES26" s="1">
        <f t="shared" si="88"/>
        <v>14695.306366873932</v>
      </c>
      <c r="EU26" s="1">
        <f t="shared" si="89"/>
        <v>-154.48117329242723</v>
      </c>
      <c r="EV26" s="1">
        <f t="shared" si="90"/>
        <v>9618.2255318571988</v>
      </c>
      <c r="EW26" s="1">
        <f t="shared" si="91"/>
        <v>198.49290357517029</v>
      </c>
      <c r="EX26" s="1">
        <f t="shared" si="92"/>
        <v>14561.642884841693</v>
      </c>
      <c r="EZ26" s="3">
        <f t="shared" si="93"/>
        <v>0</v>
      </c>
      <c r="FA26" s="3">
        <f t="shared" si="94"/>
        <v>-0.20149775336994524</v>
      </c>
      <c r="FB26" s="3">
        <f t="shared" si="95"/>
        <v>0</v>
      </c>
      <c r="FC26" s="3">
        <f t="shared" si="96"/>
        <v>0.20890329714752176</v>
      </c>
      <c r="FE26" s="1">
        <f t="shared" si="133"/>
        <v>24223.880146981632</v>
      </c>
      <c r="FF26" s="1">
        <f t="shared" si="97"/>
        <v>0</v>
      </c>
      <c r="FG26" s="1">
        <f t="shared" si="134"/>
        <v>24223.880146981632</v>
      </c>
      <c r="FI26" s="23">
        <f t="shared" si="135"/>
        <v>5.529692321899482E-3</v>
      </c>
      <c r="FJ26" s="40">
        <f t="shared" si="136"/>
        <v>2.422388014698162</v>
      </c>
    </row>
    <row r="27" spans="1:166" ht="15" customHeight="1" x14ac:dyDescent="0.25">
      <c r="A27">
        <f t="shared" si="137"/>
        <v>24</v>
      </c>
      <c r="C27" s="4">
        <v>0</v>
      </c>
      <c r="D27" s="4">
        <v>0</v>
      </c>
      <c r="E27" s="4">
        <v>0</v>
      </c>
      <c r="F27" s="4">
        <v>0</v>
      </c>
      <c r="H27" s="1">
        <f t="shared" si="138"/>
        <v>292.9168568543447</v>
      </c>
      <c r="I27" s="1">
        <f t="shared" si="139"/>
        <v>1451.6001863576155</v>
      </c>
      <c r="J27" s="1">
        <f t="shared" si="140"/>
        <v>3415.0915866258747</v>
      </c>
      <c r="K27" s="1">
        <f t="shared" si="141"/>
        <v>61036.030576947618</v>
      </c>
      <c r="M27" s="1">
        <f t="shared" si="98"/>
        <v>254.06053910836019</v>
      </c>
      <c r="N27" s="1">
        <f t="shared" si="142"/>
        <v>1800.5425388474268</v>
      </c>
      <c r="O27" s="1">
        <f t="shared" si="143"/>
        <v>4624.6031902225386</v>
      </c>
      <c r="P27" s="1">
        <f t="shared" si="144"/>
        <v>73824.532221641406</v>
      </c>
      <c r="R27" s="8">
        <v>-0.03</v>
      </c>
      <c r="S27" s="8">
        <v>-0.02</v>
      </c>
      <c r="T27" s="8">
        <v>0.03</v>
      </c>
      <c r="U27" s="8">
        <v>0.01</v>
      </c>
      <c r="W27" s="8">
        <v>-0.15</v>
      </c>
      <c r="X27" s="8">
        <v>0.28999999999999998</v>
      </c>
      <c r="Y27" s="8">
        <v>0.3</v>
      </c>
      <c r="Z27" s="8">
        <v>0.27</v>
      </c>
      <c r="AB27" s="2">
        <f t="shared" si="99"/>
        <v>-0.15000000000000002</v>
      </c>
      <c r="AC27" s="2">
        <f t="shared" si="100"/>
        <v>0.29000000000000004</v>
      </c>
      <c r="AD27" s="2">
        <f t="shared" si="101"/>
        <v>0.30000000000000004</v>
      </c>
      <c r="AE27" s="2">
        <f t="shared" si="102"/>
        <v>0.27</v>
      </c>
      <c r="AG27" s="2">
        <f t="shared" si="25"/>
        <v>-2.0000000000000018E-2</v>
      </c>
      <c r="AH27" s="2">
        <f t="shared" si="26"/>
        <v>4.0000000000000036E-2</v>
      </c>
      <c r="AI27" s="2">
        <f t="shared" si="27"/>
        <v>-4.0000000000000036E-2</v>
      </c>
      <c r="AJ27" s="2">
        <f t="shared" si="28"/>
        <v>5.0000000000000044E-2</v>
      </c>
      <c r="AL27">
        <f t="shared" si="29"/>
        <v>0</v>
      </c>
      <c r="AM27" s="3">
        <f t="shared" si="103"/>
        <v>0</v>
      </c>
      <c r="AN27" s="12">
        <f t="shared" si="104"/>
        <v>0</v>
      </c>
      <c r="AO27" s="12"/>
      <c r="AP27" s="3">
        <f t="shared" si="30"/>
        <v>0</v>
      </c>
      <c r="AQ27" s="3">
        <f t="shared" si="31"/>
        <v>0</v>
      </c>
      <c r="AR27" s="3">
        <f t="shared" si="32"/>
        <v>0</v>
      </c>
      <c r="AS27" s="3">
        <f t="shared" si="33"/>
        <v>0</v>
      </c>
      <c r="AU27" s="2">
        <f t="shared" si="105"/>
        <v>0</v>
      </c>
      <c r="AV27" s="12">
        <f t="shared" si="106"/>
        <v>1</v>
      </c>
      <c r="AX27" s="1">
        <f t="shared" si="107"/>
        <v>24223.880146981632</v>
      </c>
      <c r="AZ27" s="1">
        <f t="shared" si="108"/>
        <v>0</v>
      </c>
      <c r="BA27" s="1">
        <f t="shared" si="109"/>
        <v>0</v>
      </c>
      <c r="BB27" s="1">
        <f t="shared" si="110"/>
        <v>0</v>
      </c>
      <c r="BC27" s="1">
        <f t="shared" si="111"/>
        <v>0</v>
      </c>
      <c r="BE27" s="1">
        <f t="shared" si="112"/>
        <v>0</v>
      </c>
      <c r="BF27" s="1">
        <f t="shared" si="35"/>
        <v>24223.880146981632</v>
      </c>
      <c r="BH27" s="2">
        <f t="shared" si="36"/>
        <v>0</v>
      </c>
      <c r="BI27" s="2">
        <f t="shared" si="37"/>
        <v>0</v>
      </c>
      <c r="BJ27" s="2">
        <f t="shared" si="38"/>
        <v>0</v>
      </c>
      <c r="BK27" s="2">
        <f t="shared" si="39"/>
        <v>0</v>
      </c>
      <c r="BM27" s="1">
        <f t="shared" si="113"/>
        <v>0</v>
      </c>
      <c r="BN27" s="1">
        <f t="shared" si="114"/>
        <v>-12045.333087601584</v>
      </c>
      <c r="BO27" s="1">
        <f t="shared" si="115"/>
        <v>0</v>
      </c>
      <c r="BP27" s="1">
        <f t="shared" si="116"/>
        <v>-12045.333087601584</v>
      </c>
      <c r="BR27" s="2">
        <f t="shared" si="117"/>
        <v>0</v>
      </c>
      <c r="BS27" s="2">
        <f t="shared" si="118"/>
        <v>-0.49725035851048283</v>
      </c>
      <c r="BT27" s="2">
        <f t="shared" si="119"/>
        <v>0</v>
      </c>
      <c r="BU27" s="2">
        <f t="shared" si="120"/>
        <v>-0.49725035851048283</v>
      </c>
      <c r="BW27" s="1">
        <f t="shared" si="42"/>
        <v>0</v>
      </c>
      <c r="BX27" s="1">
        <f t="shared" si="43"/>
        <v>0</v>
      </c>
      <c r="BY27" s="1">
        <f t="shared" si="44"/>
        <v>0</v>
      </c>
      <c r="BZ27" s="1">
        <f t="shared" si="45"/>
        <v>0</v>
      </c>
      <c r="CB27" s="1">
        <f t="shared" si="46"/>
        <v>0</v>
      </c>
      <c r="CC27" s="1">
        <f t="shared" si="47"/>
        <v>-12045.333087601584</v>
      </c>
      <c r="CD27" s="1">
        <f t="shared" si="48"/>
        <v>0</v>
      </c>
      <c r="CE27" s="1">
        <f t="shared" si="49"/>
        <v>-12045.333087601584</v>
      </c>
      <c r="CG27" s="1">
        <f t="shared" si="50"/>
        <v>0</v>
      </c>
      <c r="CH27" s="1">
        <f t="shared" si="51"/>
        <v>0</v>
      </c>
      <c r="CI27" s="1">
        <f t="shared" si="52"/>
        <v>0</v>
      </c>
      <c r="CJ27" s="1">
        <f t="shared" si="53"/>
        <v>0</v>
      </c>
      <c r="CL27" s="1">
        <f t="shared" si="121"/>
        <v>0</v>
      </c>
      <c r="CN27" s="1">
        <f t="shared" si="54"/>
        <v>0</v>
      </c>
      <c r="CO27" s="1">
        <f t="shared" si="55"/>
        <v>-12015.294850475397</v>
      </c>
      <c r="CP27" s="1">
        <f t="shared" si="56"/>
        <v>0</v>
      </c>
      <c r="CQ27" s="1">
        <f t="shared" si="57"/>
        <v>-12015.294850475397</v>
      </c>
      <c r="CS27" s="1">
        <f t="shared" si="122"/>
        <v>-24030.589700950793</v>
      </c>
      <c r="CU27" s="1">
        <f t="shared" si="58"/>
        <v>0</v>
      </c>
      <c r="CV27" s="1">
        <f t="shared" si="59"/>
        <v>0</v>
      </c>
      <c r="CW27" s="1">
        <f t="shared" si="60"/>
        <v>0</v>
      </c>
      <c r="CX27" s="1">
        <f t="shared" si="61"/>
        <v>0</v>
      </c>
      <c r="CZ27" s="1">
        <f t="shared" si="62"/>
        <v>0</v>
      </c>
      <c r="DA27" s="1">
        <f t="shared" si="63"/>
        <v>-30.038237126187596</v>
      </c>
      <c r="DB27" s="1">
        <f t="shared" si="64"/>
        <v>0</v>
      </c>
      <c r="DC27" s="1">
        <f t="shared" si="65"/>
        <v>-30.038237126187596</v>
      </c>
      <c r="DE27" s="1">
        <f t="shared" si="123"/>
        <v>0</v>
      </c>
      <c r="DF27" s="1">
        <f t="shared" si="145"/>
        <v>-30.038237126187596</v>
      </c>
      <c r="DG27" s="1">
        <f t="shared" si="146"/>
        <v>0</v>
      </c>
      <c r="DH27" s="1">
        <f t="shared" si="147"/>
        <v>-30.038237126187596</v>
      </c>
      <c r="DJ27" s="26">
        <f t="shared" si="124"/>
        <v>0</v>
      </c>
      <c r="DK27" s="26">
        <f t="shared" si="125"/>
        <v>2.4937655860348385E-3</v>
      </c>
      <c r="DL27" s="26">
        <f t="shared" si="126"/>
        <v>0</v>
      </c>
      <c r="DM27" s="26">
        <f t="shared" si="127"/>
        <v>2.4937655860348385E-3</v>
      </c>
      <c r="DO27" s="2">
        <f t="shared" si="68"/>
        <v>-2.0000000000000018E-2</v>
      </c>
      <c r="DP27" s="2">
        <f t="shared" si="69"/>
        <v>4.0000000000000036E-2</v>
      </c>
      <c r="DQ27" s="2">
        <f t="shared" si="70"/>
        <v>-4.0000000000000036E-2</v>
      </c>
      <c r="DR27" s="2">
        <f t="shared" si="71"/>
        <v>5.0000000000000044E-2</v>
      </c>
      <c r="DT27" s="1">
        <f t="shared" si="72"/>
        <v>0</v>
      </c>
      <c r="DU27" s="1">
        <f t="shared" si="73"/>
        <v>0</v>
      </c>
      <c r="DV27" s="1">
        <f t="shared" si="74"/>
        <v>0</v>
      </c>
      <c r="DW27" s="1">
        <f t="shared" si="75"/>
        <v>0</v>
      </c>
      <c r="DY27" s="1">
        <f t="shared" si="76"/>
        <v>0</v>
      </c>
      <c r="DZ27" s="1">
        <f t="shared" si="77"/>
        <v>-481.81332350406382</v>
      </c>
      <c r="EA27" s="1">
        <f t="shared" si="78"/>
        <v>0</v>
      </c>
      <c r="EB27" s="1">
        <f t="shared" si="79"/>
        <v>-602.26665438007979</v>
      </c>
      <c r="ED27" s="1">
        <f t="shared" si="128"/>
        <v>0</v>
      </c>
      <c r="EE27" s="1">
        <f t="shared" si="129"/>
        <v>-481.81332350406382</v>
      </c>
      <c r="EF27" s="1">
        <f t="shared" si="130"/>
        <v>0</v>
      </c>
      <c r="EG27" s="1">
        <f t="shared" si="131"/>
        <v>-602.26665438007979</v>
      </c>
      <c r="EI27" s="25">
        <f t="shared" si="81"/>
        <v>0</v>
      </c>
      <c r="EJ27" s="25">
        <f t="shared" si="82"/>
        <v>0</v>
      </c>
      <c r="EK27" s="25">
        <f t="shared" si="83"/>
        <v>0</v>
      </c>
      <c r="EL27" s="25">
        <f t="shared" si="84"/>
        <v>0</v>
      </c>
      <c r="EN27" s="1">
        <f t="shared" si="132"/>
        <v>-1084.0799778841435</v>
      </c>
      <c r="EP27" s="1">
        <f t="shared" si="85"/>
        <v>0</v>
      </c>
      <c r="EQ27" s="1">
        <f t="shared" si="86"/>
        <v>0</v>
      </c>
      <c r="ER27" s="1">
        <f t="shared" si="87"/>
        <v>0</v>
      </c>
      <c r="ES27" s="1">
        <f t="shared" si="88"/>
        <v>0</v>
      </c>
      <c r="EU27" s="1">
        <f t="shared" si="89"/>
        <v>0</v>
      </c>
      <c r="EV27" s="1">
        <f t="shared" si="90"/>
        <v>511.85156063025141</v>
      </c>
      <c r="EW27" s="1">
        <f t="shared" si="91"/>
        <v>0</v>
      </c>
      <c r="EX27" s="1">
        <f t="shared" si="92"/>
        <v>632.30489150626738</v>
      </c>
      <c r="EZ27" s="3">
        <f t="shared" si="93"/>
        <v>0</v>
      </c>
      <c r="FA27" s="3">
        <f t="shared" si="94"/>
        <v>0</v>
      </c>
      <c r="FB27" s="3">
        <f t="shared" si="95"/>
        <v>0</v>
      </c>
      <c r="FC27" s="3">
        <f t="shared" si="96"/>
        <v>0</v>
      </c>
      <c r="FE27" s="1">
        <f t="shared" si="133"/>
        <v>1144.1564521365187</v>
      </c>
      <c r="FF27" s="1">
        <f t="shared" si="97"/>
        <v>24223.880146981632</v>
      </c>
      <c r="FG27" s="1">
        <f t="shared" si="134"/>
        <v>25368.03659911815</v>
      </c>
      <c r="FI27" s="23">
        <f t="shared" si="135"/>
        <v>4.7232583929337268E-2</v>
      </c>
      <c r="FJ27" s="40">
        <f t="shared" si="136"/>
        <v>2.5368036599118136</v>
      </c>
    </row>
    <row r="28" spans="1:166" ht="15" customHeight="1" x14ac:dyDescent="0.25">
      <c r="A28">
        <f t="shared" si="137"/>
        <v>25</v>
      </c>
      <c r="C28" s="4">
        <v>1</v>
      </c>
      <c r="D28" s="4">
        <v>0</v>
      </c>
      <c r="E28" s="4">
        <v>0</v>
      </c>
      <c r="F28" s="4">
        <v>0</v>
      </c>
      <c r="H28" s="1">
        <f t="shared" si="138"/>
        <v>246.43872293510938</v>
      </c>
      <c r="I28" s="1">
        <f t="shared" si="139"/>
        <v>1764.5316880704784</v>
      </c>
      <c r="J28" s="1">
        <f t="shared" si="140"/>
        <v>4763.3412859292148</v>
      </c>
      <c r="K28" s="1">
        <f t="shared" si="141"/>
        <v>74562.777543857825</v>
      </c>
      <c r="M28" s="1">
        <f t="shared" si="98"/>
        <v>246.43872293510938</v>
      </c>
      <c r="N28" s="1">
        <f t="shared" si="142"/>
        <v>2160.651046616912</v>
      </c>
      <c r="O28" s="1">
        <f t="shared" si="143"/>
        <v>4578.3571583203129</v>
      </c>
      <c r="P28" s="1">
        <f t="shared" si="144"/>
        <v>70871.550932775746</v>
      </c>
      <c r="R28" s="8">
        <v>-0.03</v>
      </c>
      <c r="S28" s="8">
        <v>-0.05</v>
      </c>
      <c r="T28" s="8">
        <v>-0.01</v>
      </c>
      <c r="U28" s="8">
        <v>-0.05</v>
      </c>
      <c r="W28" s="8">
        <v>-0.03</v>
      </c>
      <c r="X28" s="8">
        <v>0.2</v>
      </c>
      <c r="Y28" s="8">
        <v>-0.01</v>
      </c>
      <c r="Z28" s="8">
        <v>-0.04</v>
      </c>
      <c r="AB28" s="2">
        <f t="shared" si="99"/>
        <v>-3.0000000000000027E-2</v>
      </c>
      <c r="AC28" s="2">
        <f t="shared" si="100"/>
        <v>0.19999999999999996</v>
      </c>
      <c r="AD28" s="2">
        <f t="shared" si="101"/>
        <v>-1.000000000000012E-2</v>
      </c>
      <c r="AE28" s="2">
        <f t="shared" si="102"/>
        <v>-4.0000000000000036E-2</v>
      </c>
      <c r="AG28" s="2">
        <f t="shared" si="25"/>
        <v>-3.0000000000000027E-2</v>
      </c>
      <c r="AH28" s="2">
        <f t="shared" si="26"/>
        <v>-2.0000000000000018E-2</v>
      </c>
      <c r="AI28" s="2">
        <f t="shared" si="27"/>
        <v>3.0000000000000027E-2</v>
      </c>
      <c r="AJ28" s="2">
        <f t="shared" si="28"/>
        <v>1.0000000000000009E-2</v>
      </c>
      <c r="AL28">
        <f t="shared" si="29"/>
        <v>1</v>
      </c>
      <c r="AM28" s="3">
        <f t="shared" si="103"/>
        <v>1</v>
      </c>
      <c r="AN28" s="12">
        <f t="shared" si="104"/>
        <v>0.8</v>
      </c>
      <c r="AO28" s="12"/>
      <c r="AP28" s="3">
        <f t="shared" si="30"/>
        <v>0.8</v>
      </c>
      <c r="AQ28" s="3">
        <f t="shared" si="31"/>
        <v>0</v>
      </c>
      <c r="AR28" s="3">
        <f t="shared" si="32"/>
        <v>0</v>
      </c>
      <c r="AS28" s="3">
        <f t="shared" si="33"/>
        <v>0</v>
      </c>
      <c r="AU28" s="2">
        <f t="shared" si="105"/>
        <v>0.8</v>
      </c>
      <c r="AV28" s="12">
        <f t="shared" si="106"/>
        <v>0.19999999999999996</v>
      </c>
      <c r="AX28" s="1">
        <f t="shared" si="107"/>
        <v>25368.03659911815</v>
      </c>
      <c r="AZ28" s="1">
        <f t="shared" si="108"/>
        <v>20294.42927929452</v>
      </c>
      <c r="BA28" s="1">
        <f t="shared" si="109"/>
        <v>0</v>
      </c>
      <c r="BB28" s="1">
        <f t="shared" si="110"/>
        <v>0</v>
      </c>
      <c r="BC28" s="1">
        <f t="shared" si="111"/>
        <v>0</v>
      </c>
      <c r="BE28" s="1">
        <f t="shared" si="112"/>
        <v>20294.42927929452</v>
      </c>
      <c r="BF28" s="1">
        <f t="shared" si="35"/>
        <v>5073.60731982363</v>
      </c>
      <c r="BH28" s="2">
        <f t="shared" si="36"/>
        <v>-3.0000000000000027E-2</v>
      </c>
      <c r="BI28" s="2">
        <f t="shared" si="37"/>
        <v>0</v>
      </c>
      <c r="BJ28" s="2">
        <f t="shared" si="38"/>
        <v>0</v>
      </c>
      <c r="BK28" s="2">
        <f t="shared" si="39"/>
        <v>0</v>
      </c>
      <c r="BM28" s="1">
        <f t="shared" si="113"/>
        <v>20294.42927929452</v>
      </c>
      <c r="BN28" s="1">
        <f t="shared" si="114"/>
        <v>0</v>
      </c>
      <c r="BO28" s="1">
        <f t="shared" si="115"/>
        <v>0</v>
      </c>
      <c r="BP28" s="1">
        <f t="shared" si="116"/>
        <v>0</v>
      </c>
      <c r="BR28" s="2">
        <f t="shared" si="117"/>
        <v>0.8</v>
      </c>
      <c r="BS28" s="2">
        <f t="shared" si="118"/>
        <v>0</v>
      </c>
      <c r="BT28" s="2">
        <f t="shared" si="119"/>
        <v>0</v>
      </c>
      <c r="BU28" s="2">
        <f t="shared" si="120"/>
        <v>0</v>
      </c>
      <c r="BW28" s="1">
        <f t="shared" si="42"/>
        <v>20294.42927929452</v>
      </c>
      <c r="BX28" s="1">
        <f t="shared" si="43"/>
        <v>0</v>
      </c>
      <c r="BY28" s="1">
        <f t="shared" si="44"/>
        <v>0</v>
      </c>
      <c r="BZ28" s="1">
        <f t="shared" si="45"/>
        <v>0</v>
      </c>
      <c r="CB28" s="1">
        <f t="shared" si="46"/>
        <v>0</v>
      </c>
      <c r="CC28" s="1">
        <f t="shared" si="47"/>
        <v>0</v>
      </c>
      <c r="CD28" s="1">
        <f t="shared" si="48"/>
        <v>0</v>
      </c>
      <c r="CE28" s="1">
        <f t="shared" si="49"/>
        <v>0</v>
      </c>
      <c r="CG28" s="1">
        <f t="shared" si="50"/>
        <v>20264.033229450342</v>
      </c>
      <c r="CH28" s="1">
        <f t="shared" si="51"/>
        <v>0</v>
      </c>
      <c r="CI28" s="1">
        <f t="shared" si="52"/>
        <v>0</v>
      </c>
      <c r="CJ28" s="1">
        <f t="shared" si="53"/>
        <v>0</v>
      </c>
      <c r="CL28" s="1">
        <f t="shared" si="121"/>
        <v>20264.033229450342</v>
      </c>
      <c r="CN28" s="1">
        <f t="shared" si="54"/>
        <v>0</v>
      </c>
      <c r="CO28" s="1">
        <f t="shared" si="55"/>
        <v>0</v>
      </c>
      <c r="CP28" s="1">
        <f t="shared" si="56"/>
        <v>0</v>
      </c>
      <c r="CQ28" s="1">
        <f t="shared" si="57"/>
        <v>0</v>
      </c>
      <c r="CS28" s="1">
        <f t="shared" si="122"/>
        <v>0</v>
      </c>
      <c r="CU28" s="1">
        <f t="shared" si="58"/>
        <v>30.396049844177469</v>
      </c>
      <c r="CV28" s="1">
        <f t="shared" si="59"/>
        <v>0</v>
      </c>
      <c r="CW28" s="1">
        <f t="shared" si="60"/>
        <v>0</v>
      </c>
      <c r="CX28" s="1">
        <f t="shared" si="61"/>
        <v>0</v>
      </c>
      <c r="CZ28" s="1">
        <f t="shared" si="62"/>
        <v>0</v>
      </c>
      <c r="DA28" s="1">
        <f t="shared" si="63"/>
        <v>0</v>
      </c>
      <c r="DB28" s="1">
        <f t="shared" si="64"/>
        <v>0</v>
      </c>
      <c r="DC28" s="1">
        <f t="shared" si="65"/>
        <v>0</v>
      </c>
      <c r="DE28" s="1">
        <f t="shared" si="123"/>
        <v>30.396049844177469</v>
      </c>
      <c r="DF28" s="1">
        <f t="shared" si="145"/>
        <v>0</v>
      </c>
      <c r="DG28" s="1">
        <f t="shared" si="146"/>
        <v>0</v>
      </c>
      <c r="DH28" s="1">
        <f t="shared" si="147"/>
        <v>0</v>
      </c>
      <c r="DJ28" s="26">
        <f t="shared" si="124"/>
        <v>1.4977533699451785E-3</v>
      </c>
      <c r="DK28" s="26">
        <f t="shared" si="125"/>
        <v>0</v>
      </c>
      <c r="DL28" s="26">
        <f t="shared" si="126"/>
        <v>0</v>
      </c>
      <c r="DM28" s="26">
        <f t="shared" si="127"/>
        <v>0</v>
      </c>
      <c r="DO28" s="2">
        <f t="shared" si="68"/>
        <v>-3.0000000000000027E-2</v>
      </c>
      <c r="DP28" s="2">
        <f t="shared" si="69"/>
        <v>-2.0000000000000018E-2</v>
      </c>
      <c r="DQ28" s="2">
        <f t="shared" si="70"/>
        <v>3.0000000000000027E-2</v>
      </c>
      <c r="DR28" s="2">
        <f t="shared" si="71"/>
        <v>1.0000000000000009E-2</v>
      </c>
      <c r="DT28" s="1">
        <f t="shared" si="72"/>
        <v>-608.83287837883609</v>
      </c>
      <c r="DU28" s="1">
        <f t="shared" si="73"/>
        <v>0</v>
      </c>
      <c r="DV28" s="1">
        <f t="shared" si="74"/>
        <v>0</v>
      </c>
      <c r="DW28" s="1">
        <f t="shared" si="75"/>
        <v>0</v>
      </c>
      <c r="DY28" s="1">
        <f t="shared" si="76"/>
        <v>0</v>
      </c>
      <c r="DZ28" s="1">
        <f t="shared" si="77"/>
        <v>0</v>
      </c>
      <c r="EA28" s="1">
        <f t="shared" si="78"/>
        <v>0</v>
      </c>
      <c r="EB28" s="1">
        <f t="shared" si="79"/>
        <v>0</v>
      </c>
      <c r="ED28" s="1">
        <f t="shared" si="128"/>
        <v>-608.83287837883609</v>
      </c>
      <c r="EE28" s="1">
        <f t="shared" si="129"/>
        <v>0</v>
      </c>
      <c r="EF28" s="1">
        <f t="shared" si="130"/>
        <v>0</v>
      </c>
      <c r="EG28" s="1">
        <f t="shared" si="131"/>
        <v>0</v>
      </c>
      <c r="EI28" s="25">
        <f t="shared" si="81"/>
        <v>-3.0000000000000023E-2</v>
      </c>
      <c r="EJ28" s="25">
        <f t="shared" si="82"/>
        <v>0</v>
      </c>
      <c r="EK28" s="25">
        <f t="shared" si="83"/>
        <v>0</v>
      </c>
      <c r="EL28" s="25">
        <f t="shared" si="84"/>
        <v>0</v>
      </c>
      <c r="EN28" s="1">
        <f t="shared" si="132"/>
        <v>-608.83287837883609</v>
      </c>
      <c r="EP28" s="1">
        <f t="shared" si="85"/>
        <v>19685.596400915685</v>
      </c>
      <c r="EQ28" s="1">
        <f t="shared" si="86"/>
        <v>0</v>
      </c>
      <c r="ER28" s="1">
        <f t="shared" si="87"/>
        <v>0</v>
      </c>
      <c r="ES28" s="1">
        <f t="shared" si="88"/>
        <v>0</v>
      </c>
      <c r="EU28" s="1">
        <f t="shared" si="89"/>
        <v>20264.033229450342</v>
      </c>
      <c r="EV28" s="1">
        <f t="shared" si="90"/>
        <v>0</v>
      </c>
      <c r="EW28" s="1">
        <f t="shared" si="91"/>
        <v>0</v>
      </c>
      <c r="EX28" s="1">
        <f t="shared" si="92"/>
        <v>0</v>
      </c>
      <c r="EZ28" s="3">
        <f t="shared" si="93"/>
        <v>-1.4977533699451762E-3</v>
      </c>
      <c r="FA28" s="3">
        <f t="shared" si="94"/>
        <v>0</v>
      </c>
      <c r="FB28" s="3">
        <f t="shared" si="95"/>
        <v>0</v>
      </c>
      <c r="FC28" s="3">
        <f t="shared" si="96"/>
        <v>0</v>
      </c>
      <c r="FE28" s="1">
        <f t="shared" si="133"/>
        <v>20264.033229450342</v>
      </c>
      <c r="FF28" s="1">
        <f t="shared" si="97"/>
        <v>5073.60731982363</v>
      </c>
      <c r="FG28" s="1">
        <f t="shared" si="134"/>
        <v>25337.640549273972</v>
      </c>
      <c r="FI28" s="23">
        <f t="shared" si="135"/>
        <v>-1.1982026959561631E-3</v>
      </c>
      <c r="FJ28" s="40">
        <f t="shared" si="136"/>
        <v>2.5337640549273956</v>
      </c>
    </row>
    <row r="29" spans="1:166" ht="15" customHeight="1" x14ac:dyDescent="0.25">
      <c r="A29">
        <f t="shared" si="137"/>
        <v>26</v>
      </c>
      <c r="C29" s="4">
        <v>1</v>
      </c>
      <c r="D29" s="4">
        <v>0</v>
      </c>
      <c r="E29" s="4">
        <v>1</v>
      </c>
      <c r="F29" s="4">
        <v>1</v>
      </c>
      <c r="H29" s="1">
        <f t="shared" si="138"/>
        <v>239.0455612470561</v>
      </c>
      <c r="I29" s="1">
        <f t="shared" si="139"/>
        <v>2052.6184942860664</v>
      </c>
      <c r="J29" s="1">
        <f t="shared" si="140"/>
        <v>4532.5735867371095</v>
      </c>
      <c r="K29" s="1">
        <f t="shared" si="141"/>
        <v>67327.97338613696</v>
      </c>
      <c r="M29" s="1">
        <f t="shared" si="98"/>
        <v>266.15382076991813</v>
      </c>
      <c r="N29" s="1">
        <f t="shared" si="142"/>
        <v>2203.8640675492502</v>
      </c>
      <c r="O29" s="1">
        <f t="shared" si="143"/>
        <v>4944.6257309859384</v>
      </c>
      <c r="P29" s="1">
        <f t="shared" si="144"/>
        <v>63784.395839498175</v>
      </c>
      <c r="R29" s="8">
        <v>-0.03</v>
      </c>
      <c r="S29" s="8">
        <v>-0.01</v>
      </c>
      <c r="T29" s="8">
        <v>0.05</v>
      </c>
      <c r="U29" s="8">
        <v>-0.04</v>
      </c>
      <c r="W29" s="8">
        <v>0.08</v>
      </c>
      <c r="X29" s="8">
        <v>0.02</v>
      </c>
      <c r="Y29" s="8">
        <v>0.08</v>
      </c>
      <c r="Z29" s="8">
        <v>-0.1</v>
      </c>
      <c r="AB29" s="2">
        <f t="shared" si="99"/>
        <v>8.0000000000000071E-2</v>
      </c>
      <c r="AC29" s="2">
        <f t="shared" si="100"/>
        <v>2.0000000000000018E-2</v>
      </c>
      <c r="AD29" s="2">
        <f t="shared" si="101"/>
        <v>8.0000000000000071E-2</v>
      </c>
      <c r="AE29" s="2">
        <f t="shared" si="102"/>
        <v>-9.9999999999999978E-2</v>
      </c>
      <c r="AG29" s="2">
        <f t="shared" si="25"/>
        <v>-3.0000000000000027E-2</v>
      </c>
      <c r="AH29" s="2">
        <f t="shared" si="26"/>
        <v>-5.0000000000000044E-2</v>
      </c>
      <c r="AI29" s="2">
        <f t="shared" si="27"/>
        <v>-1.0000000000000009E-2</v>
      </c>
      <c r="AJ29" s="2">
        <f t="shared" si="28"/>
        <v>-4.9999999999999933E-2</v>
      </c>
      <c r="AL29">
        <f t="shared" si="29"/>
        <v>3</v>
      </c>
      <c r="AM29" s="3">
        <f t="shared" si="103"/>
        <v>0.33333333333333331</v>
      </c>
      <c r="AN29" s="12">
        <f t="shared" si="104"/>
        <v>0.33333333333333331</v>
      </c>
      <c r="AO29" s="12"/>
      <c r="AP29" s="3">
        <f t="shared" si="30"/>
        <v>0.33333333333333331</v>
      </c>
      <c r="AQ29" s="3">
        <f t="shared" si="31"/>
        <v>0</v>
      </c>
      <c r="AR29" s="3">
        <f t="shared" si="32"/>
        <v>0.33333333333333331</v>
      </c>
      <c r="AS29" s="3">
        <f t="shared" si="33"/>
        <v>0.33333333333333331</v>
      </c>
      <c r="AU29" s="2">
        <f t="shared" si="105"/>
        <v>1</v>
      </c>
      <c r="AV29" s="12">
        <f t="shared" si="106"/>
        <v>0</v>
      </c>
      <c r="AX29" s="1">
        <f t="shared" si="107"/>
        <v>25337.640549273972</v>
      </c>
      <c r="AZ29" s="1">
        <f t="shared" si="108"/>
        <v>8445.8801830913235</v>
      </c>
      <c r="BA29" s="1">
        <f t="shared" si="109"/>
        <v>0</v>
      </c>
      <c r="BB29" s="1">
        <f t="shared" si="110"/>
        <v>8445.8801830913235</v>
      </c>
      <c r="BC29" s="1">
        <f t="shared" si="111"/>
        <v>8445.8801830913235</v>
      </c>
      <c r="BE29" s="1">
        <f t="shared" si="112"/>
        <v>25337.640549273972</v>
      </c>
      <c r="BF29" s="1">
        <f t="shared" si="35"/>
        <v>0</v>
      </c>
      <c r="BH29" s="2">
        <f t="shared" si="36"/>
        <v>8.0000000000000071E-2</v>
      </c>
      <c r="BI29" s="2">
        <f t="shared" si="37"/>
        <v>0</v>
      </c>
      <c r="BJ29" s="2">
        <f t="shared" si="38"/>
        <v>8.0000000000000071E-2</v>
      </c>
      <c r="BK29" s="2">
        <f t="shared" si="39"/>
        <v>-9.9999999999999978E-2</v>
      </c>
      <c r="BM29" s="1">
        <f t="shared" si="113"/>
        <v>-11848.549096203196</v>
      </c>
      <c r="BN29" s="1">
        <f t="shared" si="114"/>
        <v>0</v>
      </c>
      <c r="BO29" s="1">
        <f t="shared" si="115"/>
        <v>8445.8801830913235</v>
      </c>
      <c r="BP29" s="1">
        <f t="shared" si="116"/>
        <v>8445.8801830913235</v>
      </c>
      <c r="BR29" s="2">
        <f t="shared" si="117"/>
        <v>-0.46762637875304086</v>
      </c>
      <c r="BS29" s="2">
        <f t="shared" si="118"/>
        <v>0</v>
      </c>
      <c r="BT29" s="2">
        <f t="shared" si="119"/>
        <v>0.33333333333333331</v>
      </c>
      <c r="BU29" s="2">
        <f t="shared" si="120"/>
        <v>0.33333333333333331</v>
      </c>
      <c r="BW29" s="1">
        <f t="shared" si="42"/>
        <v>0</v>
      </c>
      <c r="BX29" s="1">
        <f t="shared" si="43"/>
        <v>0</v>
      </c>
      <c r="BY29" s="1">
        <f t="shared" si="44"/>
        <v>8445.8801830913235</v>
      </c>
      <c r="BZ29" s="1">
        <f t="shared" si="45"/>
        <v>8445.8801830913235</v>
      </c>
      <c r="CB29" s="1">
        <f t="shared" si="46"/>
        <v>-11848.549096203196</v>
      </c>
      <c r="CC29" s="1">
        <f t="shared" si="47"/>
        <v>0</v>
      </c>
      <c r="CD29" s="1">
        <f t="shared" si="48"/>
        <v>0</v>
      </c>
      <c r="CE29" s="1">
        <f t="shared" si="49"/>
        <v>0</v>
      </c>
      <c r="CG29" s="1">
        <f t="shared" si="50"/>
        <v>0</v>
      </c>
      <c r="CH29" s="1">
        <f t="shared" si="51"/>
        <v>0</v>
      </c>
      <c r="CI29" s="1">
        <f t="shared" si="52"/>
        <v>8433.230337584946</v>
      </c>
      <c r="CJ29" s="1">
        <f t="shared" si="53"/>
        <v>8433.230337584946</v>
      </c>
      <c r="CL29" s="1">
        <f t="shared" si="121"/>
        <v>16866.460675169892</v>
      </c>
      <c r="CN29" s="1">
        <f t="shared" si="54"/>
        <v>-11819.001592222641</v>
      </c>
      <c r="CO29" s="1">
        <f t="shared" si="55"/>
        <v>0</v>
      </c>
      <c r="CP29" s="1">
        <f t="shared" si="56"/>
        <v>0</v>
      </c>
      <c r="CQ29" s="1">
        <f t="shared" si="57"/>
        <v>0</v>
      </c>
      <c r="CS29" s="1">
        <f t="shared" si="122"/>
        <v>-11819.001592222641</v>
      </c>
      <c r="CU29" s="1">
        <f t="shared" si="58"/>
        <v>0</v>
      </c>
      <c r="CV29" s="1">
        <f t="shared" si="59"/>
        <v>0</v>
      </c>
      <c r="CW29" s="1">
        <f t="shared" si="60"/>
        <v>12.64984550637746</v>
      </c>
      <c r="CX29" s="1">
        <f t="shared" si="61"/>
        <v>12.64984550637746</v>
      </c>
      <c r="CZ29" s="1">
        <f t="shared" si="62"/>
        <v>-29.547503980555121</v>
      </c>
      <c r="DA29" s="1">
        <f t="shared" si="63"/>
        <v>0</v>
      </c>
      <c r="DB29" s="1">
        <f t="shared" si="64"/>
        <v>0</v>
      </c>
      <c r="DC29" s="1">
        <f t="shared" si="65"/>
        <v>0</v>
      </c>
      <c r="DE29" s="1">
        <f t="shared" si="123"/>
        <v>-29.547503980555121</v>
      </c>
      <c r="DF29" s="1">
        <f t="shared" si="145"/>
        <v>0</v>
      </c>
      <c r="DG29" s="1">
        <f t="shared" si="146"/>
        <v>12.64984550637746</v>
      </c>
      <c r="DH29" s="1">
        <f t="shared" si="147"/>
        <v>12.64984550637746</v>
      </c>
      <c r="DJ29" s="26">
        <f t="shared" si="124"/>
        <v>2.4937655860347878E-3</v>
      </c>
      <c r="DK29" s="26">
        <f t="shared" si="125"/>
        <v>0</v>
      </c>
      <c r="DL29" s="26">
        <f t="shared" si="126"/>
        <v>1.4977533699450873E-3</v>
      </c>
      <c r="DM29" s="26">
        <f t="shared" si="127"/>
        <v>1.4977533699450873E-3</v>
      </c>
      <c r="DO29" s="2">
        <f t="shared" si="68"/>
        <v>-3.0000000000000027E-2</v>
      </c>
      <c r="DP29" s="2">
        <f t="shared" si="69"/>
        <v>-5.0000000000000044E-2</v>
      </c>
      <c r="DQ29" s="2">
        <f t="shared" si="70"/>
        <v>-1.0000000000000009E-2</v>
      </c>
      <c r="DR29" s="2">
        <f t="shared" si="71"/>
        <v>-4.9999999999999933E-2</v>
      </c>
      <c r="DT29" s="1">
        <f t="shared" si="72"/>
        <v>0</v>
      </c>
      <c r="DU29" s="1">
        <f t="shared" si="73"/>
        <v>0</v>
      </c>
      <c r="DV29" s="1">
        <f t="shared" si="74"/>
        <v>-84.458801830913316</v>
      </c>
      <c r="DW29" s="1">
        <f t="shared" si="75"/>
        <v>-422.29400915456563</v>
      </c>
      <c r="DY29" s="1">
        <f t="shared" si="76"/>
        <v>355.45647288609621</v>
      </c>
      <c r="DZ29" s="1">
        <f t="shared" si="77"/>
        <v>0</v>
      </c>
      <c r="EA29" s="1">
        <f t="shared" si="78"/>
        <v>0</v>
      </c>
      <c r="EB29" s="1">
        <f t="shared" si="79"/>
        <v>0</v>
      </c>
      <c r="ED29" s="1">
        <f t="shared" si="128"/>
        <v>355.45647288609621</v>
      </c>
      <c r="EE29" s="1">
        <f t="shared" si="129"/>
        <v>0</v>
      </c>
      <c r="EF29" s="1">
        <f t="shared" si="130"/>
        <v>-84.458801830913316</v>
      </c>
      <c r="EG29" s="1">
        <f t="shared" si="131"/>
        <v>-422.29400915456563</v>
      </c>
      <c r="EI29" s="25">
        <f t="shared" si="81"/>
        <v>4.2086374087773715E-2</v>
      </c>
      <c r="EJ29" s="25">
        <f t="shared" si="82"/>
        <v>0</v>
      </c>
      <c r="EK29" s="25">
        <f t="shared" si="83"/>
        <v>-1.0000000000000009E-2</v>
      </c>
      <c r="EL29" s="25">
        <f t="shared" si="84"/>
        <v>-4.9999999999999933E-2</v>
      </c>
      <c r="EN29" s="1">
        <f t="shared" si="132"/>
        <v>-151.29633809938275</v>
      </c>
      <c r="EP29" s="1">
        <f t="shared" si="85"/>
        <v>9121.5505977386292</v>
      </c>
      <c r="EQ29" s="1">
        <f t="shared" si="86"/>
        <v>0</v>
      </c>
      <c r="ER29" s="1">
        <f t="shared" si="87"/>
        <v>9121.5505977386292</v>
      </c>
      <c r="ES29" s="1">
        <f t="shared" si="88"/>
        <v>7601.2921647821913</v>
      </c>
      <c r="EU29" s="1">
        <f t="shared" si="89"/>
        <v>8795.6416288330875</v>
      </c>
      <c r="EV29" s="1">
        <f t="shared" si="90"/>
        <v>0</v>
      </c>
      <c r="EW29" s="1">
        <f t="shared" si="91"/>
        <v>9193.359554063165</v>
      </c>
      <c r="EX29" s="1">
        <f t="shared" si="92"/>
        <v>8010.9363284303799</v>
      </c>
      <c r="EZ29" s="3">
        <f t="shared" si="93"/>
        <v>4.1412077623595334E-2</v>
      </c>
      <c r="FA29" s="3">
        <f t="shared" si="94"/>
        <v>0</v>
      </c>
      <c r="FB29" s="3">
        <f t="shared" si="95"/>
        <v>8.8502246630054904E-2</v>
      </c>
      <c r="FC29" s="3">
        <f t="shared" si="96"/>
        <v>-5.149775336994511E-2</v>
      </c>
      <c r="FE29" s="1">
        <f t="shared" si="133"/>
        <v>25999.937511326632</v>
      </c>
      <c r="FF29" s="1">
        <f t="shared" si="97"/>
        <v>0</v>
      </c>
      <c r="FG29" s="1">
        <f t="shared" si="134"/>
        <v>25999.937511326632</v>
      </c>
      <c r="FI29" s="23">
        <f t="shared" si="135"/>
        <v>2.613885696123508E-2</v>
      </c>
      <c r="FJ29" s="40">
        <f t="shared" si="136"/>
        <v>2.5999937511326618</v>
      </c>
    </row>
    <row r="30" spans="1:166" ht="15" customHeight="1" x14ac:dyDescent="0.25">
      <c r="A30">
        <f t="shared" si="137"/>
        <v>27</v>
      </c>
      <c r="C30" s="4">
        <v>1</v>
      </c>
      <c r="D30" s="4">
        <v>0</v>
      </c>
      <c r="E30" s="4">
        <v>0</v>
      </c>
      <c r="F30" s="4">
        <v>0</v>
      </c>
      <c r="H30" s="1">
        <f t="shared" si="138"/>
        <v>258.16920614682056</v>
      </c>
      <c r="I30" s="1">
        <f t="shared" si="139"/>
        <v>2181.8254268737578</v>
      </c>
      <c r="J30" s="1">
        <f t="shared" si="140"/>
        <v>5191.8570175352352</v>
      </c>
      <c r="K30" s="1">
        <f t="shared" si="141"/>
        <v>61233.020005918246</v>
      </c>
      <c r="M30" s="1">
        <f t="shared" si="98"/>
        <v>231.55382406982878</v>
      </c>
      <c r="N30" s="1">
        <f t="shared" si="142"/>
        <v>2556.4823183571302</v>
      </c>
      <c r="O30" s="1">
        <f t="shared" si="143"/>
        <v>5933.5508771831255</v>
      </c>
      <c r="P30" s="1">
        <f t="shared" si="144"/>
        <v>58043.800213943337</v>
      </c>
      <c r="R30" s="8">
        <v>-0.04</v>
      </c>
      <c r="S30" s="8">
        <v>-0.02</v>
      </c>
      <c r="T30" s="8">
        <v>0.02</v>
      </c>
      <c r="U30" s="8">
        <v>-0.05</v>
      </c>
      <c r="W30" s="8">
        <v>-0.13</v>
      </c>
      <c r="X30" s="8">
        <v>0.16</v>
      </c>
      <c r="Y30" s="8">
        <v>0.2</v>
      </c>
      <c r="Z30" s="8">
        <v>-0.09</v>
      </c>
      <c r="AB30" s="2">
        <f t="shared" si="99"/>
        <v>-0.13</v>
      </c>
      <c r="AC30" s="2">
        <f t="shared" si="100"/>
        <v>0.15999999999999992</v>
      </c>
      <c r="AD30" s="2">
        <f t="shared" si="101"/>
        <v>0.19999999999999996</v>
      </c>
      <c r="AE30" s="2">
        <f t="shared" si="102"/>
        <v>-8.9999999999999969E-2</v>
      </c>
      <c r="AG30" s="2">
        <f t="shared" si="25"/>
        <v>-3.0000000000000138E-2</v>
      </c>
      <c r="AH30" s="2">
        <f t="shared" si="26"/>
        <v>-9.9999999999998979E-3</v>
      </c>
      <c r="AI30" s="2">
        <f t="shared" si="27"/>
        <v>5.0000000000000044E-2</v>
      </c>
      <c r="AJ30" s="2">
        <f t="shared" si="28"/>
        <v>-4.0000000000000036E-2</v>
      </c>
      <c r="AL30">
        <f t="shared" si="29"/>
        <v>1</v>
      </c>
      <c r="AM30" s="3">
        <f t="shared" si="103"/>
        <v>1</v>
      </c>
      <c r="AN30" s="12">
        <f t="shared" si="104"/>
        <v>0.8</v>
      </c>
      <c r="AO30" s="12"/>
      <c r="AP30" s="3">
        <f t="shared" si="30"/>
        <v>0.8</v>
      </c>
      <c r="AQ30" s="3">
        <f t="shared" si="31"/>
        <v>0</v>
      </c>
      <c r="AR30" s="3">
        <f t="shared" si="32"/>
        <v>0</v>
      </c>
      <c r="AS30" s="3">
        <f t="shared" si="33"/>
        <v>0</v>
      </c>
      <c r="AU30" s="2">
        <f t="shared" si="105"/>
        <v>0.8</v>
      </c>
      <c r="AV30" s="12">
        <f t="shared" si="106"/>
        <v>0.19999999999999996</v>
      </c>
      <c r="AX30" s="1">
        <f t="shared" si="107"/>
        <v>25999.937511326632</v>
      </c>
      <c r="AZ30" s="1">
        <f t="shared" si="108"/>
        <v>20799.950009061307</v>
      </c>
      <c r="BA30" s="1">
        <f t="shared" si="109"/>
        <v>0</v>
      </c>
      <c r="BB30" s="1">
        <f t="shared" si="110"/>
        <v>0</v>
      </c>
      <c r="BC30" s="1">
        <f t="shared" si="111"/>
        <v>0</v>
      </c>
      <c r="BE30" s="1">
        <f t="shared" si="112"/>
        <v>20799.950009061307</v>
      </c>
      <c r="BF30" s="1">
        <f t="shared" si="35"/>
        <v>5199.987502265325</v>
      </c>
      <c r="BH30" s="2">
        <f t="shared" si="36"/>
        <v>-0.13</v>
      </c>
      <c r="BI30" s="2">
        <f t="shared" si="37"/>
        <v>0</v>
      </c>
      <c r="BJ30" s="2">
        <f t="shared" si="38"/>
        <v>0</v>
      </c>
      <c r="BK30" s="2">
        <f t="shared" si="39"/>
        <v>0</v>
      </c>
      <c r="BM30" s="1">
        <f t="shared" si="113"/>
        <v>12354.069825969984</v>
      </c>
      <c r="BN30" s="1">
        <f t="shared" si="114"/>
        <v>0</v>
      </c>
      <c r="BO30" s="1">
        <f t="shared" si="115"/>
        <v>-8445.8801830913235</v>
      </c>
      <c r="BP30" s="1">
        <f t="shared" si="116"/>
        <v>-8445.8801830913235</v>
      </c>
      <c r="BR30" s="2">
        <f t="shared" si="117"/>
        <v>0.47515767376702533</v>
      </c>
      <c r="BS30" s="2">
        <f t="shared" si="118"/>
        <v>0</v>
      </c>
      <c r="BT30" s="2">
        <f t="shared" si="119"/>
        <v>-0.32484232623297477</v>
      </c>
      <c r="BU30" s="2">
        <f t="shared" si="120"/>
        <v>-0.32484232623297477</v>
      </c>
      <c r="BW30" s="1">
        <f t="shared" si="42"/>
        <v>12354.069825969984</v>
      </c>
      <c r="BX30" s="1">
        <f t="shared" si="43"/>
        <v>0</v>
      </c>
      <c r="BY30" s="1">
        <f t="shared" si="44"/>
        <v>0</v>
      </c>
      <c r="BZ30" s="1">
        <f t="shared" si="45"/>
        <v>0</v>
      </c>
      <c r="CB30" s="1">
        <f t="shared" si="46"/>
        <v>0</v>
      </c>
      <c r="CC30" s="1">
        <f t="shared" si="47"/>
        <v>0</v>
      </c>
      <c r="CD30" s="1">
        <f t="shared" si="48"/>
        <v>-8445.8801830913235</v>
      </c>
      <c r="CE30" s="1">
        <f t="shared" si="49"/>
        <v>-8445.8801830913235</v>
      </c>
      <c r="CG30" s="1">
        <f t="shared" si="50"/>
        <v>12335.566476255599</v>
      </c>
      <c r="CH30" s="1">
        <f t="shared" si="51"/>
        <v>0</v>
      </c>
      <c r="CI30" s="1">
        <f t="shared" si="52"/>
        <v>0</v>
      </c>
      <c r="CJ30" s="1">
        <f t="shared" si="53"/>
        <v>0</v>
      </c>
      <c r="CL30" s="1">
        <f t="shared" si="121"/>
        <v>12335.566476255599</v>
      </c>
      <c r="CN30" s="1">
        <f t="shared" si="54"/>
        <v>0</v>
      </c>
      <c r="CO30" s="1">
        <f t="shared" si="55"/>
        <v>0</v>
      </c>
      <c r="CP30" s="1">
        <f t="shared" si="56"/>
        <v>-8424.8181377469573</v>
      </c>
      <c r="CQ30" s="1">
        <f t="shared" si="57"/>
        <v>-8424.8181377469573</v>
      </c>
      <c r="CS30" s="1">
        <f t="shared" si="122"/>
        <v>-16849.636275493915</v>
      </c>
      <c r="CU30" s="1">
        <f t="shared" si="58"/>
        <v>18.503349714384967</v>
      </c>
      <c r="CV30" s="1">
        <f t="shared" si="59"/>
        <v>0</v>
      </c>
      <c r="CW30" s="1">
        <f t="shared" si="60"/>
        <v>0</v>
      </c>
      <c r="CX30" s="1">
        <f t="shared" si="61"/>
        <v>0</v>
      </c>
      <c r="CZ30" s="1">
        <f t="shared" si="62"/>
        <v>0</v>
      </c>
      <c r="DA30" s="1">
        <f t="shared" si="63"/>
        <v>0</v>
      </c>
      <c r="DB30" s="1">
        <f t="shared" si="64"/>
        <v>-21.062045344366197</v>
      </c>
      <c r="DC30" s="1">
        <f t="shared" si="65"/>
        <v>-21.062045344366197</v>
      </c>
      <c r="DE30" s="1">
        <f t="shared" si="123"/>
        <v>18.503349714384967</v>
      </c>
      <c r="DF30" s="1">
        <f t="shared" si="145"/>
        <v>0</v>
      </c>
      <c r="DG30" s="1">
        <f t="shared" si="146"/>
        <v>-21.062045344366197</v>
      </c>
      <c r="DH30" s="1">
        <f t="shared" si="147"/>
        <v>-21.062045344366197</v>
      </c>
      <c r="DJ30" s="26">
        <f t="shared" si="124"/>
        <v>1.4977533699452091E-3</v>
      </c>
      <c r="DK30" s="26">
        <f t="shared" si="125"/>
        <v>0</v>
      </c>
      <c r="DL30" s="26">
        <f t="shared" si="126"/>
        <v>2.4937655860347713E-3</v>
      </c>
      <c r="DM30" s="26">
        <f t="shared" si="127"/>
        <v>2.4937655860347713E-3</v>
      </c>
      <c r="DO30" s="2">
        <f t="shared" si="68"/>
        <v>-3.0000000000000138E-2</v>
      </c>
      <c r="DP30" s="2">
        <f t="shared" si="69"/>
        <v>-9.9999999999998979E-3</v>
      </c>
      <c r="DQ30" s="2">
        <f t="shared" si="70"/>
        <v>5.0000000000000044E-2</v>
      </c>
      <c r="DR30" s="2">
        <f t="shared" si="71"/>
        <v>-4.0000000000000036E-2</v>
      </c>
      <c r="DT30" s="1">
        <f t="shared" si="72"/>
        <v>-370.62209477910119</v>
      </c>
      <c r="DU30" s="1">
        <f t="shared" si="73"/>
        <v>0</v>
      </c>
      <c r="DV30" s="1">
        <f t="shared" si="74"/>
        <v>0</v>
      </c>
      <c r="DW30" s="1">
        <f t="shared" si="75"/>
        <v>0</v>
      </c>
      <c r="DY30" s="1">
        <f t="shared" si="76"/>
        <v>0</v>
      </c>
      <c r="DZ30" s="1">
        <f t="shared" si="77"/>
        <v>0</v>
      </c>
      <c r="EA30" s="1">
        <f t="shared" si="78"/>
        <v>-422.29400915456654</v>
      </c>
      <c r="EB30" s="1">
        <f t="shared" si="79"/>
        <v>337.83520732365326</v>
      </c>
      <c r="ED30" s="1">
        <f t="shared" si="128"/>
        <v>-370.62209477910119</v>
      </c>
      <c r="EE30" s="1">
        <f t="shared" si="129"/>
        <v>0</v>
      </c>
      <c r="EF30" s="1">
        <f t="shared" si="130"/>
        <v>-422.29400915456654</v>
      </c>
      <c r="EG30" s="1">
        <f t="shared" si="131"/>
        <v>337.83520732365326</v>
      </c>
      <c r="EI30" s="25">
        <f t="shared" si="81"/>
        <v>-1.7818412766263527E-2</v>
      </c>
      <c r="EJ30" s="25">
        <f t="shared" si="82"/>
        <v>0</v>
      </c>
      <c r="EK30" s="25">
        <f t="shared" si="83"/>
        <v>0</v>
      </c>
      <c r="EL30" s="25">
        <f t="shared" si="84"/>
        <v>0</v>
      </c>
      <c r="EN30" s="1">
        <f t="shared" si="132"/>
        <v>-455.08089661001446</v>
      </c>
      <c r="EP30" s="1">
        <f t="shared" si="85"/>
        <v>18095.956507883337</v>
      </c>
      <c r="EQ30" s="1">
        <f t="shared" si="86"/>
        <v>0</v>
      </c>
      <c r="ER30" s="1">
        <f t="shared" si="87"/>
        <v>0</v>
      </c>
      <c r="ES30" s="1">
        <f t="shared" si="88"/>
        <v>0</v>
      </c>
      <c r="EU30" s="1">
        <f t="shared" si="89"/>
        <v>18448.075252948052</v>
      </c>
      <c r="EV30" s="1">
        <f t="shared" si="90"/>
        <v>0</v>
      </c>
      <c r="EW30" s="1">
        <f t="shared" si="91"/>
        <v>443.35605449893274</v>
      </c>
      <c r="EX30" s="1">
        <f t="shared" si="92"/>
        <v>-316.77316197928707</v>
      </c>
      <c r="EZ30" s="3">
        <f t="shared" si="93"/>
        <v>-0.11307117349266138</v>
      </c>
      <c r="FA30" s="3">
        <f t="shared" si="94"/>
        <v>0</v>
      </c>
      <c r="FB30" s="3">
        <f t="shared" si="95"/>
        <v>0</v>
      </c>
      <c r="FC30" s="3">
        <f t="shared" si="96"/>
        <v>0</v>
      </c>
      <c r="FE30" s="1">
        <f t="shared" si="133"/>
        <v>18574.6581454677</v>
      </c>
      <c r="FF30" s="1">
        <f t="shared" si="97"/>
        <v>5199.987502265325</v>
      </c>
      <c r="FG30" s="1">
        <f t="shared" si="134"/>
        <v>23774.645647733025</v>
      </c>
      <c r="FI30" s="23">
        <f t="shared" si="135"/>
        <v>-8.5588354303704706E-2</v>
      </c>
      <c r="FJ30" s="40">
        <f t="shared" si="136"/>
        <v>2.3774645647733013</v>
      </c>
    </row>
    <row r="31" spans="1:166" ht="15" customHeight="1" x14ac:dyDescent="0.25">
      <c r="A31">
        <f t="shared" si="137"/>
        <v>28</v>
      </c>
      <c r="C31" s="4">
        <v>1</v>
      </c>
      <c r="D31" s="4">
        <v>0</v>
      </c>
      <c r="E31" s="4">
        <v>0</v>
      </c>
      <c r="F31" s="4">
        <v>1</v>
      </c>
      <c r="H31" s="1">
        <f t="shared" si="138"/>
        <v>222.29167110703563</v>
      </c>
      <c r="I31" s="1">
        <f t="shared" si="139"/>
        <v>2505.3526719899874</v>
      </c>
      <c r="J31" s="1">
        <f t="shared" si="140"/>
        <v>6052.2218947267884</v>
      </c>
      <c r="K31" s="1">
        <f t="shared" si="141"/>
        <v>55141.610203246171</v>
      </c>
      <c r="M31" s="1">
        <f t="shared" si="98"/>
        <v>240.81597703262193</v>
      </c>
      <c r="N31" s="1">
        <f t="shared" si="142"/>
        <v>2812.1305501928437</v>
      </c>
      <c r="O31" s="1">
        <f t="shared" si="143"/>
        <v>6408.234947357776</v>
      </c>
      <c r="P31" s="1">
        <f t="shared" si="144"/>
        <v>56302.486207525035</v>
      </c>
      <c r="R31" s="8">
        <v>-0.02</v>
      </c>
      <c r="S31" s="8">
        <v>-0.01</v>
      </c>
      <c r="T31" s="8">
        <v>0.02</v>
      </c>
      <c r="U31" s="8">
        <v>0</v>
      </c>
      <c r="W31" s="8">
        <v>0.04</v>
      </c>
      <c r="X31" s="8">
        <v>0.1</v>
      </c>
      <c r="Y31" s="8">
        <v>0.08</v>
      </c>
      <c r="Z31" s="8">
        <v>-0.03</v>
      </c>
      <c r="AB31" s="2">
        <f t="shared" si="99"/>
        <v>4.0000000000000036E-2</v>
      </c>
      <c r="AC31" s="2">
        <f t="shared" si="100"/>
        <v>0.10000000000000009</v>
      </c>
      <c r="AD31" s="2">
        <f t="shared" si="101"/>
        <v>8.0000000000000071E-2</v>
      </c>
      <c r="AE31" s="2">
        <f t="shared" si="102"/>
        <v>-3.0000000000000027E-2</v>
      </c>
      <c r="AG31" s="2">
        <f t="shared" si="25"/>
        <v>-4.0000000000000036E-2</v>
      </c>
      <c r="AH31" s="2">
        <f t="shared" si="26"/>
        <v>-2.0000000000000129E-2</v>
      </c>
      <c r="AI31" s="2">
        <f t="shared" si="27"/>
        <v>2.0000000000000018E-2</v>
      </c>
      <c r="AJ31" s="2">
        <f t="shared" si="28"/>
        <v>-4.9999999999999933E-2</v>
      </c>
      <c r="AL31">
        <f t="shared" si="29"/>
        <v>2</v>
      </c>
      <c r="AM31" s="3">
        <f t="shared" si="103"/>
        <v>0.5</v>
      </c>
      <c r="AN31" s="12">
        <f t="shared" si="104"/>
        <v>0.5</v>
      </c>
      <c r="AO31" s="12"/>
      <c r="AP31" s="3">
        <f t="shared" si="30"/>
        <v>0.5</v>
      </c>
      <c r="AQ31" s="3">
        <f t="shared" si="31"/>
        <v>0</v>
      </c>
      <c r="AR31" s="3">
        <f t="shared" si="32"/>
        <v>0</v>
      </c>
      <c r="AS31" s="3">
        <f t="shared" si="33"/>
        <v>0.5</v>
      </c>
      <c r="AU31" s="2">
        <f t="shared" si="105"/>
        <v>1</v>
      </c>
      <c r="AV31" s="12">
        <f t="shared" si="106"/>
        <v>0</v>
      </c>
      <c r="AX31" s="1">
        <f t="shared" si="107"/>
        <v>23774.645647733025</v>
      </c>
      <c r="AZ31" s="1">
        <f t="shared" si="108"/>
        <v>11887.322823866512</v>
      </c>
      <c r="BA31" s="1">
        <f t="shared" si="109"/>
        <v>0</v>
      </c>
      <c r="BB31" s="1">
        <f t="shared" si="110"/>
        <v>0</v>
      </c>
      <c r="BC31" s="1">
        <f t="shared" si="111"/>
        <v>11887.322823866512</v>
      </c>
      <c r="BE31" s="1">
        <f t="shared" si="112"/>
        <v>23774.645647733025</v>
      </c>
      <c r="BF31" s="1">
        <f t="shared" si="35"/>
        <v>0</v>
      </c>
      <c r="BH31" s="2">
        <f t="shared" si="36"/>
        <v>4.0000000000000036E-2</v>
      </c>
      <c r="BI31" s="2">
        <f t="shared" si="37"/>
        <v>0</v>
      </c>
      <c r="BJ31" s="2">
        <f t="shared" si="38"/>
        <v>0</v>
      </c>
      <c r="BK31" s="2">
        <f t="shared" si="39"/>
        <v>-3.0000000000000027E-2</v>
      </c>
      <c r="BM31" s="1">
        <f t="shared" si="113"/>
        <v>-8912.6271851947949</v>
      </c>
      <c r="BN31" s="1">
        <f t="shared" si="114"/>
        <v>0</v>
      </c>
      <c r="BO31" s="1">
        <f t="shared" si="115"/>
        <v>0</v>
      </c>
      <c r="BP31" s="1">
        <f t="shared" si="116"/>
        <v>11887.322823866512</v>
      </c>
      <c r="BR31" s="2">
        <f t="shared" si="117"/>
        <v>-0.37487949630259315</v>
      </c>
      <c r="BS31" s="2">
        <f t="shared" si="118"/>
        <v>0</v>
      </c>
      <c r="BT31" s="2">
        <f t="shared" si="119"/>
        <v>0</v>
      </c>
      <c r="BU31" s="2">
        <f t="shared" si="120"/>
        <v>0.5</v>
      </c>
      <c r="BW31" s="1">
        <f t="shared" si="42"/>
        <v>0</v>
      </c>
      <c r="BX31" s="1">
        <f t="shared" si="43"/>
        <v>0</v>
      </c>
      <c r="BY31" s="1">
        <f t="shared" si="44"/>
        <v>0</v>
      </c>
      <c r="BZ31" s="1">
        <f t="shared" si="45"/>
        <v>11887.322823866512</v>
      </c>
      <c r="CB31" s="1">
        <f t="shared" si="46"/>
        <v>-8912.6271851947949</v>
      </c>
      <c r="CC31" s="1">
        <f t="shared" si="47"/>
        <v>0</v>
      </c>
      <c r="CD31" s="1">
        <f t="shared" si="48"/>
        <v>0</v>
      </c>
      <c r="CE31" s="1">
        <f t="shared" si="49"/>
        <v>0</v>
      </c>
      <c r="CG31" s="1">
        <f t="shared" si="50"/>
        <v>0</v>
      </c>
      <c r="CH31" s="1">
        <f t="shared" si="51"/>
        <v>0</v>
      </c>
      <c r="CI31" s="1">
        <f t="shared" si="52"/>
        <v>0</v>
      </c>
      <c r="CJ31" s="1">
        <f t="shared" si="53"/>
        <v>11869.51854604744</v>
      </c>
      <c r="CL31" s="1">
        <f t="shared" si="121"/>
        <v>11869.51854604744</v>
      </c>
      <c r="CN31" s="1">
        <f t="shared" si="54"/>
        <v>-8890.4011822391967</v>
      </c>
      <c r="CO31" s="1">
        <f t="shared" si="55"/>
        <v>0</v>
      </c>
      <c r="CP31" s="1">
        <f t="shared" si="56"/>
        <v>0</v>
      </c>
      <c r="CQ31" s="1">
        <f t="shared" si="57"/>
        <v>0</v>
      </c>
      <c r="CS31" s="1">
        <f t="shared" si="122"/>
        <v>-8890.4011822391967</v>
      </c>
      <c r="CU31" s="1">
        <f t="shared" si="58"/>
        <v>0</v>
      </c>
      <c r="CV31" s="1">
        <f t="shared" si="59"/>
        <v>0</v>
      </c>
      <c r="CW31" s="1">
        <f t="shared" si="60"/>
        <v>0</v>
      </c>
      <c r="CX31" s="1">
        <f t="shared" si="61"/>
        <v>17.804277819072013</v>
      </c>
      <c r="CZ31" s="1">
        <f t="shared" si="62"/>
        <v>-22.226002955598233</v>
      </c>
      <c r="DA31" s="1">
        <f t="shared" si="63"/>
        <v>0</v>
      </c>
      <c r="DB31" s="1">
        <f t="shared" si="64"/>
        <v>0</v>
      </c>
      <c r="DC31" s="1">
        <f t="shared" si="65"/>
        <v>0</v>
      </c>
      <c r="DE31" s="1">
        <f t="shared" si="123"/>
        <v>-22.226002955598233</v>
      </c>
      <c r="DF31" s="1">
        <f t="shared" si="145"/>
        <v>0</v>
      </c>
      <c r="DG31" s="1">
        <f t="shared" si="146"/>
        <v>0</v>
      </c>
      <c r="DH31" s="1">
        <f t="shared" si="147"/>
        <v>17.804277819072013</v>
      </c>
      <c r="DJ31" s="26">
        <f t="shared" si="124"/>
        <v>2.4937655860349395E-3</v>
      </c>
      <c r="DK31" s="26">
        <f t="shared" si="125"/>
        <v>0</v>
      </c>
      <c r="DL31" s="26">
        <f t="shared" si="126"/>
        <v>0</v>
      </c>
      <c r="DM31" s="26">
        <f t="shared" si="127"/>
        <v>1.497753369945154E-3</v>
      </c>
      <c r="DO31" s="2">
        <f t="shared" si="68"/>
        <v>-4.0000000000000036E-2</v>
      </c>
      <c r="DP31" s="2">
        <f t="shared" si="69"/>
        <v>-2.0000000000000129E-2</v>
      </c>
      <c r="DQ31" s="2">
        <f t="shared" si="70"/>
        <v>2.0000000000000018E-2</v>
      </c>
      <c r="DR31" s="2">
        <f t="shared" si="71"/>
        <v>-4.9999999999999933E-2</v>
      </c>
      <c r="DT31" s="1">
        <f t="shared" si="72"/>
        <v>0</v>
      </c>
      <c r="DU31" s="1">
        <f t="shared" si="73"/>
        <v>0</v>
      </c>
      <c r="DV31" s="1">
        <f t="shared" si="74"/>
        <v>0</v>
      </c>
      <c r="DW31" s="1">
        <f t="shared" si="75"/>
        <v>-594.36614119332478</v>
      </c>
      <c r="DY31" s="1">
        <f t="shared" si="76"/>
        <v>356.50508740779213</v>
      </c>
      <c r="DZ31" s="1">
        <f t="shared" si="77"/>
        <v>0</v>
      </c>
      <c r="EA31" s="1">
        <f t="shared" si="78"/>
        <v>0</v>
      </c>
      <c r="EB31" s="1">
        <f t="shared" si="79"/>
        <v>0</v>
      </c>
      <c r="ED31" s="1">
        <f t="shared" si="128"/>
        <v>356.50508740779213</v>
      </c>
      <c r="EE31" s="1">
        <f t="shared" si="129"/>
        <v>0</v>
      </c>
      <c r="EF31" s="1">
        <f t="shared" si="130"/>
        <v>0</v>
      </c>
      <c r="EG31" s="1">
        <f t="shared" si="131"/>
        <v>-594.36614119332478</v>
      </c>
      <c r="EI31" s="25">
        <f t="shared" si="81"/>
        <v>2.9990359704207482E-2</v>
      </c>
      <c r="EJ31" s="25">
        <f t="shared" si="82"/>
        <v>0</v>
      </c>
      <c r="EK31" s="25">
        <f t="shared" si="83"/>
        <v>0</v>
      </c>
      <c r="EL31" s="25">
        <f t="shared" si="84"/>
        <v>-4.9999999999999926E-2</v>
      </c>
      <c r="EN31" s="1">
        <f t="shared" si="132"/>
        <v>-237.86105378553265</v>
      </c>
      <c r="EP31" s="1">
        <f t="shared" si="85"/>
        <v>12362.815736821174</v>
      </c>
      <c r="EQ31" s="1">
        <f t="shared" si="86"/>
        <v>0</v>
      </c>
      <c r="ER31" s="1">
        <f t="shared" si="87"/>
        <v>0</v>
      </c>
      <c r="ES31" s="1">
        <f t="shared" si="88"/>
        <v>11530.703139150517</v>
      </c>
      <c r="EU31" s="1">
        <f t="shared" si="89"/>
        <v>12028.536652368981</v>
      </c>
      <c r="EV31" s="1">
        <f t="shared" si="90"/>
        <v>0</v>
      </c>
      <c r="EW31" s="1">
        <f t="shared" si="91"/>
        <v>0</v>
      </c>
      <c r="EX31" s="1">
        <f t="shared" si="92"/>
        <v>12107.265002524769</v>
      </c>
      <c r="EZ31" s="3">
        <f t="shared" si="93"/>
        <v>1.1879363469371684E-2</v>
      </c>
      <c r="FA31" s="3">
        <f t="shared" si="94"/>
        <v>0</v>
      </c>
      <c r="FB31" s="3">
        <f t="shared" si="95"/>
        <v>0</v>
      </c>
      <c r="FC31" s="3">
        <f t="shared" si="96"/>
        <v>1.8502246630054842E-2</v>
      </c>
      <c r="FE31" s="1">
        <f t="shared" si="133"/>
        <v>24135.801654893752</v>
      </c>
      <c r="FF31" s="1">
        <f t="shared" si="97"/>
        <v>0</v>
      </c>
      <c r="FG31" s="1">
        <f t="shared" si="134"/>
        <v>24135.801654893752</v>
      </c>
      <c r="FI31" s="23">
        <f t="shared" si="135"/>
        <v>1.5190805049713374E-2</v>
      </c>
      <c r="FJ31" s="40">
        <f t="shared" si="136"/>
        <v>2.4135801654893743</v>
      </c>
    </row>
    <row r="32" spans="1:166" ht="15" customHeight="1" x14ac:dyDescent="0.25">
      <c r="A32">
        <f t="shared" si="137"/>
        <v>29</v>
      </c>
      <c r="C32" s="4">
        <v>0</v>
      </c>
      <c r="D32" s="4">
        <v>1</v>
      </c>
      <c r="E32" s="4">
        <v>1</v>
      </c>
      <c r="F32" s="4">
        <v>0</v>
      </c>
      <c r="H32" s="1">
        <f t="shared" si="138"/>
        <v>235.99965749196949</v>
      </c>
      <c r="I32" s="1">
        <f t="shared" si="139"/>
        <v>2784.0092446909152</v>
      </c>
      <c r="J32" s="1">
        <f t="shared" si="140"/>
        <v>6536.3996463049316</v>
      </c>
      <c r="K32" s="1">
        <f t="shared" si="141"/>
        <v>56302.486207525035</v>
      </c>
      <c r="M32" s="1">
        <f t="shared" si="98"/>
        <v>264.89757473588412</v>
      </c>
      <c r="N32" s="1">
        <f t="shared" si="142"/>
        <v>2699.64532818513</v>
      </c>
      <c r="O32" s="1">
        <f t="shared" si="143"/>
        <v>6664.5643452520872</v>
      </c>
      <c r="P32" s="1">
        <f t="shared" si="144"/>
        <v>50109.212724697281</v>
      </c>
      <c r="R32" s="8">
        <v>0.03</v>
      </c>
      <c r="S32" s="8">
        <v>0.05</v>
      </c>
      <c r="T32" s="8">
        <v>0</v>
      </c>
      <c r="U32" s="8">
        <v>0.01</v>
      </c>
      <c r="W32" s="8">
        <v>0.1</v>
      </c>
      <c r="X32" s="8">
        <v>-0.04</v>
      </c>
      <c r="Y32" s="8">
        <v>0.04</v>
      </c>
      <c r="Z32" s="8">
        <v>-0.11</v>
      </c>
      <c r="AB32" s="2">
        <f t="shared" si="99"/>
        <v>0.10000000000000009</v>
      </c>
      <c r="AC32" s="2">
        <f t="shared" si="100"/>
        <v>-3.9999999999999925E-2</v>
      </c>
      <c r="AD32" s="2">
        <f t="shared" si="101"/>
        <v>4.0000000000000036E-2</v>
      </c>
      <c r="AE32" s="2">
        <f t="shared" si="102"/>
        <v>-0.10999999999999999</v>
      </c>
      <c r="AG32" s="2">
        <f t="shared" si="25"/>
        <v>-2.0000000000000018E-2</v>
      </c>
      <c r="AH32" s="2">
        <f t="shared" si="26"/>
        <v>-1.0000000000000009E-2</v>
      </c>
      <c r="AI32" s="2">
        <f t="shared" si="27"/>
        <v>2.0000000000000018E-2</v>
      </c>
      <c r="AJ32" s="2">
        <f t="shared" si="28"/>
        <v>0</v>
      </c>
      <c r="AL32">
        <f t="shared" si="29"/>
        <v>2</v>
      </c>
      <c r="AM32" s="3">
        <f t="shared" si="103"/>
        <v>0.5</v>
      </c>
      <c r="AN32" s="12">
        <f t="shared" si="104"/>
        <v>0.5</v>
      </c>
      <c r="AO32" s="12"/>
      <c r="AP32" s="3">
        <f t="shared" si="30"/>
        <v>0</v>
      </c>
      <c r="AQ32" s="3">
        <f t="shared" si="31"/>
        <v>0.5</v>
      </c>
      <c r="AR32" s="3">
        <f t="shared" si="32"/>
        <v>0.5</v>
      </c>
      <c r="AS32" s="3">
        <f t="shared" si="33"/>
        <v>0</v>
      </c>
      <c r="AU32" s="2">
        <f t="shared" si="105"/>
        <v>1</v>
      </c>
      <c r="AV32" s="12">
        <f t="shared" si="106"/>
        <v>0</v>
      </c>
      <c r="AX32" s="1">
        <f t="shared" si="107"/>
        <v>24135.801654893752</v>
      </c>
      <c r="AZ32" s="1">
        <f t="shared" si="108"/>
        <v>0</v>
      </c>
      <c r="BA32" s="1">
        <f t="shared" si="109"/>
        <v>12067.900827446876</v>
      </c>
      <c r="BB32" s="1">
        <f t="shared" si="110"/>
        <v>12067.900827446876</v>
      </c>
      <c r="BC32" s="1">
        <f t="shared" si="111"/>
        <v>0</v>
      </c>
      <c r="BE32" s="1">
        <f t="shared" si="112"/>
        <v>24135.801654893752</v>
      </c>
      <c r="BF32" s="1">
        <f t="shared" si="35"/>
        <v>0</v>
      </c>
      <c r="BH32" s="2">
        <f t="shared" si="36"/>
        <v>0</v>
      </c>
      <c r="BI32" s="2">
        <f t="shared" si="37"/>
        <v>-3.9999999999999925E-2</v>
      </c>
      <c r="BJ32" s="2">
        <f t="shared" si="38"/>
        <v>4.0000000000000036E-2</v>
      </c>
      <c r="BK32" s="2">
        <f t="shared" si="39"/>
        <v>0</v>
      </c>
      <c r="BM32" s="1">
        <f t="shared" si="113"/>
        <v>-11887.322823866512</v>
      </c>
      <c r="BN32" s="1">
        <f t="shared" si="114"/>
        <v>12067.900827446876</v>
      </c>
      <c r="BO32" s="1">
        <f t="shared" si="115"/>
        <v>12067.900827446876</v>
      </c>
      <c r="BP32" s="1">
        <f t="shared" si="116"/>
        <v>-11887.322823866512</v>
      </c>
      <c r="BR32" s="2">
        <f t="shared" si="117"/>
        <v>-0.49251825126165844</v>
      </c>
      <c r="BS32" s="2">
        <f t="shared" si="118"/>
        <v>0.5</v>
      </c>
      <c r="BT32" s="2">
        <f t="shared" si="119"/>
        <v>0.5</v>
      </c>
      <c r="BU32" s="2">
        <f t="shared" si="120"/>
        <v>-0.49251825126165844</v>
      </c>
      <c r="BW32" s="1">
        <f t="shared" si="42"/>
        <v>0</v>
      </c>
      <c r="BX32" s="1">
        <f t="shared" si="43"/>
        <v>12067.900827446876</v>
      </c>
      <c r="BY32" s="1">
        <f t="shared" si="44"/>
        <v>12067.900827446876</v>
      </c>
      <c r="BZ32" s="1">
        <f t="shared" si="45"/>
        <v>0</v>
      </c>
      <c r="CB32" s="1">
        <f t="shared" si="46"/>
        <v>-11887.322823866512</v>
      </c>
      <c r="CC32" s="1">
        <f t="shared" si="47"/>
        <v>0</v>
      </c>
      <c r="CD32" s="1">
        <f t="shared" si="48"/>
        <v>0</v>
      </c>
      <c r="CE32" s="1">
        <f t="shared" si="49"/>
        <v>-11887.322823866512</v>
      </c>
      <c r="CG32" s="1">
        <f t="shared" si="50"/>
        <v>0</v>
      </c>
      <c r="CH32" s="1">
        <f t="shared" si="51"/>
        <v>12049.826088314403</v>
      </c>
      <c r="CI32" s="1">
        <f t="shared" si="52"/>
        <v>12049.826088314403</v>
      </c>
      <c r="CJ32" s="1">
        <f t="shared" si="53"/>
        <v>0</v>
      </c>
      <c r="CL32" s="1">
        <f t="shared" si="121"/>
        <v>24099.652176628806</v>
      </c>
      <c r="CN32" s="1">
        <f t="shared" si="54"/>
        <v>-11857.678627298268</v>
      </c>
      <c r="CO32" s="1">
        <f t="shared" si="55"/>
        <v>0</v>
      </c>
      <c r="CP32" s="1">
        <f t="shared" si="56"/>
        <v>0</v>
      </c>
      <c r="CQ32" s="1">
        <f t="shared" si="57"/>
        <v>-11857.678627298268</v>
      </c>
      <c r="CS32" s="1">
        <f t="shared" si="122"/>
        <v>-23715.357254596536</v>
      </c>
      <c r="CU32" s="1">
        <f t="shared" si="58"/>
        <v>0</v>
      </c>
      <c r="CV32" s="1">
        <f t="shared" si="59"/>
        <v>18.074739132473042</v>
      </c>
      <c r="CW32" s="1">
        <f t="shared" si="60"/>
        <v>18.074739132473042</v>
      </c>
      <c r="CX32" s="1">
        <f t="shared" si="61"/>
        <v>0</v>
      </c>
      <c r="CZ32" s="1">
        <f t="shared" si="62"/>
        <v>-29.644196568244297</v>
      </c>
      <c r="DA32" s="1">
        <f t="shared" si="63"/>
        <v>0</v>
      </c>
      <c r="DB32" s="1">
        <f t="shared" si="64"/>
        <v>0</v>
      </c>
      <c r="DC32" s="1">
        <f t="shared" si="65"/>
        <v>-29.644196568244297</v>
      </c>
      <c r="DE32" s="1">
        <f t="shared" si="123"/>
        <v>-29.644196568244297</v>
      </c>
      <c r="DF32" s="1">
        <f t="shared" si="145"/>
        <v>18.074739132473042</v>
      </c>
      <c r="DG32" s="1">
        <f t="shared" si="146"/>
        <v>18.074739132473042</v>
      </c>
      <c r="DH32" s="1">
        <f t="shared" si="147"/>
        <v>-29.644196568244297</v>
      </c>
      <c r="DJ32" s="26">
        <f t="shared" si="124"/>
        <v>2.4937655860347973E-3</v>
      </c>
      <c r="DK32" s="26">
        <f t="shared" si="125"/>
        <v>1.4977533699452013E-3</v>
      </c>
      <c r="DL32" s="26">
        <f t="shared" si="126"/>
        <v>1.4977533699452013E-3</v>
      </c>
      <c r="DM32" s="26">
        <f t="shared" si="127"/>
        <v>2.4937655860347973E-3</v>
      </c>
      <c r="DO32" s="2">
        <f t="shared" si="68"/>
        <v>-2.0000000000000018E-2</v>
      </c>
      <c r="DP32" s="2">
        <f t="shared" si="69"/>
        <v>-1.0000000000000009E-2</v>
      </c>
      <c r="DQ32" s="2">
        <f t="shared" si="70"/>
        <v>2.0000000000000018E-2</v>
      </c>
      <c r="DR32" s="2">
        <f t="shared" si="71"/>
        <v>0</v>
      </c>
      <c r="DT32" s="1">
        <f t="shared" si="72"/>
        <v>0</v>
      </c>
      <c r="DU32" s="1">
        <f t="shared" si="73"/>
        <v>-120.67900827446887</v>
      </c>
      <c r="DV32" s="1">
        <f t="shared" si="74"/>
        <v>241.35801654893774</v>
      </c>
      <c r="DW32" s="1">
        <f t="shared" si="75"/>
        <v>0</v>
      </c>
      <c r="DY32" s="1">
        <f t="shared" si="76"/>
        <v>237.74645647733047</v>
      </c>
      <c r="DZ32" s="1">
        <f t="shared" si="77"/>
        <v>0</v>
      </c>
      <c r="EA32" s="1">
        <f t="shared" si="78"/>
        <v>0</v>
      </c>
      <c r="EB32" s="1">
        <f t="shared" si="79"/>
        <v>0</v>
      </c>
      <c r="ED32" s="1">
        <f t="shared" si="128"/>
        <v>237.74645647733047</v>
      </c>
      <c r="EE32" s="1">
        <f t="shared" si="129"/>
        <v>-120.67900827446887</v>
      </c>
      <c r="EF32" s="1">
        <f t="shared" si="130"/>
        <v>241.35801654893774</v>
      </c>
      <c r="EG32" s="1">
        <f t="shared" si="131"/>
        <v>0</v>
      </c>
      <c r="EI32" s="25">
        <f t="shared" si="81"/>
        <v>0</v>
      </c>
      <c r="EJ32" s="25">
        <f t="shared" si="82"/>
        <v>-1.0000000000000009E-2</v>
      </c>
      <c r="EK32" s="25">
        <f t="shared" si="83"/>
        <v>2.0000000000000018E-2</v>
      </c>
      <c r="EL32" s="25">
        <f t="shared" si="84"/>
        <v>0</v>
      </c>
      <c r="EN32" s="1">
        <f t="shared" si="132"/>
        <v>358.42546475179932</v>
      </c>
      <c r="EP32" s="1">
        <f t="shared" si="85"/>
        <v>0</v>
      </c>
      <c r="EQ32" s="1">
        <f t="shared" si="86"/>
        <v>11585.184794349001</v>
      </c>
      <c r="ER32" s="1">
        <f t="shared" si="87"/>
        <v>12550.616860544751</v>
      </c>
      <c r="ES32" s="1">
        <f t="shared" si="88"/>
        <v>0</v>
      </c>
      <c r="EU32" s="1">
        <f t="shared" si="89"/>
        <v>-208.10225990908617</v>
      </c>
      <c r="EV32" s="1">
        <f t="shared" si="90"/>
        <v>11687.789063490996</v>
      </c>
      <c r="EW32" s="1">
        <f t="shared" si="91"/>
        <v>12291.18410486334</v>
      </c>
      <c r="EX32" s="1">
        <f t="shared" si="92"/>
        <v>29.644196568244297</v>
      </c>
      <c r="EZ32" s="3">
        <f t="shared" si="93"/>
        <v>0</v>
      </c>
      <c r="FA32" s="3">
        <f t="shared" si="94"/>
        <v>-3.1497753369945203E-2</v>
      </c>
      <c r="FB32" s="3">
        <f t="shared" si="95"/>
        <v>1.850224663005462E-2</v>
      </c>
      <c r="FC32" s="3">
        <f t="shared" si="96"/>
        <v>0</v>
      </c>
      <c r="FE32" s="1">
        <f t="shared" si="133"/>
        <v>23800.515105013495</v>
      </c>
      <c r="FF32" s="1">
        <f t="shared" si="97"/>
        <v>0</v>
      </c>
      <c r="FG32" s="1">
        <f t="shared" si="134"/>
        <v>23800.515105013495</v>
      </c>
      <c r="FI32" s="23">
        <f t="shared" si="135"/>
        <v>-1.3891668264197632E-2</v>
      </c>
      <c r="FJ32" s="40">
        <f t="shared" si="136"/>
        <v>2.3800515105013487</v>
      </c>
    </row>
    <row r="33" spans="1:177" ht="15" customHeight="1" x14ac:dyDescent="0.25">
      <c r="A33">
        <f t="shared" si="137"/>
        <v>30</v>
      </c>
      <c r="C33" s="4">
        <v>0</v>
      </c>
      <c r="D33" s="4">
        <v>1</v>
      </c>
      <c r="E33" s="4">
        <v>1</v>
      </c>
      <c r="F33" s="4">
        <v>0</v>
      </c>
      <c r="H33" s="1">
        <f t="shared" si="138"/>
        <v>272.84450197796065</v>
      </c>
      <c r="I33" s="1">
        <f t="shared" si="139"/>
        <v>2834.6275945943867</v>
      </c>
      <c r="J33" s="1">
        <f t="shared" si="140"/>
        <v>6664.5643452520872</v>
      </c>
      <c r="K33" s="1">
        <f t="shared" si="141"/>
        <v>50610.304851944253</v>
      </c>
      <c r="M33" s="1">
        <f t="shared" si="98"/>
        <v>341.71787140929052</v>
      </c>
      <c r="N33" s="1">
        <f t="shared" si="142"/>
        <v>3158.5850339766021</v>
      </c>
      <c r="O33" s="1">
        <f t="shared" si="143"/>
        <v>5664.8796934642742</v>
      </c>
      <c r="P33" s="1">
        <f t="shared" si="144"/>
        <v>47102.659961215439</v>
      </c>
      <c r="R33" s="99">
        <v>-0.04</v>
      </c>
      <c r="S33" s="99">
        <v>0.04</v>
      </c>
      <c r="T33" s="99">
        <v>0.01</v>
      </c>
      <c r="U33" s="99">
        <v>-0.04</v>
      </c>
      <c r="W33" s="8">
        <v>0.28999999999999998</v>
      </c>
      <c r="X33" s="8">
        <v>0.17</v>
      </c>
      <c r="Y33" s="8">
        <v>-0.15</v>
      </c>
      <c r="Z33" s="8">
        <v>-0.06</v>
      </c>
      <c r="AB33" s="2">
        <f>M33/M32-1</f>
        <v>0.29000000000000004</v>
      </c>
      <c r="AC33" s="2">
        <f t="shared" si="100"/>
        <v>0.16999999999999993</v>
      </c>
      <c r="AD33" s="2">
        <f t="shared" si="101"/>
        <v>-0.15000000000000002</v>
      </c>
      <c r="AE33" s="2">
        <f t="shared" si="102"/>
        <v>-6.0000000000000164E-2</v>
      </c>
      <c r="AG33" s="2">
        <f>H33/M32-1</f>
        <v>3.0000000000000027E-2</v>
      </c>
      <c r="AH33" s="2">
        <f t="shared" ref="AH33:AJ33" si="148">I33/N32-1</f>
        <v>5.0000000000000044E-2</v>
      </c>
      <c r="AI33" s="2">
        <f t="shared" si="148"/>
        <v>0</v>
      </c>
      <c r="AJ33" s="2">
        <f t="shared" si="148"/>
        <v>1.0000000000000009E-2</v>
      </c>
      <c r="AL33">
        <f t="shared" si="29"/>
        <v>2</v>
      </c>
      <c r="AM33" s="3">
        <f t="shared" si="103"/>
        <v>0.5</v>
      </c>
      <c r="AN33" s="12">
        <f t="shared" si="104"/>
        <v>0.5</v>
      </c>
      <c r="AO33" s="12"/>
      <c r="AP33" s="3">
        <f t="shared" si="30"/>
        <v>0</v>
      </c>
      <c r="AQ33" s="3">
        <f t="shared" si="31"/>
        <v>0.5</v>
      </c>
      <c r="AR33" s="3">
        <f t="shared" si="32"/>
        <v>0.5</v>
      </c>
      <c r="AS33" s="3">
        <f t="shared" si="33"/>
        <v>0</v>
      </c>
      <c r="AU33" s="2">
        <f t="shared" si="105"/>
        <v>1</v>
      </c>
      <c r="AV33" s="12">
        <f t="shared" si="106"/>
        <v>0</v>
      </c>
      <c r="AX33" s="1">
        <f t="shared" si="107"/>
        <v>23800.515105013495</v>
      </c>
      <c r="AZ33" s="1">
        <f t="shared" si="108"/>
        <v>0</v>
      </c>
      <c r="BA33" s="1">
        <f t="shared" si="109"/>
        <v>11900.257552506748</v>
      </c>
      <c r="BB33" s="1">
        <f t="shared" si="110"/>
        <v>11900.257552506748</v>
      </c>
      <c r="BC33" s="1">
        <f t="shared" si="111"/>
        <v>0</v>
      </c>
      <c r="BE33" s="1">
        <f t="shared" si="112"/>
        <v>23800.515105013495</v>
      </c>
      <c r="BF33" s="1">
        <f t="shared" si="35"/>
        <v>0</v>
      </c>
      <c r="BH33" s="2">
        <f t="shared" si="36"/>
        <v>0</v>
      </c>
      <c r="BI33" s="2">
        <f t="shared" si="37"/>
        <v>0.16999999999999993</v>
      </c>
      <c r="BJ33" s="2">
        <f t="shared" si="38"/>
        <v>-0.15000000000000002</v>
      </c>
      <c r="BK33" s="2">
        <f t="shared" si="39"/>
        <v>0</v>
      </c>
      <c r="BM33" s="1">
        <f t="shared" si="113"/>
        <v>0</v>
      </c>
      <c r="BN33" s="1">
        <f t="shared" si="114"/>
        <v>-167.64327494012832</v>
      </c>
      <c r="BO33" s="1">
        <f t="shared" si="115"/>
        <v>-167.64327494012832</v>
      </c>
      <c r="BP33" s="1">
        <f t="shared" si="116"/>
        <v>0</v>
      </c>
      <c r="BR33" s="2">
        <f t="shared" si="117"/>
        <v>0</v>
      </c>
      <c r="BS33" s="2">
        <f t="shared" si="118"/>
        <v>-7.0436826346172172E-3</v>
      </c>
      <c r="BT33" s="2">
        <f t="shared" si="119"/>
        <v>-7.0436826346172172E-3</v>
      </c>
      <c r="BU33" s="2">
        <f t="shared" si="120"/>
        <v>0</v>
      </c>
      <c r="BW33" s="1">
        <f t="shared" si="42"/>
        <v>0</v>
      </c>
      <c r="BX33" s="1">
        <f t="shared" si="43"/>
        <v>0</v>
      </c>
      <c r="BY33" s="1">
        <f t="shared" si="44"/>
        <v>0</v>
      </c>
      <c r="BZ33" s="1">
        <f t="shared" si="45"/>
        <v>0</v>
      </c>
      <c r="CB33" s="1">
        <f t="shared" si="46"/>
        <v>0</v>
      </c>
      <c r="CC33" s="1">
        <f t="shared" si="47"/>
        <v>-167.64327494012832</v>
      </c>
      <c r="CD33" s="1">
        <f t="shared" si="48"/>
        <v>-167.64327494012832</v>
      </c>
      <c r="CE33" s="1">
        <f t="shared" si="49"/>
        <v>0</v>
      </c>
      <c r="CG33" s="1">
        <f t="shared" si="50"/>
        <v>0</v>
      </c>
      <c r="CH33" s="1">
        <f t="shared" si="51"/>
        <v>0</v>
      </c>
      <c r="CI33" s="1">
        <f t="shared" si="52"/>
        <v>0</v>
      </c>
      <c r="CJ33" s="1">
        <f t="shared" si="53"/>
        <v>0</v>
      </c>
      <c r="CL33" s="1">
        <f t="shared" si="121"/>
        <v>0</v>
      </c>
      <c r="CN33" s="1">
        <f t="shared" si="54"/>
        <v>0</v>
      </c>
      <c r="CO33" s="1">
        <f t="shared" si="55"/>
        <v>-167.22521191035244</v>
      </c>
      <c r="CP33" s="1">
        <f t="shared" si="56"/>
        <v>-167.22521191035244</v>
      </c>
      <c r="CQ33" s="1">
        <f t="shared" si="57"/>
        <v>0</v>
      </c>
      <c r="CS33" s="1">
        <f t="shared" si="122"/>
        <v>-334.45042382070488</v>
      </c>
      <c r="CU33" s="1">
        <f t="shared" si="58"/>
        <v>0</v>
      </c>
      <c r="CV33" s="1">
        <f t="shared" si="59"/>
        <v>0</v>
      </c>
      <c r="CW33" s="1">
        <f t="shared" si="60"/>
        <v>0</v>
      </c>
      <c r="CX33" s="1">
        <f t="shared" si="61"/>
        <v>0</v>
      </c>
      <c r="CZ33" s="1">
        <f t="shared" si="62"/>
        <v>0</v>
      </c>
      <c r="DA33" s="1">
        <f t="shared" si="63"/>
        <v>-0.41806302977587961</v>
      </c>
      <c r="DB33" s="1">
        <f t="shared" si="64"/>
        <v>-0.41806302977587961</v>
      </c>
      <c r="DC33" s="1">
        <f t="shared" si="65"/>
        <v>0</v>
      </c>
      <c r="DE33" s="1">
        <f t="shared" si="123"/>
        <v>0</v>
      </c>
      <c r="DF33" s="1">
        <f t="shared" si="145"/>
        <v>-0.41806302977587961</v>
      </c>
      <c r="DG33" s="1">
        <f t="shared" si="146"/>
        <v>-0.41806302977587961</v>
      </c>
      <c r="DH33" s="1">
        <f t="shared" si="147"/>
        <v>0</v>
      </c>
      <c r="DJ33" s="26">
        <f t="shared" si="124"/>
        <v>0</v>
      </c>
      <c r="DK33" s="26">
        <f t="shared" si="125"/>
        <v>2.493765586034904E-3</v>
      </c>
      <c r="DL33" s="26">
        <f t="shared" si="126"/>
        <v>2.493765586034904E-3</v>
      </c>
      <c r="DM33" s="26">
        <f t="shared" si="127"/>
        <v>0</v>
      </c>
      <c r="DO33" s="2">
        <f t="shared" si="68"/>
        <v>3.0000000000000027E-2</v>
      </c>
      <c r="DP33" s="2">
        <f t="shared" si="69"/>
        <v>5.0000000000000044E-2</v>
      </c>
      <c r="DQ33" s="2">
        <f t="shared" si="70"/>
        <v>0</v>
      </c>
      <c r="DR33" s="2">
        <f t="shared" si="71"/>
        <v>1.0000000000000009E-2</v>
      </c>
      <c r="DT33" s="1">
        <f t="shared" si="72"/>
        <v>0</v>
      </c>
      <c r="DU33" s="1">
        <f t="shared" si="73"/>
        <v>0</v>
      </c>
      <c r="DV33" s="1">
        <f t="shared" si="74"/>
        <v>0</v>
      </c>
      <c r="DW33" s="1">
        <f t="shared" si="75"/>
        <v>0</v>
      </c>
      <c r="DY33" s="1">
        <f t="shared" si="76"/>
        <v>0</v>
      </c>
      <c r="DZ33" s="1">
        <f t="shared" si="77"/>
        <v>-8.3821637470064232</v>
      </c>
      <c r="EA33" s="1">
        <f t="shared" si="78"/>
        <v>0</v>
      </c>
      <c r="EB33" s="1">
        <f t="shared" si="79"/>
        <v>0</v>
      </c>
      <c r="ED33" s="1">
        <f t="shared" si="128"/>
        <v>0</v>
      </c>
      <c r="EE33" s="1">
        <f t="shared" si="129"/>
        <v>-8.3821637470064232</v>
      </c>
      <c r="EF33" s="1">
        <f t="shared" si="130"/>
        <v>0</v>
      </c>
      <c r="EG33" s="1">
        <f t="shared" si="131"/>
        <v>0</v>
      </c>
      <c r="EI33" s="25">
        <f t="shared" si="81"/>
        <v>0</v>
      </c>
      <c r="EJ33" s="25">
        <f t="shared" si="82"/>
        <v>-7.043682634617223E-4</v>
      </c>
      <c r="EK33" s="25">
        <f t="shared" si="83"/>
        <v>0</v>
      </c>
      <c r="EL33" s="25">
        <f t="shared" si="84"/>
        <v>0</v>
      </c>
      <c r="EN33" s="1">
        <f t="shared" si="132"/>
        <v>-8.3821637470064232</v>
      </c>
      <c r="EP33" s="1">
        <f t="shared" si="85"/>
        <v>0</v>
      </c>
      <c r="EQ33" s="1">
        <f t="shared" si="86"/>
        <v>13923.301336432894</v>
      </c>
      <c r="ER33" s="1">
        <f t="shared" si="87"/>
        <v>10115.218919630735</v>
      </c>
      <c r="ES33" s="1">
        <f t="shared" si="88"/>
        <v>0</v>
      </c>
      <c r="EU33" s="1">
        <f t="shared" si="89"/>
        <v>0</v>
      </c>
      <c r="EV33" s="1">
        <f t="shared" si="90"/>
        <v>13932.101563209677</v>
      </c>
      <c r="EW33" s="1">
        <f t="shared" si="91"/>
        <v>10115.636982660511</v>
      </c>
      <c r="EX33" s="1">
        <f t="shared" si="92"/>
        <v>0</v>
      </c>
      <c r="EZ33" s="3">
        <f t="shared" si="93"/>
        <v>0</v>
      </c>
      <c r="FA33" s="3">
        <f t="shared" si="94"/>
        <v>0.17073949885016804</v>
      </c>
      <c r="FB33" s="3">
        <f t="shared" si="95"/>
        <v>-0.14996486941329368</v>
      </c>
      <c r="FC33" s="3">
        <f t="shared" si="96"/>
        <v>0</v>
      </c>
      <c r="FE33" s="1">
        <f t="shared" si="133"/>
        <v>24047.73854587019</v>
      </c>
      <c r="FF33" s="1">
        <f t="shared" si="97"/>
        <v>0</v>
      </c>
      <c r="FG33" s="1">
        <f t="shared" si="134"/>
        <v>24047.73854587019</v>
      </c>
      <c r="FI33" s="23">
        <f t="shared" si="135"/>
        <v>1.0387314718437235E-2</v>
      </c>
      <c r="FJ33" s="40">
        <f>FJ32*(1+FI33)</f>
        <v>2.4047738545870181</v>
      </c>
    </row>
    <row r="35" spans="1:177" x14ac:dyDescent="0.25">
      <c r="A35" s="9" t="s">
        <v>8</v>
      </c>
      <c r="B35" s="9" t="s">
        <v>8</v>
      </c>
      <c r="C35" s="9" t="s">
        <v>8</v>
      </c>
      <c r="D35" s="9" t="s">
        <v>8</v>
      </c>
      <c r="E35" s="9" t="s">
        <v>8</v>
      </c>
      <c r="F35" s="9" t="s">
        <v>8</v>
      </c>
      <c r="G35" s="9" t="s">
        <v>8</v>
      </c>
      <c r="H35" s="9" t="s">
        <v>8</v>
      </c>
      <c r="I35" s="9" t="s">
        <v>8</v>
      </c>
      <c r="J35" s="9" t="s">
        <v>8</v>
      </c>
      <c r="K35" s="9" t="s">
        <v>8</v>
      </c>
      <c r="L35" s="9" t="s">
        <v>8</v>
      </c>
      <c r="M35" s="9" t="s">
        <v>8</v>
      </c>
      <c r="N35" s="9" t="s">
        <v>8</v>
      </c>
      <c r="O35" s="9" t="s">
        <v>8</v>
      </c>
      <c r="P35" s="9" t="s">
        <v>8</v>
      </c>
      <c r="Q35" s="9" t="s">
        <v>8</v>
      </c>
      <c r="R35" s="9" t="s">
        <v>8</v>
      </c>
      <c r="S35" s="9" t="s">
        <v>8</v>
      </c>
      <c r="T35" s="9" t="s">
        <v>8</v>
      </c>
      <c r="U35" s="9" t="s">
        <v>8</v>
      </c>
      <c r="V35" s="9" t="s">
        <v>8</v>
      </c>
      <c r="W35" s="9" t="s">
        <v>8</v>
      </c>
      <c r="X35" s="9" t="s">
        <v>8</v>
      </c>
      <c r="Y35" s="9" t="s">
        <v>8</v>
      </c>
      <c r="Z35" s="9" t="s">
        <v>8</v>
      </c>
      <c r="AA35" s="9" t="s">
        <v>8</v>
      </c>
      <c r="AB35" s="9" t="s">
        <v>8</v>
      </c>
      <c r="AC35" s="9" t="s">
        <v>8</v>
      </c>
      <c r="AD35" s="9" t="s">
        <v>8</v>
      </c>
      <c r="AE35" s="9" t="s">
        <v>8</v>
      </c>
      <c r="AF35" s="9" t="s">
        <v>8</v>
      </c>
      <c r="AG35" s="9" t="s">
        <v>8</v>
      </c>
      <c r="AH35" s="9" t="s">
        <v>8</v>
      </c>
      <c r="AI35" s="9" t="s">
        <v>8</v>
      </c>
      <c r="AJ35" s="9" t="s">
        <v>8</v>
      </c>
      <c r="AK35" s="9" t="s">
        <v>8</v>
      </c>
      <c r="AL35" s="9" t="s">
        <v>8</v>
      </c>
      <c r="AM35" s="9" t="s">
        <v>8</v>
      </c>
      <c r="AN35" s="9" t="s">
        <v>8</v>
      </c>
      <c r="AO35" s="9" t="s">
        <v>8</v>
      </c>
      <c r="AP35" s="9" t="s">
        <v>8</v>
      </c>
      <c r="AQ35" s="9" t="s">
        <v>8</v>
      </c>
      <c r="AR35" s="9" t="s">
        <v>8</v>
      </c>
      <c r="AS35" s="9" t="s">
        <v>8</v>
      </c>
      <c r="AT35" s="9" t="s">
        <v>8</v>
      </c>
      <c r="AU35" s="9" t="s">
        <v>8</v>
      </c>
      <c r="AV35" s="9" t="s">
        <v>8</v>
      </c>
      <c r="AW35" s="9" t="s">
        <v>8</v>
      </c>
      <c r="AX35" s="9" t="s">
        <v>8</v>
      </c>
      <c r="AY35" s="9" t="s">
        <v>8</v>
      </c>
      <c r="AZ35" s="9" t="s">
        <v>8</v>
      </c>
      <c r="BA35" s="9" t="s">
        <v>8</v>
      </c>
      <c r="BB35" s="9" t="s">
        <v>8</v>
      </c>
      <c r="BC35" s="9" t="s">
        <v>8</v>
      </c>
      <c r="BD35" s="9" t="s">
        <v>8</v>
      </c>
      <c r="BE35" s="9" t="s">
        <v>8</v>
      </c>
      <c r="BF35" s="9" t="s">
        <v>8</v>
      </c>
      <c r="BG35" s="9" t="s">
        <v>8</v>
      </c>
      <c r="BH35" s="9" t="s">
        <v>8</v>
      </c>
      <c r="BI35" s="9" t="s">
        <v>8</v>
      </c>
      <c r="BJ35" s="9" t="s">
        <v>8</v>
      </c>
      <c r="BK35" s="9" t="s">
        <v>8</v>
      </c>
      <c r="BL35" s="9" t="s">
        <v>8</v>
      </c>
      <c r="BM35" s="9" t="s">
        <v>8</v>
      </c>
      <c r="BN35" s="9" t="s">
        <v>8</v>
      </c>
      <c r="BO35" s="9" t="s">
        <v>8</v>
      </c>
      <c r="BP35" s="9" t="s">
        <v>8</v>
      </c>
      <c r="BQ35" s="9" t="s">
        <v>8</v>
      </c>
      <c r="BR35" s="9" t="s">
        <v>8</v>
      </c>
      <c r="BS35" s="9" t="s">
        <v>8</v>
      </c>
      <c r="BT35" s="9" t="s">
        <v>8</v>
      </c>
      <c r="BU35" s="9" t="s">
        <v>8</v>
      </c>
      <c r="BV35" s="9" t="s">
        <v>8</v>
      </c>
      <c r="BW35" s="9" t="s">
        <v>8</v>
      </c>
      <c r="BX35" s="9" t="s">
        <v>8</v>
      </c>
      <c r="BY35" s="9" t="s">
        <v>8</v>
      </c>
      <c r="BZ35" s="9" t="s">
        <v>8</v>
      </c>
      <c r="CA35" s="9" t="s">
        <v>8</v>
      </c>
      <c r="CB35" s="9" t="s">
        <v>8</v>
      </c>
      <c r="CC35" s="9" t="s">
        <v>8</v>
      </c>
      <c r="CD35" s="9" t="s">
        <v>8</v>
      </c>
      <c r="CE35" s="9" t="s">
        <v>8</v>
      </c>
      <c r="CF35" s="9" t="s">
        <v>8</v>
      </c>
      <c r="CG35" s="9" t="s">
        <v>8</v>
      </c>
      <c r="CH35" s="9" t="s">
        <v>8</v>
      </c>
      <c r="CI35" s="9" t="s">
        <v>8</v>
      </c>
      <c r="CJ35" s="9" t="s">
        <v>8</v>
      </c>
      <c r="CK35" s="9" t="s">
        <v>8</v>
      </c>
      <c r="CL35" s="9" t="s">
        <v>8</v>
      </c>
      <c r="CM35" s="9" t="s">
        <v>8</v>
      </c>
      <c r="CN35" s="9" t="s">
        <v>8</v>
      </c>
      <c r="CO35" s="9" t="s">
        <v>8</v>
      </c>
      <c r="CP35" s="9" t="s">
        <v>8</v>
      </c>
      <c r="CQ35" s="9" t="s">
        <v>8</v>
      </c>
      <c r="CR35" s="9" t="s">
        <v>8</v>
      </c>
      <c r="CS35" s="9" t="s">
        <v>8</v>
      </c>
      <c r="CT35" s="9" t="s">
        <v>8</v>
      </c>
      <c r="CU35" s="9" t="s">
        <v>8</v>
      </c>
      <c r="CV35" s="9" t="s">
        <v>8</v>
      </c>
      <c r="CW35" s="9" t="s">
        <v>8</v>
      </c>
      <c r="CX35" s="9" t="s">
        <v>8</v>
      </c>
      <c r="CY35" s="9" t="s">
        <v>8</v>
      </c>
      <c r="CZ35" s="9" t="s">
        <v>8</v>
      </c>
      <c r="DA35" s="9" t="s">
        <v>8</v>
      </c>
      <c r="DB35" s="9" t="s">
        <v>8</v>
      </c>
      <c r="DC35" s="9" t="s">
        <v>8</v>
      </c>
      <c r="DD35" s="9" t="s">
        <v>8</v>
      </c>
      <c r="DE35" s="9" t="s">
        <v>8</v>
      </c>
      <c r="DF35" s="9" t="s">
        <v>8</v>
      </c>
      <c r="DG35" s="9" t="s">
        <v>8</v>
      </c>
      <c r="DH35" s="9" t="s">
        <v>8</v>
      </c>
      <c r="DI35" s="9" t="s">
        <v>8</v>
      </c>
      <c r="DJ35" s="9" t="s">
        <v>8</v>
      </c>
      <c r="DK35" s="9" t="s">
        <v>8</v>
      </c>
      <c r="DL35" s="9" t="s">
        <v>8</v>
      </c>
      <c r="DM35" s="9" t="s">
        <v>8</v>
      </c>
      <c r="DN35" s="9" t="s">
        <v>8</v>
      </c>
      <c r="DO35" s="9" t="s">
        <v>8</v>
      </c>
      <c r="DP35" s="9" t="s">
        <v>8</v>
      </c>
      <c r="DQ35" s="9" t="s">
        <v>8</v>
      </c>
      <c r="DR35" s="9" t="s">
        <v>8</v>
      </c>
      <c r="DS35" s="9" t="s">
        <v>8</v>
      </c>
      <c r="DT35" s="9" t="s">
        <v>8</v>
      </c>
      <c r="DU35" s="9" t="s">
        <v>8</v>
      </c>
      <c r="DV35" s="9" t="s">
        <v>8</v>
      </c>
      <c r="DW35" s="9" t="s">
        <v>8</v>
      </c>
      <c r="DX35" s="9" t="s">
        <v>8</v>
      </c>
      <c r="DY35" s="9" t="s">
        <v>8</v>
      </c>
      <c r="DZ35" s="9" t="s">
        <v>8</v>
      </c>
      <c r="EA35" s="9" t="s">
        <v>8</v>
      </c>
      <c r="EB35" s="9" t="s">
        <v>8</v>
      </c>
      <c r="EC35" s="9" t="s">
        <v>8</v>
      </c>
      <c r="ED35" s="9" t="s">
        <v>8</v>
      </c>
      <c r="EE35" s="9" t="s">
        <v>8</v>
      </c>
      <c r="EF35" s="9" t="s">
        <v>8</v>
      </c>
      <c r="EG35" s="9" t="s">
        <v>8</v>
      </c>
      <c r="EH35" s="9" t="s">
        <v>8</v>
      </c>
      <c r="EI35" s="9" t="s">
        <v>8</v>
      </c>
      <c r="EJ35" s="9" t="s">
        <v>8</v>
      </c>
      <c r="EK35" s="9" t="s">
        <v>8</v>
      </c>
      <c r="EL35" s="9" t="s">
        <v>8</v>
      </c>
      <c r="EM35" s="9" t="s">
        <v>8</v>
      </c>
      <c r="EN35" s="9" t="s">
        <v>8</v>
      </c>
      <c r="EO35" s="9" t="s">
        <v>8</v>
      </c>
      <c r="EP35" s="9" t="s">
        <v>8</v>
      </c>
      <c r="EQ35" s="9" t="s">
        <v>8</v>
      </c>
      <c r="ER35" s="9" t="s">
        <v>8</v>
      </c>
      <c r="ES35" s="9" t="s">
        <v>8</v>
      </c>
      <c r="ET35" s="9" t="s">
        <v>8</v>
      </c>
      <c r="EU35" s="9" t="s">
        <v>8</v>
      </c>
      <c r="EV35" s="9" t="s">
        <v>8</v>
      </c>
      <c r="EW35" s="9" t="s">
        <v>8</v>
      </c>
      <c r="EX35" s="9" t="s">
        <v>8</v>
      </c>
      <c r="EY35" s="9" t="s">
        <v>8</v>
      </c>
      <c r="EZ35" s="9" t="s">
        <v>8</v>
      </c>
      <c r="FA35" s="9" t="s">
        <v>8</v>
      </c>
      <c r="FB35" s="9" t="s">
        <v>8</v>
      </c>
      <c r="FC35" s="9" t="s">
        <v>8</v>
      </c>
      <c r="FD35" s="9" t="s">
        <v>8</v>
      </c>
      <c r="FE35" s="9" t="s">
        <v>8</v>
      </c>
      <c r="FF35" s="9" t="s">
        <v>8</v>
      </c>
      <c r="FG35" s="9" t="s">
        <v>8</v>
      </c>
      <c r="FH35" s="9" t="s">
        <v>8</v>
      </c>
      <c r="FI35" s="9" t="s">
        <v>8</v>
      </c>
      <c r="FJ35" s="9" t="s">
        <v>8</v>
      </c>
      <c r="FK35" s="9" t="s">
        <v>8</v>
      </c>
      <c r="FL35" s="9" t="s">
        <v>8</v>
      </c>
      <c r="FM35" s="9" t="s">
        <v>8</v>
      </c>
      <c r="FN35" s="9" t="s">
        <v>8</v>
      </c>
      <c r="FO35" s="9" t="s">
        <v>8</v>
      </c>
      <c r="FP35" s="9" t="s">
        <v>8</v>
      </c>
      <c r="FQ35" s="9" t="s">
        <v>8</v>
      </c>
      <c r="FR35" s="9" t="s">
        <v>8</v>
      </c>
      <c r="FS35" s="9" t="s">
        <v>8</v>
      </c>
      <c r="FT35" s="9" t="s">
        <v>8</v>
      </c>
      <c r="FU35" s="9" t="s">
        <v>8</v>
      </c>
    </row>
    <row r="40" spans="1:177" x14ac:dyDescent="0.25">
      <c r="B40" t="s">
        <v>23</v>
      </c>
    </row>
    <row r="42" spans="1:177" x14ac:dyDescent="0.25">
      <c r="B42" t="s">
        <v>24</v>
      </c>
    </row>
    <row r="43" spans="1:177" x14ac:dyDescent="0.25">
      <c r="B43" t="s">
        <v>31</v>
      </c>
    </row>
    <row r="44" spans="1:177" x14ac:dyDescent="0.25">
      <c r="B44" t="s">
        <v>30</v>
      </c>
    </row>
    <row r="45" spans="1:177" x14ac:dyDescent="0.25">
      <c r="B45" t="s">
        <v>32</v>
      </c>
    </row>
    <row r="47" spans="1:177" x14ac:dyDescent="0.25">
      <c r="B47" t="s">
        <v>25</v>
      </c>
    </row>
    <row r="48" spans="1:177" x14ac:dyDescent="0.25">
      <c r="B48" t="s">
        <v>26</v>
      </c>
    </row>
    <row r="49" spans="2:2" x14ac:dyDescent="0.25">
      <c r="B49" t="s">
        <v>29</v>
      </c>
    </row>
    <row r="50" spans="2:2" x14ac:dyDescent="0.25">
      <c r="B50" t="s">
        <v>27</v>
      </c>
    </row>
    <row r="51" spans="2:2" x14ac:dyDescent="0.25">
      <c r="B51" t="s">
        <v>28</v>
      </c>
    </row>
    <row r="53" spans="2:2" x14ac:dyDescent="0.25">
      <c r="B53" t="s">
        <v>33</v>
      </c>
    </row>
    <row r="54" spans="2:2" x14ac:dyDescent="0.25">
      <c r="B54" t="s">
        <v>34</v>
      </c>
    </row>
    <row r="55" spans="2:2" x14ac:dyDescent="0.25">
      <c r="B55" t="s">
        <v>35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54EB-2D4A-4F82-A28A-5046A34E8342}">
  <dimension ref="A1:GA36"/>
  <sheetViews>
    <sheetView topLeftCell="W1" workbookViewId="0">
      <selection activeCell="W2" sqref="W2"/>
    </sheetView>
  </sheetViews>
  <sheetFormatPr defaultRowHeight="15" outlineLevelCol="1" x14ac:dyDescent="0.25"/>
  <cols>
    <col min="8" max="10" width="9.28515625" bestFit="1" customWidth="1"/>
    <col min="11" max="11" width="9.5703125" bestFit="1" customWidth="1"/>
    <col min="13" max="15" width="9.28515625" bestFit="1" customWidth="1"/>
    <col min="16" max="16" width="9.5703125" bestFit="1" customWidth="1"/>
    <col min="36" max="39" width="9.5703125" bestFit="1" customWidth="1"/>
    <col min="41" max="42" width="9.5703125" bestFit="1" customWidth="1"/>
    <col min="43" max="43" width="9.7109375" bestFit="1" customWidth="1"/>
    <col min="45" max="45" width="9.5703125" bestFit="1" customWidth="1"/>
    <col min="47" max="50" width="9.5703125" bestFit="1" customWidth="1"/>
    <col min="51" max="51" width="9.140625" customWidth="1"/>
    <col min="52" max="52" width="16.7109375" customWidth="1" outlineLevel="1"/>
    <col min="53" max="53" width="9.28515625" customWidth="1" outlineLevel="1"/>
    <col min="54" max="59" width="9.5703125" customWidth="1" outlineLevel="1"/>
    <col min="60" max="60" width="9.140625" customWidth="1" outlineLevel="1"/>
    <col min="61" max="64" width="9.5703125" customWidth="1" outlineLevel="1"/>
    <col min="65" max="65" width="9.140625" customWidth="1" outlineLevel="1"/>
    <col min="66" max="66" width="14.28515625" customWidth="1"/>
    <col min="67" max="67" width="12.140625" customWidth="1"/>
    <col min="68" max="68" width="14.28515625" customWidth="1"/>
    <col min="69" max="69" width="13.28515625" customWidth="1"/>
    <col min="70" max="70" width="9.140625" customWidth="1"/>
    <col min="71" max="74" width="9.5703125" customWidth="1"/>
    <col min="75" max="75" width="9.140625" customWidth="1"/>
    <col min="76" max="79" width="9.5703125" hidden="1" customWidth="1" outlineLevel="1"/>
    <col min="80" max="95" width="9.140625" hidden="1" customWidth="1" outlineLevel="1"/>
    <col min="96" max="96" width="11.140625" hidden="1" customWidth="1" outlineLevel="1"/>
    <col min="97" max="100" width="9.140625" hidden="1" customWidth="1" outlineLevel="1"/>
    <col min="101" max="101" width="9.5703125" customWidth="1" collapsed="1"/>
    <col min="102" max="104" width="9.5703125" customWidth="1"/>
    <col min="105" max="105" width="9.140625" customWidth="1"/>
    <col min="106" max="108" width="8.5703125" bestFit="1" customWidth="1"/>
    <col min="109" max="109" width="9.5703125" bestFit="1" customWidth="1"/>
    <col min="110" max="110" width="9.140625" customWidth="1"/>
    <col min="111" max="115" width="9.140625" hidden="1" customWidth="1" outlineLevel="1"/>
    <col min="116" max="116" width="9.5703125" customWidth="1" collapsed="1"/>
    <col min="117" max="119" width="9.28515625" customWidth="1"/>
    <col min="120" max="120" width="9.140625" customWidth="1"/>
    <col min="121" max="124" width="9.5703125" bestFit="1" customWidth="1"/>
    <col min="125" max="125" width="9.140625" customWidth="1"/>
    <col min="126" max="130" width="9.140625" hidden="1" customWidth="1" outlineLevel="1"/>
    <col min="131" max="134" width="9.5703125" hidden="1" customWidth="1" outlineLevel="1"/>
    <col min="135" max="135" width="9.140625" hidden="1" customWidth="1" outlineLevel="1"/>
    <col min="136" max="139" width="9.5703125" hidden="1" customWidth="1" outlineLevel="1"/>
    <col min="140" max="140" width="9.140625" hidden="1" customWidth="1" outlineLevel="1"/>
    <col min="141" max="141" width="9.140625" customWidth="1" collapsed="1"/>
    <col min="142" max="147" width="9.140625" customWidth="1"/>
    <col min="148" max="151" width="9.28515625" customWidth="1"/>
    <col min="152" max="152" width="9.140625" customWidth="1"/>
    <col min="153" max="153" width="9.5703125" customWidth="1"/>
    <col min="154" max="155" width="8.5703125" bestFit="1" customWidth="1"/>
    <col min="156" max="156" width="9.5703125" bestFit="1" customWidth="1"/>
    <col min="157" max="157" width="4.5703125" bestFit="1" customWidth="1"/>
    <col min="158" max="161" width="8.5703125" bestFit="1" customWidth="1"/>
    <col min="162" max="162" width="4.5703125" bestFit="1" customWidth="1"/>
    <col min="163" max="163" width="9.5703125" customWidth="1"/>
    <col min="164" max="166" width="9.5703125" bestFit="1" customWidth="1"/>
    <col min="168" max="169" width="9.5703125" bestFit="1" customWidth="1"/>
    <col min="171" max="171" width="10.5703125" bestFit="1" customWidth="1"/>
  </cols>
  <sheetData>
    <row r="1" spans="1:183" s="5" customFormat="1" ht="15.75" thickBot="1" x14ac:dyDescent="0.3">
      <c r="A1" s="28" t="s">
        <v>133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B1" s="28" t="s">
        <v>134</v>
      </c>
      <c r="AC1" s="28"/>
      <c r="AD1" s="28"/>
      <c r="AE1" s="28"/>
      <c r="AF1" s="28"/>
      <c r="AG1" s="28"/>
      <c r="AH1" s="28"/>
      <c r="AJ1" s="28" t="s">
        <v>129</v>
      </c>
      <c r="AK1" s="28"/>
      <c r="AL1" s="28"/>
      <c r="AM1" s="28"/>
      <c r="AN1" s="28"/>
      <c r="AO1" s="28"/>
      <c r="AP1" s="28"/>
      <c r="AQ1" s="28"/>
      <c r="AS1" s="28" t="s">
        <v>130</v>
      </c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S1" s="28" t="s">
        <v>93</v>
      </c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B1" s="28" t="s">
        <v>104</v>
      </c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Q1" s="28" t="s">
        <v>105</v>
      </c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FA1" s="40"/>
    </row>
    <row r="2" spans="1:183" s="5" customFormat="1" ht="18" thickBot="1" x14ac:dyDescent="0.45">
      <c r="C2" s="17" t="str">
        <f>'BTEvent-Driven Loop'!C1</f>
        <v>tradingSignal</v>
      </c>
      <c r="D2" s="17"/>
      <c r="E2" s="17"/>
      <c r="F2" s="17"/>
      <c r="H2" s="17" t="str">
        <f>'BTEvent-Driven Loop'!H1</f>
        <v>openPrice</v>
      </c>
      <c r="I2" s="17"/>
      <c r="J2" s="17"/>
      <c r="K2" s="17"/>
      <c r="M2" s="17" t="str">
        <f>'BTEvent-Driven Loop'!M1</f>
        <v>closePrice</v>
      </c>
      <c r="N2" s="17"/>
      <c r="O2" s="17"/>
      <c r="P2" s="17"/>
      <c r="R2" s="17" t="str">
        <f>'BTEvent-Driven Loop'!R1</f>
        <v>closeToOpenPriceRet</v>
      </c>
      <c r="S2" s="17"/>
      <c r="T2" s="17"/>
      <c r="U2" s="17"/>
      <c r="W2" s="17" t="str">
        <f>'BTEvent-Driven Loop'!W1</f>
        <v>closetoClosePriceRet</v>
      </c>
      <c r="X2" s="17"/>
      <c r="Y2" s="17"/>
      <c r="Z2" s="17"/>
      <c r="AB2" s="5" t="s">
        <v>12</v>
      </c>
      <c r="AC2" s="5" t="s">
        <v>85</v>
      </c>
      <c r="AE2" s="5" t="s">
        <v>86</v>
      </c>
      <c r="AJ2" s="96" t="str">
        <f>FG2</f>
        <v>eodTotalInvestedPerSym</v>
      </c>
      <c r="AK2" s="27"/>
      <c r="AL2" s="27"/>
      <c r="AM2" s="27"/>
      <c r="AN2" s="27"/>
      <c r="AO2" s="27"/>
      <c r="AP2" s="27"/>
      <c r="AQ2" s="27"/>
      <c r="AS2" s="27" t="s">
        <v>46</v>
      </c>
      <c r="AT2" s="27"/>
      <c r="AU2" s="27" t="s">
        <v>87</v>
      </c>
      <c r="AV2" s="27"/>
      <c r="AW2" s="27"/>
      <c r="AX2" s="27"/>
      <c r="AY2" s="27"/>
      <c r="AZ2" s="27"/>
      <c r="BA2" s="27"/>
      <c r="BB2" s="27"/>
      <c r="BC2" s="27"/>
      <c r="BD2" s="27" t="s">
        <v>97</v>
      </c>
      <c r="BE2" s="27"/>
      <c r="BF2" s="27"/>
      <c r="BG2" s="27"/>
      <c r="BH2" s="27"/>
      <c r="BI2" s="27" t="s">
        <v>98</v>
      </c>
      <c r="BJ2" s="27"/>
      <c r="BK2" s="27"/>
      <c r="BL2" s="27"/>
      <c r="BM2" s="27"/>
      <c r="BN2" s="27" t="s">
        <v>99</v>
      </c>
      <c r="BO2" s="27"/>
      <c r="BP2" s="27"/>
      <c r="BQ2" s="27"/>
      <c r="BS2" s="5" t="str">
        <f>BD2</f>
        <v>bodGrossBuyAmount</v>
      </c>
      <c r="BX2" s="5" t="s">
        <v>100</v>
      </c>
      <c r="CA2" s="19">
        <v>1.5E-3</v>
      </c>
      <c r="CC2" s="5" t="s">
        <v>96</v>
      </c>
      <c r="CH2" s="5" t="str">
        <f>R2</f>
        <v>closeToOpenPriceRet</v>
      </c>
      <c r="CM2" s="5" t="str">
        <f>W2</f>
        <v>closetoClosePriceRet</v>
      </c>
      <c r="CR2" s="5" t="s">
        <v>132</v>
      </c>
      <c r="CW2" s="5" t="s">
        <v>101</v>
      </c>
      <c r="DB2" s="5" t="str">
        <f>BN2</f>
        <v>bodPrevRemainAmount</v>
      </c>
      <c r="DG2" s="5" t="str">
        <f>R2</f>
        <v>closeToOpenPriceRet</v>
      </c>
      <c r="DL2" s="5" t="s">
        <v>106</v>
      </c>
      <c r="DQ2" s="27" t="str">
        <f>BI2</f>
        <v>bodGrossSellAmount</v>
      </c>
      <c r="DR2" s="27"/>
      <c r="DS2" s="27"/>
      <c r="DT2" s="27"/>
      <c r="DU2" s="27"/>
      <c r="DV2" s="27" t="s">
        <v>119</v>
      </c>
      <c r="DW2" s="27"/>
      <c r="DX2" s="27"/>
      <c r="DY2" s="27"/>
      <c r="DZ2" s="27"/>
      <c r="EA2" s="27" t="s">
        <v>107</v>
      </c>
      <c r="EB2" s="27"/>
      <c r="EC2" s="27"/>
      <c r="ED2" s="27"/>
      <c r="EE2" s="27"/>
      <c r="EF2" s="27" t="s">
        <v>108</v>
      </c>
      <c r="EG2" s="27"/>
      <c r="EH2" s="27"/>
      <c r="EI2" s="97">
        <v>2.5000000000000001E-3</v>
      </c>
      <c r="EJ2" s="27"/>
      <c r="EK2" s="27" t="s">
        <v>109</v>
      </c>
      <c r="EL2" s="27"/>
      <c r="EM2" s="27"/>
      <c r="EN2" s="27"/>
      <c r="EP2" s="5" t="s">
        <v>135</v>
      </c>
      <c r="ER2" s="5" t="str">
        <f>CW2</f>
        <v>eodNetBuyAmount</v>
      </c>
      <c r="EW2" s="5" t="str">
        <f>DL2</f>
        <v>eodPrevRemainAmount</v>
      </c>
      <c r="FB2" s="5" t="str">
        <f>EK2</f>
        <v>sellCostAmount</v>
      </c>
      <c r="FG2" s="5" t="s">
        <v>110</v>
      </c>
      <c r="FL2" s="5" t="s">
        <v>91</v>
      </c>
    </row>
    <row r="3" spans="1:183" s="5" customFormat="1" ht="18" thickBot="1" x14ac:dyDescent="0.45">
      <c r="A3" s="13" t="str">
        <f>'BTEvent-Driven Loop'!A2</f>
        <v>step</v>
      </c>
      <c r="B3" s="13"/>
      <c r="C3" s="17" t="str">
        <f>'BTEvent-Driven Loop'!C2</f>
        <v>A</v>
      </c>
      <c r="D3" s="17" t="str">
        <f>'BTEvent-Driven Loop'!D2</f>
        <v>B</v>
      </c>
      <c r="E3" s="17" t="str">
        <f>'BTEvent-Driven Loop'!E2</f>
        <v>C</v>
      </c>
      <c r="F3" s="17" t="str">
        <f>'BTEvent-Driven Loop'!F2</f>
        <v>D</v>
      </c>
      <c r="G3" s="13"/>
      <c r="H3" s="17" t="str">
        <f>'BTEvent-Driven Loop'!H2</f>
        <v>A</v>
      </c>
      <c r="I3" s="17" t="str">
        <f>'BTEvent-Driven Loop'!I2</f>
        <v>B</v>
      </c>
      <c r="J3" s="17" t="str">
        <f>'BTEvent-Driven Loop'!J2</f>
        <v>C</v>
      </c>
      <c r="K3" s="17" t="str">
        <f>'BTEvent-Driven Loop'!K2</f>
        <v>D</v>
      </c>
      <c r="L3" s="13"/>
      <c r="M3" s="17" t="str">
        <f>'BTEvent-Driven Loop'!M2</f>
        <v>A</v>
      </c>
      <c r="N3" s="17" t="str">
        <f>'BTEvent-Driven Loop'!N2</f>
        <v>B</v>
      </c>
      <c r="O3" s="17" t="str">
        <f>'BTEvent-Driven Loop'!O2</f>
        <v>C</v>
      </c>
      <c r="P3" s="17" t="str">
        <f>'BTEvent-Driven Loop'!P2</f>
        <v>D</v>
      </c>
      <c r="Q3" s="13"/>
      <c r="R3" s="17" t="str">
        <f>C3</f>
        <v>A</v>
      </c>
      <c r="S3" s="17" t="str">
        <f t="shared" ref="S3:U3" si="0">D3</f>
        <v>B</v>
      </c>
      <c r="T3" s="17" t="str">
        <f t="shared" si="0"/>
        <v>C</v>
      </c>
      <c r="U3" s="17" t="str">
        <f t="shared" si="0"/>
        <v>D</v>
      </c>
      <c r="V3" s="13"/>
      <c r="W3" s="17" t="str">
        <f>H3</f>
        <v>A</v>
      </c>
      <c r="X3" s="17" t="str">
        <f t="shared" ref="X3:Z3" si="1">I3</f>
        <v>B</v>
      </c>
      <c r="Y3" s="17" t="str">
        <f t="shared" si="1"/>
        <v>C</v>
      </c>
      <c r="Z3" s="17" t="str">
        <f t="shared" si="1"/>
        <v>D</v>
      </c>
      <c r="AA3" s="13"/>
      <c r="AB3" s="13"/>
      <c r="AC3" s="42">
        <v>0.8</v>
      </c>
      <c r="AD3" s="13"/>
      <c r="AE3" s="17" t="str">
        <f>W3</f>
        <v>A</v>
      </c>
      <c r="AF3" s="17" t="str">
        <f>X3</f>
        <v>B</v>
      </c>
      <c r="AG3" s="17" t="str">
        <f>Y3</f>
        <v>C</v>
      </c>
      <c r="AH3" s="17" t="str">
        <f>Z3</f>
        <v>D</v>
      </c>
      <c r="AI3" s="13"/>
      <c r="AJ3" s="17" t="str">
        <f t="shared" ref="AJ3" si="2">AE3</f>
        <v>A</v>
      </c>
      <c r="AK3" s="17" t="str">
        <f t="shared" ref="AK3" si="3">AF3</f>
        <v>B</v>
      </c>
      <c r="AL3" s="17" t="str">
        <f t="shared" ref="AL3:AM3" si="4">AG3</f>
        <v>C</v>
      </c>
      <c r="AM3" s="17" t="str">
        <f t="shared" si="4"/>
        <v>D</v>
      </c>
      <c r="AN3" s="13"/>
      <c r="AO3" s="5" t="s">
        <v>90</v>
      </c>
      <c r="AP3" s="13" t="s">
        <v>83</v>
      </c>
      <c r="AQ3" s="13" t="s">
        <v>102</v>
      </c>
      <c r="AR3" s="13"/>
      <c r="AS3" s="41">
        <v>10000</v>
      </c>
      <c r="AT3" s="13"/>
      <c r="AU3" s="17" t="str">
        <f>W3</f>
        <v>A</v>
      </c>
      <c r="AV3" s="17" t="str">
        <f>X3</f>
        <v>B</v>
      </c>
      <c r="AW3" s="17" t="str">
        <f>Y3</f>
        <v>C</v>
      </c>
      <c r="AX3" s="17" t="str">
        <f>Z3</f>
        <v>D</v>
      </c>
      <c r="AY3" s="13"/>
      <c r="AZ3" s="5" t="s">
        <v>90</v>
      </c>
      <c r="BA3" s="13" t="s">
        <v>62</v>
      </c>
      <c r="BB3" s="13" t="s">
        <v>131</v>
      </c>
      <c r="BC3" s="13"/>
      <c r="BD3" s="17" t="str">
        <f>AU3</f>
        <v>A</v>
      </c>
      <c r="BE3" s="17" t="str">
        <f>AV3</f>
        <v>B</v>
      </c>
      <c r="BF3" s="17" t="str">
        <f>AW3</f>
        <v>C</v>
      </c>
      <c r="BG3" s="17" t="str">
        <f>AX3</f>
        <v>D</v>
      </c>
      <c r="BH3" s="13"/>
      <c r="BI3" s="17" t="str">
        <f t="shared" ref="BI3:BL3" si="5">BD3</f>
        <v>A</v>
      </c>
      <c r="BJ3" s="17" t="str">
        <f t="shared" si="5"/>
        <v>B</v>
      </c>
      <c r="BK3" s="17" t="str">
        <f t="shared" si="5"/>
        <v>C</v>
      </c>
      <c r="BL3" s="17" t="str">
        <f t="shared" si="5"/>
        <v>D</v>
      </c>
      <c r="BM3" s="13"/>
      <c r="BN3" s="17" t="str">
        <f t="shared" ref="BN3" si="6">BD3</f>
        <v>A</v>
      </c>
      <c r="BO3" s="17" t="str">
        <f t="shared" ref="BO3" si="7">BE3</f>
        <v>B</v>
      </c>
      <c r="BP3" s="17" t="str">
        <f t="shared" ref="BP3" si="8">BF3</f>
        <v>C</v>
      </c>
      <c r="BQ3" s="17" t="str">
        <f t="shared" ref="BQ3" si="9">BG3</f>
        <v>D</v>
      </c>
      <c r="BR3" s="13"/>
      <c r="BS3" s="17" t="str">
        <f t="shared" ref="BS3" si="10">BI3</f>
        <v>A</v>
      </c>
      <c r="BT3" s="17" t="str">
        <f t="shared" ref="BT3" si="11">BJ3</f>
        <v>B</v>
      </c>
      <c r="BU3" s="17" t="str">
        <f t="shared" ref="BU3" si="12">BK3</f>
        <v>C</v>
      </c>
      <c r="BV3" s="17" t="str">
        <f t="shared" ref="BV3" si="13">BL3</f>
        <v>D</v>
      </c>
      <c r="BW3" s="13"/>
      <c r="BX3" s="17" t="str">
        <f t="shared" ref="BX3:CA3" si="14">BS3</f>
        <v>A</v>
      </c>
      <c r="BY3" s="17" t="str">
        <f t="shared" si="14"/>
        <v>B</v>
      </c>
      <c r="BZ3" s="17" t="str">
        <f t="shared" si="14"/>
        <v>C</v>
      </c>
      <c r="CA3" s="17" t="str">
        <f t="shared" si="14"/>
        <v>D</v>
      </c>
      <c r="CB3" s="13"/>
      <c r="CC3" s="17" t="str">
        <f t="shared" ref="CC3" si="15">BX3</f>
        <v>A</v>
      </c>
      <c r="CD3" s="17" t="str">
        <f t="shared" ref="CD3" si="16">BY3</f>
        <v>B</v>
      </c>
      <c r="CE3" s="17" t="str">
        <f t="shared" ref="CE3" si="17">BZ3</f>
        <v>C</v>
      </c>
      <c r="CF3" s="17" t="str">
        <f t="shared" ref="CF3" si="18">CA3</f>
        <v>D</v>
      </c>
      <c r="CG3" s="13"/>
      <c r="CH3" s="13" t="str">
        <f t="shared" ref="CH3:CK3" si="19">R3</f>
        <v>A</v>
      </c>
      <c r="CI3" s="13" t="str">
        <f t="shared" si="19"/>
        <v>B</v>
      </c>
      <c r="CJ3" s="13" t="str">
        <f t="shared" si="19"/>
        <v>C</v>
      </c>
      <c r="CK3" s="13" t="str">
        <f t="shared" si="19"/>
        <v>D</v>
      </c>
      <c r="CL3" s="13"/>
      <c r="CM3" s="17" t="str">
        <f t="shared" ref="CM3" si="20">BN3</f>
        <v>A</v>
      </c>
      <c r="CN3" s="17" t="str">
        <f t="shared" ref="CN3" si="21">BO3</f>
        <v>B</v>
      </c>
      <c r="CO3" s="17" t="str">
        <f t="shared" ref="CO3" si="22">BP3</f>
        <v>C</v>
      </c>
      <c r="CP3" s="17" t="str">
        <f t="shared" ref="CP3" si="23">BQ3</f>
        <v>D</v>
      </c>
      <c r="CQ3" s="13"/>
      <c r="CR3" s="17" t="str">
        <f t="shared" ref="CR3" si="24">BS3</f>
        <v>A</v>
      </c>
      <c r="CS3" s="17" t="str">
        <f t="shared" ref="CS3" si="25">BT3</f>
        <v>B</v>
      </c>
      <c r="CT3" s="17" t="str">
        <f t="shared" ref="CT3" si="26">BU3</f>
        <v>C</v>
      </c>
      <c r="CU3" s="17" t="str">
        <f t="shared" ref="CU3" si="27">BV3</f>
        <v>D</v>
      </c>
      <c r="CV3" s="13"/>
      <c r="CW3" s="17" t="str">
        <f t="shared" ref="CW3:CZ3" si="28">CR3</f>
        <v>A</v>
      </c>
      <c r="CX3" s="17" t="str">
        <f t="shared" si="28"/>
        <v>B</v>
      </c>
      <c r="CY3" s="17" t="str">
        <f t="shared" si="28"/>
        <v>C</v>
      </c>
      <c r="CZ3" s="17" t="str">
        <f t="shared" si="28"/>
        <v>D</v>
      </c>
      <c r="DA3" s="13"/>
      <c r="DB3" s="17" t="str">
        <f>CW3</f>
        <v>A</v>
      </c>
      <c r="DC3" s="17" t="str">
        <f>CX3</f>
        <v>B</v>
      </c>
      <c r="DD3" s="17" t="str">
        <f>CY3</f>
        <v>C</v>
      </c>
      <c r="DE3" s="17" t="str">
        <f>CZ3</f>
        <v>D</v>
      </c>
      <c r="DF3" s="13"/>
      <c r="DG3" s="17" t="str">
        <f t="shared" ref="DG3:DJ3" si="29">DB3</f>
        <v>A</v>
      </c>
      <c r="DH3" s="17" t="str">
        <f t="shared" si="29"/>
        <v>B</v>
      </c>
      <c r="DI3" s="17" t="str">
        <f t="shared" si="29"/>
        <v>C</v>
      </c>
      <c r="DJ3" s="17" t="str">
        <f t="shared" si="29"/>
        <v>D</v>
      </c>
      <c r="DK3" s="13"/>
      <c r="DL3" s="17" t="str">
        <f t="shared" ref="DL3:DO3" si="30">DB3</f>
        <v>A</v>
      </c>
      <c r="DM3" s="17" t="str">
        <f t="shared" si="30"/>
        <v>B</v>
      </c>
      <c r="DN3" s="17" t="str">
        <f t="shared" si="30"/>
        <v>C</v>
      </c>
      <c r="DO3" s="17" t="str">
        <f t="shared" si="30"/>
        <v>D</v>
      </c>
      <c r="DP3" s="13"/>
      <c r="DQ3" s="17" t="str">
        <f t="shared" ref="DQ3:DT3" si="31">DB3</f>
        <v>A</v>
      </c>
      <c r="DR3" s="17" t="str">
        <f t="shared" si="31"/>
        <v>B</v>
      </c>
      <c r="DS3" s="17" t="str">
        <f t="shared" si="31"/>
        <v>C</v>
      </c>
      <c r="DT3" s="17" t="str">
        <f t="shared" si="31"/>
        <v>D</v>
      </c>
      <c r="DU3" s="13"/>
      <c r="DV3" s="17" t="str">
        <f t="shared" ref="DV3:DY3" si="32">DB3</f>
        <v>A</v>
      </c>
      <c r="DW3" s="17" t="str">
        <f t="shared" si="32"/>
        <v>B</v>
      </c>
      <c r="DX3" s="17" t="str">
        <f t="shared" si="32"/>
        <v>C</v>
      </c>
      <c r="DY3" s="17" t="str">
        <f t="shared" si="32"/>
        <v>D</v>
      </c>
      <c r="DZ3" s="13"/>
      <c r="EA3" s="17" t="str">
        <f t="shared" ref="EA3:ED3" si="33">DB3</f>
        <v>A</v>
      </c>
      <c r="EB3" s="17" t="str">
        <f t="shared" si="33"/>
        <v>B</v>
      </c>
      <c r="EC3" s="17" t="str">
        <f t="shared" si="33"/>
        <v>C</v>
      </c>
      <c r="ED3" s="17" t="str">
        <f t="shared" si="33"/>
        <v>D</v>
      </c>
      <c r="EE3" s="13"/>
      <c r="EF3" s="17" t="str">
        <f t="shared" ref="EF3" si="34">DG3</f>
        <v>A</v>
      </c>
      <c r="EG3" s="17" t="str">
        <f t="shared" ref="EG3" si="35">DH3</f>
        <v>B</v>
      </c>
      <c r="EH3" s="17" t="str">
        <f t="shared" ref="EH3" si="36">DI3</f>
        <v>C</v>
      </c>
      <c r="EI3" s="17" t="str">
        <f t="shared" ref="EI3" si="37">DJ3</f>
        <v>D</v>
      </c>
      <c r="EJ3" s="13"/>
      <c r="EK3" s="17" t="str">
        <f t="shared" ref="EK3" si="38">DL3</f>
        <v>A</v>
      </c>
      <c r="EL3" s="17" t="str">
        <f t="shared" ref="EL3" si="39">DM3</f>
        <v>B</v>
      </c>
      <c r="EM3" s="17" t="str">
        <f t="shared" ref="EM3" si="40">DN3</f>
        <v>C</v>
      </c>
      <c r="EN3" s="17" t="str">
        <f t="shared" ref="EN3" si="41">DO3</f>
        <v>D</v>
      </c>
      <c r="EO3" s="13"/>
      <c r="EP3" s="13"/>
      <c r="EQ3" s="13"/>
      <c r="ER3" s="17" t="str">
        <f>EK3</f>
        <v>A</v>
      </c>
      <c r="ES3" s="17" t="str">
        <f>EL3</f>
        <v>B</v>
      </c>
      <c r="ET3" s="17" t="str">
        <f>EM3</f>
        <v>C</v>
      </c>
      <c r="EU3" s="17" t="str">
        <f>EN3</f>
        <v>D</v>
      </c>
      <c r="EV3" s="13"/>
      <c r="EW3" s="17" t="str">
        <f>EK3</f>
        <v>A</v>
      </c>
      <c r="EX3" s="17" t="str">
        <f>EL3</f>
        <v>B</v>
      </c>
      <c r="EY3" s="17" t="str">
        <f>EM3</f>
        <v>C</v>
      </c>
      <c r="EZ3" s="17" t="str">
        <f>EN3</f>
        <v>D</v>
      </c>
      <c r="FA3" s="13"/>
      <c r="FB3" s="17" t="str">
        <f>EK3</f>
        <v>A</v>
      </c>
      <c r="FC3" s="17" t="str">
        <f>EL3</f>
        <v>B</v>
      </c>
      <c r="FD3" s="17" t="str">
        <f>EM3</f>
        <v>C</v>
      </c>
      <c r="FE3" s="17" t="str">
        <f>EN3</f>
        <v>D</v>
      </c>
      <c r="FF3" s="13"/>
      <c r="FG3" s="17" t="str">
        <f>CW3</f>
        <v>A</v>
      </c>
      <c r="FH3" s="17" t="str">
        <f>CX3</f>
        <v>B</v>
      </c>
      <c r="FI3" s="17" t="str">
        <f>CY3</f>
        <v>C</v>
      </c>
      <c r="FJ3" s="17" t="str">
        <f>CZ3</f>
        <v>D</v>
      </c>
      <c r="FK3" s="13"/>
      <c r="FL3" s="13"/>
      <c r="FM3" s="13" t="s">
        <v>83</v>
      </c>
      <c r="FN3" s="13" t="str">
        <f>EP2</f>
        <v>totalSellCost</v>
      </c>
      <c r="FO3" s="13" t="s">
        <v>102</v>
      </c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</row>
    <row r="4" spans="1:183" x14ac:dyDescent="0.25">
      <c r="A4" s="1"/>
      <c r="M4" s="1">
        <f>'BTEvent-Driven Loop'!M3</f>
        <v>100</v>
      </c>
      <c r="N4" s="1">
        <f>'BTEvent-Driven Loop'!N3</f>
        <v>500</v>
      </c>
      <c r="O4" s="1">
        <f>'BTEvent-Driven Loop'!O3</f>
        <v>1000</v>
      </c>
      <c r="P4" s="1">
        <f>'BTEvent-Driven Loop'!P3</f>
        <v>5000</v>
      </c>
      <c r="AS4" s="1"/>
      <c r="FO4" s="1">
        <v>10000</v>
      </c>
      <c r="FP4" s="21">
        <f>FO4/$FO$4</f>
        <v>1</v>
      </c>
    </row>
    <row r="5" spans="1:183" ht="15" customHeight="1" x14ac:dyDescent="0.25">
      <c r="A5" s="1">
        <f>'BTEvent-Driven Loop'!A4</f>
        <v>1</v>
      </c>
      <c r="C5" s="1">
        <f>'BTEvent-Driven Loop'!C4</f>
        <v>1</v>
      </c>
      <c r="D5" s="1">
        <f>'BTEvent-Driven Loop'!D4</f>
        <v>0</v>
      </c>
      <c r="E5" s="1">
        <f>'BTEvent-Driven Loop'!E4</f>
        <v>0</v>
      </c>
      <c r="F5" s="1">
        <f>'BTEvent-Driven Loop'!F4</f>
        <v>0</v>
      </c>
      <c r="H5" s="1">
        <f>'BTEvent-Driven Loop'!H4</f>
        <v>96</v>
      </c>
      <c r="I5" s="1">
        <f>'BTEvent-Driven Loop'!I4</f>
        <v>520</v>
      </c>
      <c r="J5" s="1">
        <f>'BTEvent-Driven Loop'!J4</f>
        <v>1010</v>
      </c>
      <c r="K5" s="1">
        <f>'BTEvent-Driven Loop'!K4</f>
        <v>4800</v>
      </c>
      <c r="L5" s="1"/>
      <c r="M5" s="1">
        <f>'BTEvent-Driven Loop'!M4</f>
        <v>114.00000000000001</v>
      </c>
      <c r="N5" s="1">
        <f>'BTEvent-Driven Loop'!N4</f>
        <v>515</v>
      </c>
      <c r="O5" s="1">
        <f>'BTEvent-Driven Loop'!O4</f>
        <v>929.99999999999989</v>
      </c>
      <c r="P5" s="1">
        <f>'BTEvent-Driven Loop'!P4</f>
        <v>4700</v>
      </c>
      <c r="R5" s="2">
        <f>M5/M4-1</f>
        <v>0.14000000000000012</v>
      </c>
      <c r="S5" s="2">
        <f t="shared" ref="S5:U20" si="42">N5/N4-1</f>
        <v>3.0000000000000027E-2</v>
      </c>
      <c r="T5" s="2">
        <f t="shared" si="42"/>
        <v>-7.0000000000000062E-2</v>
      </c>
      <c r="U5" s="2">
        <f t="shared" si="42"/>
        <v>-6.0000000000000053E-2</v>
      </c>
      <c r="W5" s="2">
        <f>H5/M4-1</f>
        <v>-4.0000000000000036E-2</v>
      </c>
      <c r="X5" s="2">
        <f t="shared" ref="X5:Z20" si="43">I5/N4-1</f>
        <v>4.0000000000000036E-2</v>
      </c>
      <c r="Y5" s="2">
        <f t="shared" si="43"/>
        <v>1.0000000000000009E-2</v>
      </c>
      <c r="Z5" s="2">
        <f t="shared" si="43"/>
        <v>-4.0000000000000036E-2</v>
      </c>
      <c r="AB5" s="1">
        <f>SUM(C5:F5)</f>
        <v>1</v>
      </c>
      <c r="AC5" s="3">
        <f t="shared" ref="AC5:AC34" si="44">IFERROR(IF(1/AB5&gt;$AC$3,$AC$3,1/AB5),0)</f>
        <v>0.8</v>
      </c>
      <c r="AE5" s="2">
        <f t="shared" ref="AE5:AE34" si="45">C5*$AC5</f>
        <v>0.8</v>
      </c>
      <c r="AF5" s="2">
        <f t="shared" ref="AF5:AF34" si="46">D5*$AC5</f>
        <v>0</v>
      </c>
      <c r="AG5" s="2">
        <f t="shared" ref="AG5:AG34" si="47">E5*$AC5</f>
        <v>0</v>
      </c>
      <c r="AH5" s="2">
        <f t="shared" ref="AH5:AH34" si="48">F5*$AC5</f>
        <v>0</v>
      </c>
      <c r="AJ5" s="1">
        <f t="shared" ref="AJ5" si="49">FG4</f>
        <v>0</v>
      </c>
      <c r="AK5" s="1">
        <f>FH4</f>
        <v>0</v>
      </c>
      <c r="AL5" s="1">
        <f>FI4</f>
        <v>0</v>
      </c>
      <c r="AM5" s="1">
        <f>FJ4</f>
        <v>0</v>
      </c>
      <c r="AO5" s="1">
        <f t="shared" ref="AO5" si="50">SUM(AJ5:AM5)</f>
        <v>0</v>
      </c>
      <c r="AP5" s="1">
        <f t="shared" ref="AP5" si="51">FM4</f>
        <v>0</v>
      </c>
      <c r="AQ5" s="1">
        <f t="shared" ref="AQ5" si="52">SUM(AO5:AP5)</f>
        <v>0</v>
      </c>
      <c r="AS5" s="1">
        <f>AS3</f>
        <v>10000</v>
      </c>
      <c r="AU5" s="1">
        <f>AE5*$AS5</f>
        <v>8000</v>
      </c>
      <c r="AV5" s="1">
        <f>AF5*$AS5</f>
        <v>0</v>
      </c>
      <c r="AW5" s="1">
        <f>AG5*$AS5</f>
        <v>0</v>
      </c>
      <c r="AX5" s="1">
        <f>AH5*$AS5</f>
        <v>0</v>
      </c>
      <c r="AZ5" s="1">
        <f t="shared" ref="AZ5:AZ34" si="53">SUM(AU5:AX5)</f>
        <v>8000</v>
      </c>
      <c r="BA5" s="1">
        <f t="shared" ref="BA5:BA34" si="54">AS5-AZ5</f>
        <v>2000</v>
      </c>
      <c r="BB5" s="1">
        <f>SUM(AZ5:BA5)</f>
        <v>10000</v>
      </c>
      <c r="BC5" s="1"/>
      <c r="BD5" s="1">
        <f t="shared" ref="BD5:BD34" si="55">IF(AU5&gt;AJ5,AU5-AJ5,0)</f>
        <v>8000</v>
      </c>
      <c r="BE5" s="1">
        <f t="shared" ref="BE5:BE34" si="56">IF(AV5&gt;AK5,AV5-AK5,0)</f>
        <v>0</v>
      </c>
      <c r="BF5" s="1">
        <f t="shared" ref="BF5:BF34" si="57">IF(AW5&gt;AL5,AW5-AL5,0)</f>
        <v>0</v>
      </c>
      <c r="BG5" s="1">
        <f t="shared" ref="BG5:BG34" si="58">IF(AX5&gt;AM5,AX5-AM5,0)</f>
        <v>0</v>
      </c>
      <c r="BI5" s="1">
        <f t="shared" ref="BI5:BI34" si="59">-IF(AU5&lt;AJ5,AU5-AJ5,0)</f>
        <v>0</v>
      </c>
      <c r="BJ5" s="1">
        <f t="shared" ref="BJ5:BJ34" si="60">-IF(AV5&lt;AK5,AV5-AK5,0)</f>
        <v>0</v>
      </c>
      <c r="BK5" s="1">
        <f t="shared" ref="BK5:BK34" si="61">-IF(AW5&lt;AL5,AW5-AL5,0)</f>
        <v>0</v>
      </c>
      <c r="BL5" s="1">
        <f t="shared" ref="BL5:BL34" si="62">-IF(AX5&lt;AM5,AX5-AM5,0)</f>
        <v>0</v>
      </c>
      <c r="BN5" s="43">
        <f>IF(AJ5=AU5,0,MIN(AJ5,AU5))</f>
        <v>0</v>
      </c>
      <c r="BO5" s="43">
        <f t="shared" ref="BO5:BQ5" si="63">IF(AK5=AV5,0,MIN(AK5,AV5))</f>
        <v>0</v>
      </c>
      <c r="BP5" s="43">
        <f t="shared" si="63"/>
        <v>0</v>
      </c>
      <c r="BQ5" s="43">
        <f t="shared" si="63"/>
        <v>0</v>
      </c>
      <c r="BS5" s="1">
        <f>BD5</f>
        <v>8000</v>
      </c>
      <c r="BT5" s="1">
        <f t="shared" ref="BT5:BV5" si="64">BE5</f>
        <v>0</v>
      </c>
      <c r="BU5" s="1">
        <f t="shared" si="64"/>
        <v>0</v>
      </c>
      <c r="BV5" s="1">
        <f t="shared" si="64"/>
        <v>0</v>
      </c>
      <c r="BX5" s="1">
        <f>BS5/(1+$CA$2)</f>
        <v>7988.0179730404388</v>
      </c>
      <c r="BY5" s="1">
        <f t="shared" ref="BY5:CA5" si="65">BT5/(1+$CA$2)</f>
        <v>0</v>
      </c>
      <c r="BZ5" s="1">
        <f t="shared" si="65"/>
        <v>0</v>
      </c>
      <c r="CA5" s="1">
        <f t="shared" si="65"/>
        <v>0</v>
      </c>
      <c r="CC5" s="1">
        <f>BS5-BX5</f>
        <v>11.982026959561153</v>
      </c>
      <c r="CD5" s="1">
        <f t="shared" ref="CD5:CF5" si="66">BT5-BY5</f>
        <v>0</v>
      </c>
      <c r="CE5" s="1">
        <f t="shared" si="66"/>
        <v>0</v>
      </c>
      <c r="CF5" s="1">
        <f t="shared" si="66"/>
        <v>0</v>
      </c>
      <c r="CH5" s="2">
        <f t="shared" ref="CH5" si="67">R5</f>
        <v>0.14000000000000012</v>
      </c>
      <c r="CI5" s="2">
        <f t="shared" ref="CI5" si="68">S5</f>
        <v>3.0000000000000027E-2</v>
      </c>
      <c r="CJ5" s="2">
        <f t="shared" ref="CJ5" si="69">T5</f>
        <v>-7.0000000000000062E-2</v>
      </c>
      <c r="CK5" s="2">
        <f t="shared" ref="CK5" si="70">U5</f>
        <v>-6.0000000000000053E-2</v>
      </c>
      <c r="CM5" s="2">
        <f t="shared" ref="CM5:CM34" si="71">W5</f>
        <v>-4.0000000000000036E-2</v>
      </c>
      <c r="CN5" s="2">
        <f t="shared" ref="CN5:CN34" si="72">X5</f>
        <v>4.0000000000000036E-2</v>
      </c>
      <c r="CO5" s="2">
        <f t="shared" ref="CO5:CO34" si="73">Y5</f>
        <v>1.0000000000000009E-2</v>
      </c>
      <c r="CP5" s="2">
        <f t="shared" ref="CP5:CP34" si="74">Z5</f>
        <v>-4.0000000000000036E-2</v>
      </c>
      <c r="CR5" s="2">
        <f>CH5-CM5</f>
        <v>0.18000000000000016</v>
      </c>
      <c r="CS5" s="2">
        <f t="shared" ref="CS5:CU20" si="75">CI5-CN5</f>
        <v>-1.0000000000000009E-2</v>
      </c>
      <c r="CT5" s="2">
        <f t="shared" si="75"/>
        <v>-8.0000000000000071E-2</v>
      </c>
      <c r="CU5" s="2">
        <f t="shared" si="75"/>
        <v>-2.0000000000000018E-2</v>
      </c>
      <c r="CW5" s="1">
        <f t="shared" ref="CW5:CW34" si="76">BX5*(1+CR5)</f>
        <v>9425.86120818772</v>
      </c>
      <c r="CX5" s="1">
        <f t="shared" ref="CX5:CX34" si="77">BY5*(1+CS5)</f>
        <v>0</v>
      </c>
      <c r="CY5" s="1">
        <f t="shared" ref="CY5:CY34" si="78">BZ5*(1+CT5)</f>
        <v>0</v>
      </c>
      <c r="CZ5" s="1">
        <f t="shared" ref="CZ5:CZ34" si="79">CA5*(1+CU5)</f>
        <v>0</v>
      </c>
      <c r="DB5" s="1">
        <f t="shared" ref="DB5:DB34" si="80">BN5</f>
        <v>0</v>
      </c>
      <c r="DC5" s="1">
        <f t="shared" ref="DC5:DC34" si="81">BO5</f>
        <v>0</v>
      </c>
      <c r="DD5" s="1">
        <f t="shared" ref="DD5:DD34" si="82">BP5</f>
        <v>0</v>
      </c>
      <c r="DE5" s="1">
        <f t="shared" ref="DE5:DE34" si="83">BQ5</f>
        <v>0</v>
      </c>
      <c r="DG5" s="2">
        <f t="shared" ref="DG5:DG34" si="84">R5</f>
        <v>0.14000000000000012</v>
      </c>
      <c r="DH5" s="2">
        <f t="shared" ref="DH5:DH34" si="85">S5</f>
        <v>3.0000000000000027E-2</v>
      </c>
      <c r="DI5" s="2">
        <f t="shared" ref="DI5:DI34" si="86">T5</f>
        <v>-7.0000000000000062E-2</v>
      </c>
      <c r="DJ5" s="2">
        <f t="shared" ref="DJ5:DJ34" si="87">U5</f>
        <v>-6.0000000000000053E-2</v>
      </c>
      <c r="DL5" s="1">
        <f>DB5*(1+DG5)</f>
        <v>0</v>
      </c>
      <c r="DM5" s="1">
        <f t="shared" ref="DM5:DO5" si="88">DC5*(1+DH5)</f>
        <v>0</v>
      </c>
      <c r="DN5" s="1">
        <f t="shared" si="88"/>
        <v>0</v>
      </c>
      <c r="DO5" s="1">
        <f t="shared" si="88"/>
        <v>0</v>
      </c>
      <c r="DQ5" s="1">
        <f t="shared" ref="DQ5:DQ34" si="89">BI5</f>
        <v>0</v>
      </c>
      <c r="DR5" s="1">
        <f t="shared" ref="DR5:DR34" si="90">BJ5</f>
        <v>0</v>
      </c>
      <c r="DS5" s="1">
        <f t="shared" ref="DS5:DS34" si="91">BK5</f>
        <v>0</v>
      </c>
      <c r="DT5" s="1">
        <f t="shared" ref="DT5:DT34" si="92">BL5</f>
        <v>0</v>
      </c>
      <c r="DV5" s="2">
        <f t="shared" ref="DV5:DV34" si="93">W5</f>
        <v>-4.0000000000000036E-2</v>
      </c>
      <c r="DW5" s="2">
        <f t="shared" ref="DW5:DW34" si="94">X5</f>
        <v>4.0000000000000036E-2</v>
      </c>
      <c r="DX5" s="2">
        <f t="shared" ref="DX5:DX34" si="95">Y5</f>
        <v>1.0000000000000009E-2</v>
      </c>
      <c r="DY5" s="2">
        <f t="shared" ref="DY5:DY34" si="96">Z5</f>
        <v>-4.0000000000000036E-2</v>
      </c>
      <c r="EA5" s="1">
        <f>DQ5*(1+DV5)</f>
        <v>0</v>
      </c>
      <c r="EB5" s="1">
        <f t="shared" ref="EB5:ED5" si="97">DR5*(1+DW5)</f>
        <v>0</v>
      </c>
      <c r="EC5" s="1">
        <f t="shared" si="97"/>
        <v>0</v>
      </c>
      <c r="ED5" s="1">
        <f t="shared" si="97"/>
        <v>0</v>
      </c>
      <c r="EF5" s="1">
        <f>EA5/(1+$EI$2)</f>
        <v>0</v>
      </c>
      <c r="EG5" s="1">
        <f t="shared" ref="EG5:EI5" si="98">EB5/(1+$EI$2)</f>
        <v>0</v>
      </c>
      <c r="EH5" s="1">
        <f t="shared" si="98"/>
        <v>0</v>
      </c>
      <c r="EI5" s="1">
        <f t="shared" si="98"/>
        <v>0</v>
      </c>
      <c r="EK5" s="21">
        <f>EA5-EF5</f>
        <v>0</v>
      </c>
      <c r="EL5" s="21">
        <f t="shared" ref="EL5:EN5" si="99">EB5-EG5</f>
        <v>0</v>
      </c>
      <c r="EM5" s="21">
        <f t="shared" si="99"/>
        <v>0</v>
      </c>
      <c r="EN5" s="21">
        <f t="shared" si="99"/>
        <v>0</v>
      </c>
      <c r="EP5" s="21">
        <f>SUM(EK5:EN5)</f>
        <v>0</v>
      </c>
      <c r="ER5" s="1">
        <f t="shared" ref="ER5:ER34" si="100">CW5</f>
        <v>9425.86120818772</v>
      </c>
      <c r="ES5" s="1">
        <f t="shared" ref="ES5:ES34" si="101">CX5</f>
        <v>0</v>
      </c>
      <c r="ET5" s="1">
        <f t="shared" ref="ET5:ET34" si="102">CY5</f>
        <v>0</v>
      </c>
      <c r="EU5" s="1">
        <f t="shared" ref="EU5:EU34" si="103">CZ5</f>
        <v>0</v>
      </c>
      <c r="EV5" s="1"/>
      <c r="EW5" s="1">
        <f>DL5</f>
        <v>0</v>
      </c>
      <c r="EX5" s="1">
        <f>DM5</f>
        <v>0</v>
      </c>
      <c r="EY5" s="1">
        <f>DN5</f>
        <v>0</v>
      </c>
      <c r="EZ5" s="1">
        <f>DO5</f>
        <v>0</v>
      </c>
      <c r="FA5" s="1"/>
      <c r="FB5" s="21">
        <f>EK5</f>
        <v>0</v>
      </c>
      <c r="FC5" s="21">
        <f>EL5</f>
        <v>0</v>
      </c>
      <c r="FD5" s="21">
        <f>EM5</f>
        <v>0</v>
      </c>
      <c r="FE5" s="21">
        <f>EN5</f>
        <v>0</v>
      </c>
      <c r="FG5" s="1">
        <f>ER5+EW5</f>
        <v>9425.86120818772</v>
      </c>
      <c r="FH5" s="1">
        <f t="shared" ref="FH5:FJ20" si="104">ES5+EX5</f>
        <v>0</v>
      </c>
      <c r="FI5" s="1">
        <f t="shared" si="104"/>
        <v>0</v>
      </c>
      <c r="FJ5" s="1">
        <f t="shared" si="104"/>
        <v>0</v>
      </c>
      <c r="FL5" s="1">
        <f>SUM(FG5:FJ5)</f>
        <v>9425.86120818772</v>
      </c>
      <c r="FM5" s="1">
        <f t="shared" ref="FM5:FM34" si="105">BA5</f>
        <v>2000</v>
      </c>
      <c r="FN5" s="1">
        <f>-EP5</f>
        <v>0</v>
      </c>
      <c r="FO5" s="1">
        <f>SUM(FL5:FN5)</f>
        <v>11425.86120818772</v>
      </c>
      <c r="FP5" s="21">
        <f>FO5/$FO$4</f>
        <v>1.142586120818772</v>
      </c>
    </row>
    <row r="6" spans="1:183" ht="15" customHeight="1" x14ac:dyDescent="0.25">
      <c r="A6" s="1">
        <f>'BTEvent-Driven Loop'!A5</f>
        <v>2</v>
      </c>
      <c r="C6" s="1">
        <f>'BTEvent-Driven Loop'!C5</f>
        <v>1</v>
      </c>
      <c r="D6" s="1">
        <f>'BTEvent-Driven Loop'!D5</f>
        <v>0</v>
      </c>
      <c r="E6" s="1">
        <f>'BTEvent-Driven Loop'!E5</f>
        <v>0</v>
      </c>
      <c r="F6" s="1">
        <f>'BTEvent-Driven Loop'!F5</f>
        <v>0</v>
      </c>
      <c r="H6" s="1">
        <f>'BTEvent-Driven Loop'!H5</f>
        <v>109.44000000000001</v>
      </c>
      <c r="I6" s="1">
        <f>'BTEvent-Driven Loop'!I5</f>
        <v>535.6</v>
      </c>
      <c r="J6" s="1">
        <f>'BTEvent-Driven Loop'!J5</f>
        <v>939.29999999999984</v>
      </c>
      <c r="K6" s="1">
        <f>'BTEvent-Driven Loop'!K5</f>
        <v>4512</v>
      </c>
      <c r="L6" s="1"/>
      <c r="M6" s="1">
        <f>'BTEvent-Driven Loop'!M5</f>
        <v>148.20000000000002</v>
      </c>
      <c r="N6" s="1">
        <f>'BTEvent-Driven Loop'!N5</f>
        <v>576.80000000000007</v>
      </c>
      <c r="O6" s="1">
        <f>'BTEvent-Driven Loop'!O5</f>
        <v>1171.8</v>
      </c>
      <c r="P6" s="1">
        <f>'BTEvent-Driven Loop'!P5</f>
        <v>6110</v>
      </c>
      <c r="R6" s="2">
        <f t="shared" ref="R6:U34" si="106">M6/M5-1</f>
        <v>0.30000000000000004</v>
      </c>
      <c r="S6" s="2">
        <f t="shared" si="42"/>
        <v>0.12000000000000011</v>
      </c>
      <c r="T6" s="2">
        <f t="shared" si="42"/>
        <v>0.26</v>
      </c>
      <c r="U6" s="2">
        <f t="shared" si="42"/>
        <v>0.30000000000000004</v>
      </c>
      <c r="W6" s="2">
        <f t="shared" ref="W6:Z34" si="107">H6/M5-1</f>
        <v>-4.0000000000000036E-2</v>
      </c>
      <c r="X6" s="2">
        <f t="shared" si="43"/>
        <v>4.0000000000000036E-2</v>
      </c>
      <c r="Y6" s="2">
        <f t="shared" si="43"/>
        <v>1.0000000000000009E-2</v>
      </c>
      <c r="Z6" s="2">
        <f t="shared" si="43"/>
        <v>-4.0000000000000036E-2</v>
      </c>
      <c r="AB6" s="1">
        <f t="shared" ref="AB6:AB34" si="108">SUM(C6:F6)</f>
        <v>1</v>
      </c>
      <c r="AC6" s="3">
        <f t="shared" si="44"/>
        <v>0.8</v>
      </c>
      <c r="AE6" s="2">
        <f t="shared" si="45"/>
        <v>0.8</v>
      </c>
      <c r="AF6" s="2">
        <f t="shared" si="46"/>
        <v>0</v>
      </c>
      <c r="AG6" s="2">
        <f t="shared" si="47"/>
        <v>0</v>
      </c>
      <c r="AH6" s="2">
        <f t="shared" si="48"/>
        <v>0</v>
      </c>
      <c r="AJ6" s="1">
        <f t="shared" ref="AJ6:AJ34" si="109">FG5</f>
        <v>9425.86120818772</v>
      </c>
      <c r="AK6" s="1">
        <f t="shared" ref="AK6:AK34" si="110">FH5</f>
        <v>0</v>
      </c>
      <c r="AL6" s="1">
        <f t="shared" ref="AL6:AL34" si="111">FI5</f>
        <v>0</v>
      </c>
      <c r="AM6" s="1">
        <f t="shared" ref="AM6:AM34" si="112">FJ5</f>
        <v>0</v>
      </c>
      <c r="AO6" s="1">
        <f t="shared" ref="AO6:AO34" si="113">SUM(AJ6:AM6)</f>
        <v>9425.86120818772</v>
      </c>
      <c r="AP6" s="1">
        <f t="shared" ref="AP6:AP34" si="114">FM5</f>
        <v>2000</v>
      </c>
      <c r="AQ6" s="1">
        <f t="shared" ref="AQ6:AQ34" si="115">SUM(AO6:AP6)</f>
        <v>11425.86120818772</v>
      </c>
      <c r="AS6" s="1">
        <f t="shared" ref="AS6:AS34" si="116">FO5</f>
        <v>11425.86120818772</v>
      </c>
      <c r="AU6" s="1">
        <f t="shared" ref="AU6:AU34" si="117">AE6*$AS6</f>
        <v>9140.6889665501767</v>
      </c>
      <c r="AV6" s="1">
        <f t="shared" ref="AV6:AV34" si="118">AF6*$AS6</f>
        <v>0</v>
      </c>
      <c r="AW6" s="1">
        <f t="shared" ref="AW6:AW34" si="119">AG6*$AS6</f>
        <v>0</v>
      </c>
      <c r="AX6" s="1">
        <f t="shared" ref="AX6:AX34" si="120">AH6*$AS6</f>
        <v>0</v>
      </c>
      <c r="AZ6" s="1">
        <f t="shared" si="53"/>
        <v>9140.6889665501767</v>
      </c>
      <c r="BA6" s="1">
        <f t="shared" si="54"/>
        <v>2285.1722416375433</v>
      </c>
      <c r="BB6" s="1">
        <f t="shared" ref="BB6:BB34" si="121">SUM(AZ6:BA6)</f>
        <v>11425.86120818772</v>
      </c>
      <c r="BC6" s="1"/>
      <c r="BD6" s="1">
        <f t="shared" si="55"/>
        <v>0</v>
      </c>
      <c r="BE6" s="1">
        <f t="shared" si="56"/>
        <v>0</v>
      </c>
      <c r="BF6" s="1">
        <f t="shared" si="57"/>
        <v>0</v>
      </c>
      <c r="BG6" s="1">
        <f t="shared" si="58"/>
        <v>0</v>
      </c>
      <c r="BI6" s="1">
        <f t="shared" si="59"/>
        <v>285.17224163754327</v>
      </c>
      <c r="BJ6" s="1">
        <f t="shared" si="60"/>
        <v>0</v>
      </c>
      <c r="BK6" s="1">
        <f t="shared" si="61"/>
        <v>0</v>
      </c>
      <c r="BL6" s="1">
        <f t="shared" si="62"/>
        <v>0</v>
      </c>
      <c r="BN6" s="43">
        <f t="shared" ref="BN6:BN34" si="122">IF(AJ6=AU6,0,MIN(AJ6,AU6))</f>
        <v>9140.6889665501767</v>
      </c>
      <c r="BO6" s="43">
        <f t="shared" ref="BO6:BO34" si="123">IF(AK6=AV6,0,MIN(AK6,AV6))</f>
        <v>0</v>
      </c>
      <c r="BP6" s="43">
        <f t="shared" ref="BP6:BP34" si="124">IF(AL6=AW6,0,MIN(AL6,AW6))</f>
        <v>0</v>
      </c>
      <c r="BQ6" s="43">
        <f t="shared" ref="BQ6:BQ34" si="125">IF(AM6=AX6,0,MIN(AM6,AX6))</f>
        <v>0</v>
      </c>
      <c r="BS6" s="1">
        <f t="shared" ref="BS6:BS34" si="126">BD6</f>
        <v>0</v>
      </c>
      <c r="BT6" s="1">
        <f t="shared" ref="BT6:BT34" si="127">BE6</f>
        <v>0</v>
      </c>
      <c r="BU6" s="1">
        <f t="shared" ref="BU6:BU34" si="128">BF6</f>
        <v>0</v>
      </c>
      <c r="BV6" s="1">
        <f t="shared" ref="BV6:BV34" si="129">BG6</f>
        <v>0</v>
      </c>
      <c r="BX6" s="1">
        <f t="shared" ref="BX6:BX34" si="130">BS6/(1+$CA$2)</f>
        <v>0</v>
      </c>
      <c r="BY6" s="1">
        <f t="shared" ref="BY6:BY34" si="131">BT6/(1+$CA$2)</f>
        <v>0</v>
      </c>
      <c r="BZ6" s="1">
        <f t="shared" ref="BZ6:BZ34" si="132">BU6/(1+$CA$2)</f>
        <v>0</v>
      </c>
      <c r="CA6" s="1">
        <f t="shared" ref="CA6:CA34" si="133">BV6/(1+$CA$2)</f>
        <v>0</v>
      </c>
      <c r="CC6" s="1">
        <f>BS6-BX6</f>
        <v>0</v>
      </c>
      <c r="CD6" s="1">
        <f t="shared" ref="CD6" si="134">BT6-BY6</f>
        <v>0</v>
      </c>
      <c r="CE6" s="1">
        <f t="shared" ref="CE6" si="135">BU6-BZ6</f>
        <v>0</v>
      </c>
      <c r="CF6" s="1">
        <f t="shared" ref="CF6" si="136">BV6-CA6</f>
        <v>0</v>
      </c>
      <c r="CH6" s="2">
        <f t="shared" ref="CH6:CH34" si="137">R6</f>
        <v>0.30000000000000004</v>
      </c>
      <c r="CI6" s="2">
        <f t="shared" ref="CI6:CI34" si="138">S6</f>
        <v>0.12000000000000011</v>
      </c>
      <c r="CJ6" s="2">
        <f t="shared" ref="CJ6:CJ34" si="139">T6</f>
        <v>0.26</v>
      </c>
      <c r="CK6" s="2">
        <f t="shared" ref="CK6:CK34" si="140">U6</f>
        <v>0.30000000000000004</v>
      </c>
      <c r="CM6" s="2">
        <f t="shared" si="71"/>
        <v>-4.0000000000000036E-2</v>
      </c>
      <c r="CN6" s="2">
        <f t="shared" si="72"/>
        <v>4.0000000000000036E-2</v>
      </c>
      <c r="CO6" s="2">
        <f t="shared" si="73"/>
        <v>1.0000000000000009E-2</v>
      </c>
      <c r="CP6" s="2">
        <f t="shared" si="74"/>
        <v>-4.0000000000000036E-2</v>
      </c>
      <c r="CR6" s="2">
        <f t="shared" ref="CR6:CR34" si="141">CH6-CM6</f>
        <v>0.34000000000000008</v>
      </c>
      <c r="CS6" s="2">
        <f t="shared" si="75"/>
        <v>8.0000000000000071E-2</v>
      </c>
      <c r="CT6" s="2">
        <f t="shared" si="75"/>
        <v>0.25</v>
      </c>
      <c r="CU6" s="2">
        <f t="shared" si="75"/>
        <v>0.34000000000000008</v>
      </c>
      <c r="CW6" s="1">
        <f t="shared" si="76"/>
        <v>0</v>
      </c>
      <c r="CX6" s="1">
        <f t="shared" si="77"/>
        <v>0</v>
      </c>
      <c r="CY6" s="1">
        <f t="shared" si="78"/>
        <v>0</v>
      </c>
      <c r="CZ6" s="1">
        <f t="shared" si="79"/>
        <v>0</v>
      </c>
      <c r="DB6" s="1">
        <f t="shared" si="80"/>
        <v>9140.6889665501767</v>
      </c>
      <c r="DC6" s="1">
        <f t="shared" si="81"/>
        <v>0</v>
      </c>
      <c r="DD6" s="1">
        <f t="shared" si="82"/>
        <v>0</v>
      </c>
      <c r="DE6" s="1">
        <f t="shared" si="83"/>
        <v>0</v>
      </c>
      <c r="DG6" s="2">
        <f t="shared" si="84"/>
        <v>0.30000000000000004</v>
      </c>
      <c r="DH6" s="2">
        <f t="shared" si="85"/>
        <v>0.12000000000000011</v>
      </c>
      <c r="DI6" s="2">
        <f t="shared" si="86"/>
        <v>0.26</v>
      </c>
      <c r="DJ6" s="2">
        <f t="shared" si="87"/>
        <v>0.30000000000000004</v>
      </c>
      <c r="DL6" s="1">
        <f t="shared" ref="DL6:DL34" si="142">DB6*(1+DG6)</f>
        <v>11882.895656515229</v>
      </c>
      <c r="DM6" s="1">
        <f t="shared" ref="DM6:DM34" si="143">DC6*(1+DH6)</f>
        <v>0</v>
      </c>
      <c r="DN6" s="1">
        <f t="shared" ref="DN6:DN34" si="144">DD6*(1+DI6)</f>
        <v>0</v>
      </c>
      <c r="DO6" s="1">
        <f t="shared" ref="DO6:DO34" si="145">DE6*(1+DJ6)</f>
        <v>0</v>
      </c>
      <c r="DQ6" s="1">
        <f t="shared" si="89"/>
        <v>285.17224163754327</v>
      </c>
      <c r="DR6" s="1">
        <f t="shared" si="90"/>
        <v>0</v>
      </c>
      <c r="DS6" s="1">
        <f t="shared" si="91"/>
        <v>0</v>
      </c>
      <c r="DT6" s="1">
        <f t="shared" si="92"/>
        <v>0</v>
      </c>
      <c r="DV6" s="2">
        <f t="shared" si="93"/>
        <v>-4.0000000000000036E-2</v>
      </c>
      <c r="DW6" s="2">
        <f t="shared" si="94"/>
        <v>4.0000000000000036E-2</v>
      </c>
      <c r="DX6" s="2">
        <f t="shared" si="95"/>
        <v>1.0000000000000009E-2</v>
      </c>
      <c r="DY6" s="2">
        <f t="shared" si="96"/>
        <v>-4.0000000000000036E-2</v>
      </c>
      <c r="EA6" s="1">
        <f t="shared" ref="EA6:EA34" si="146">DQ6*(1+DV6)</f>
        <v>273.76535197204151</v>
      </c>
      <c r="EB6" s="1">
        <f t="shared" ref="EB6:EB34" si="147">DR6*(1+DW6)</f>
        <v>0</v>
      </c>
      <c r="EC6" s="1">
        <f t="shared" ref="EC6:EC34" si="148">DS6*(1+DX6)</f>
        <v>0</v>
      </c>
      <c r="ED6" s="1">
        <f t="shared" ref="ED6:ED34" si="149">DT6*(1+DY6)</f>
        <v>0</v>
      </c>
      <c r="EF6" s="1">
        <f t="shared" ref="EF6:EF34" si="150">EA6/(1+$EI$2)</f>
        <v>273.08264535864492</v>
      </c>
      <c r="EG6" s="1">
        <f t="shared" ref="EG6:EG34" si="151">EB6/(1+$EI$2)</f>
        <v>0</v>
      </c>
      <c r="EH6" s="1">
        <f t="shared" ref="EH6:EH34" si="152">EC6/(1+$EI$2)</f>
        <v>0</v>
      </c>
      <c r="EI6" s="1">
        <f t="shared" ref="EI6:EI34" si="153">ED6/(1+$EI$2)</f>
        <v>0</v>
      </c>
      <c r="EK6" s="21">
        <f>EA6-EF6</f>
        <v>0.68270661339659</v>
      </c>
      <c r="EL6" s="21">
        <f t="shared" ref="EL6:EL34" si="154">EB6-EG6</f>
        <v>0</v>
      </c>
      <c r="EM6" s="21">
        <f t="shared" ref="EM6:EM34" si="155">EC6-EH6</f>
        <v>0</v>
      </c>
      <c r="EN6" s="21">
        <f t="shared" ref="EN6:EN34" si="156">ED6-EI6</f>
        <v>0</v>
      </c>
      <c r="EP6" s="21">
        <f t="shared" ref="EP6:EP34" si="157">SUM(EK6:EN6)</f>
        <v>0.68270661339659</v>
      </c>
      <c r="ER6" s="1">
        <f t="shared" si="100"/>
        <v>0</v>
      </c>
      <c r="ES6" s="1">
        <f t="shared" si="101"/>
        <v>0</v>
      </c>
      <c r="ET6" s="1">
        <f t="shared" si="102"/>
        <v>0</v>
      </c>
      <c r="EU6" s="1">
        <f t="shared" si="103"/>
        <v>0</v>
      </c>
      <c r="EV6" s="1"/>
      <c r="EW6" s="1">
        <f t="shared" ref="EW6:EW34" si="158">DL6</f>
        <v>11882.895656515229</v>
      </c>
      <c r="EX6" s="1">
        <f t="shared" ref="EX6:EX34" si="159">DM6</f>
        <v>0</v>
      </c>
      <c r="EY6" s="1">
        <f t="shared" ref="EY6:EY34" si="160">DN6</f>
        <v>0</v>
      </c>
      <c r="EZ6" s="1">
        <f t="shared" ref="EZ6:EZ34" si="161">DO6</f>
        <v>0</v>
      </c>
      <c r="FA6" s="1"/>
      <c r="FB6" s="21">
        <f t="shared" ref="FB6:FB34" si="162">EK6</f>
        <v>0.68270661339659</v>
      </c>
      <c r="FC6" s="21">
        <f t="shared" ref="FC6:FC34" si="163">EL6</f>
        <v>0</v>
      </c>
      <c r="FD6" s="21">
        <f t="shared" ref="FD6:FD34" si="164">EM6</f>
        <v>0</v>
      </c>
      <c r="FE6" s="21">
        <f t="shared" ref="FE6:FE34" si="165">EN6</f>
        <v>0</v>
      </c>
      <c r="FG6" s="1">
        <f t="shared" ref="FG6:FG34" si="166">ER6+EW6</f>
        <v>11882.895656515229</v>
      </c>
      <c r="FH6" s="1">
        <f t="shared" si="104"/>
        <v>0</v>
      </c>
      <c r="FI6" s="1">
        <f t="shared" si="104"/>
        <v>0</v>
      </c>
      <c r="FJ6" s="1">
        <f t="shared" si="104"/>
        <v>0</v>
      </c>
      <c r="FL6" s="1">
        <f t="shared" ref="FL6:FL34" si="167">SUM(FG6:FJ6)</f>
        <v>11882.895656515229</v>
      </c>
      <c r="FM6" s="1">
        <f t="shared" si="105"/>
        <v>2285.1722416375433</v>
      </c>
      <c r="FN6" s="1">
        <f t="shared" ref="FN6:FN34" si="168">-EP6</f>
        <v>-0.68270661339659</v>
      </c>
      <c r="FO6" s="1">
        <f t="shared" ref="FO6:FO34" si="169">SUM(FL6:FN6)</f>
        <v>14167.385191539375</v>
      </c>
      <c r="FP6" s="21">
        <f t="shared" ref="FP6:FP34" si="170">FO6/$FO$4</f>
        <v>1.4167385191539374</v>
      </c>
    </row>
    <row r="7" spans="1:183" ht="15" customHeight="1" x14ac:dyDescent="0.25">
      <c r="A7" s="1">
        <f>'BTEvent-Driven Loop'!A6</f>
        <v>3</v>
      </c>
      <c r="C7" s="1">
        <f>'BTEvent-Driven Loop'!C6</f>
        <v>1</v>
      </c>
      <c r="D7" s="1">
        <f>'BTEvent-Driven Loop'!D6</f>
        <v>0</v>
      </c>
      <c r="E7" s="1">
        <f>'BTEvent-Driven Loop'!E6</f>
        <v>1</v>
      </c>
      <c r="F7" s="1">
        <f>'BTEvent-Driven Loop'!F6</f>
        <v>1</v>
      </c>
      <c r="H7" s="1">
        <f>'BTEvent-Driven Loop'!H6</f>
        <v>143.75400000000002</v>
      </c>
      <c r="I7" s="1">
        <f>'BTEvent-Driven Loop'!I6</f>
        <v>605.6400000000001</v>
      </c>
      <c r="J7" s="1">
        <f>'BTEvent-Driven Loop'!J6</f>
        <v>1148.364</v>
      </c>
      <c r="K7" s="1">
        <f>'BTEvent-Driven Loop'!K6</f>
        <v>5804.5</v>
      </c>
      <c r="L7" s="1"/>
      <c r="M7" s="1">
        <f>'BTEvent-Driven Loop'!M6</f>
        <v>168.94800000000004</v>
      </c>
      <c r="N7" s="1">
        <f>'BTEvent-Driven Loop'!N6</f>
        <v>559.49600000000009</v>
      </c>
      <c r="O7" s="1">
        <f>'BTEvent-Driven Loop'!O6</f>
        <v>1417.8779999999999</v>
      </c>
      <c r="P7" s="1">
        <f>'BTEvent-Driven Loop'!P6</f>
        <v>5682.2999999999993</v>
      </c>
      <c r="R7" s="2">
        <f t="shared" si="106"/>
        <v>0.14000000000000012</v>
      </c>
      <c r="S7" s="2">
        <f t="shared" si="42"/>
        <v>-2.9999999999999916E-2</v>
      </c>
      <c r="T7" s="2">
        <f t="shared" si="42"/>
        <v>0.20999999999999996</v>
      </c>
      <c r="U7" s="2">
        <f t="shared" si="42"/>
        <v>-7.0000000000000173E-2</v>
      </c>
      <c r="W7" s="2">
        <f t="shared" si="107"/>
        <v>-3.0000000000000027E-2</v>
      </c>
      <c r="X7" s="2">
        <f t="shared" si="43"/>
        <v>5.0000000000000044E-2</v>
      </c>
      <c r="Y7" s="2">
        <f t="shared" si="43"/>
        <v>-1.9999999999999907E-2</v>
      </c>
      <c r="Z7" s="2">
        <f t="shared" si="43"/>
        <v>-5.0000000000000044E-2</v>
      </c>
      <c r="AB7" s="1">
        <f t="shared" si="108"/>
        <v>3</v>
      </c>
      <c r="AC7" s="3">
        <f t="shared" si="44"/>
        <v>0.33333333333333331</v>
      </c>
      <c r="AE7" s="2">
        <f t="shared" si="45"/>
        <v>0.33333333333333331</v>
      </c>
      <c r="AF7" s="2">
        <f t="shared" si="46"/>
        <v>0</v>
      </c>
      <c r="AG7" s="2">
        <f t="shared" si="47"/>
        <v>0.33333333333333331</v>
      </c>
      <c r="AH7" s="2">
        <f t="shared" si="48"/>
        <v>0.33333333333333331</v>
      </c>
      <c r="AJ7" s="1">
        <f t="shared" si="109"/>
        <v>11882.895656515229</v>
      </c>
      <c r="AK7" s="1">
        <f t="shared" si="110"/>
        <v>0</v>
      </c>
      <c r="AL7" s="1">
        <f t="shared" si="111"/>
        <v>0</v>
      </c>
      <c r="AM7" s="1">
        <f t="shared" si="112"/>
        <v>0</v>
      </c>
      <c r="AO7" s="1">
        <f t="shared" si="113"/>
        <v>11882.895656515229</v>
      </c>
      <c r="AP7" s="1">
        <f t="shared" si="114"/>
        <v>2285.1722416375433</v>
      </c>
      <c r="AQ7" s="1">
        <f t="shared" si="115"/>
        <v>14168.067898152773</v>
      </c>
      <c r="AS7" s="1">
        <f t="shared" si="116"/>
        <v>14167.385191539375</v>
      </c>
      <c r="AU7" s="1">
        <f t="shared" si="117"/>
        <v>4722.4617305131251</v>
      </c>
      <c r="AV7" s="1">
        <f t="shared" si="118"/>
        <v>0</v>
      </c>
      <c r="AW7" s="1">
        <f t="shared" si="119"/>
        <v>4722.4617305131251</v>
      </c>
      <c r="AX7" s="1">
        <f t="shared" si="120"/>
        <v>4722.4617305131251</v>
      </c>
      <c r="AZ7" s="43">
        <f t="shared" si="53"/>
        <v>14167.385191539375</v>
      </c>
      <c r="BA7" s="43">
        <f t="shared" si="54"/>
        <v>0</v>
      </c>
      <c r="BB7" s="1">
        <f t="shared" si="121"/>
        <v>14167.385191539375</v>
      </c>
      <c r="BC7" s="1"/>
      <c r="BD7" s="1">
        <f t="shared" si="55"/>
        <v>0</v>
      </c>
      <c r="BE7" s="1">
        <f t="shared" si="56"/>
        <v>0</v>
      </c>
      <c r="BF7" s="1">
        <f t="shared" si="57"/>
        <v>4722.4617305131251</v>
      </c>
      <c r="BG7" s="1">
        <f t="shared" si="58"/>
        <v>4722.4617305131251</v>
      </c>
      <c r="BI7" s="1">
        <f t="shared" si="59"/>
        <v>7160.4339260021043</v>
      </c>
      <c r="BJ7" s="1">
        <f t="shared" si="60"/>
        <v>0</v>
      </c>
      <c r="BK7" s="1">
        <f t="shared" si="61"/>
        <v>0</v>
      </c>
      <c r="BL7" s="1">
        <f t="shared" si="62"/>
        <v>0</v>
      </c>
      <c r="BN7" s="43">
        <f t="shared" si="122"/>
        <v>4722.4617305131251</v>
      </c>
      <c r="BO7" s="43">
        <f t="shared" si="123"/>
        <v>0</v>
      </c>
      <c r="BP7" s="43">
        <f t="shared" si="124"/>
        <v>0</v>
      </c>
      <c r="BQ7" s="43">
        <f t="shared" si="125"/>
        <v>0</v>
      </c>
      <c r="BS7" s="1">
        <f t="shared" si="126"/>
        <v>0</v>
      </c>
      <c r="BT7" s="1">
        <f t="shared" si="127"/>
        <v>0</v>
      </c>
      <c r="BU7" s="1">
        <f t="shared" si="128"/>
        <v>4722.4617305131251</v>
      </c>
      <c r="BV7" s="1">
        <f t="shared" si="129"/>
        <v>4722.4617305131251</v>
      </c>
      <c r="BX7" s="1">
        <f t="shared" si="130"/>
        <v>0</v>
      </c>
      <c r="BY7" s="1">
        <f t="shared" si="131"/>
        <v>0</v>
      </c>
      <c r="BZ7" s="1">
        <f t="shared" si="132"/>
        <v>4715.3886475418121</v>
      </c>
      <c r="CA7" s="1">
        <f t="shared" si="133"/>
        <v>4715.3886475418121</v>
      </c>
      <c r="CC7" s="1">
        <f t="shared" ref="CC7:CC8" si="171">BS7-BX7</f>
        <v>0</v>
      </c>
      <c r="CD7" s="1">
        <f t="shared" ref="CD7:CD8" si="172">BT7-BY7</f>
        <v>0</v>
      </c>
      <c r="CE7" s="1">
        <f t="shared" ref="CE7:CE8" si="173">BU7-BZ7</f>
        <v>7.0730829713129424</v>
      </c>
      <c r="CF7" s="1">
        <f t="shared" ref="CF7:CF8" si="174">BV7-CA7</f>
        <v>7.0730829713129424</v>
      </c>
      <c r="CH7" s="2">
        <f t="shared" si="137"/>
        <v>0.14000000000000012</v>
      </c>
      <c r="CI7" s="2">
        <f t="shared" si="138"/>
        <v>-2.9999999999999916E-2</v>
      </c>
      <c r="CJ7" s="2">
        <f t="shared" si="139"/>
        <v>0.20999999999999996</v>
      </c>
      <c r="CK7" s="2">
        <f t="shared" si="140"/>
        <v>-7.0000000000000173E-2</v>
      </c>
      <c r="CM7" s="2">
        <f t="shared" si="71"/>
        <v>-3.0000000000000027E-2</v>
      </c>
      <c r="CN7" s="2">
        <f t="shared" si="72"/>
        <v>5.0000000000000044E-2</v>
      </c>
      <c r="CO7" s="2">
        <f t="shared" si="73"/>
        <v>-1.9999999999999907E-2</v>
      </c>
      <c r="CP7" s="2">
        <f t="shared" si="74"/>
        <v>-5.0000000000000044E-2</v>
      </c>
      <c r="CR7" s="2">
        <f t="shared" si="141"/>
        <v>0.17000000000000015</v>
      </c>
      <c r="CS7" s="2">
        <f t="shared" si="75"/>
        <v>-7.999999999999996E-2</v>
      </c>
      <c r="CT7" s="2">
        <f t="shared" si="75"/>
        <v>0.22999999999999987</v>
      </c>
      <c r="CU7" s="2">
        <f t="shared" si="75"/>
        <v>-2.0000000000000129E-2</v>
      </c>
      <c r="CW7" s="1">
        <f t="shared" si="76"/>
        <v>0</v>
      </c>
      <c r="CX7" s="1">
        <f t="shared" si="77"/>
        <v>0</v>
      </c>
      <c r="CY7" s="1">
        <f t="shared" si="78"/>
        <v>5799.928036476429</v>
      </c>
      <c r="CZ7" s="1">
        <f t="shared" si="79"/>
        <v>4621.0808745909753</v>
      </c>
      <c r="DB7" s="1">
        <f t="shared" si="80"/>
        <v>4722.4617305131251</v>
      </c>
      <c r="DC7" s="1">
        <f t="shared" si="81"/>
        <v>0</v>
      </c>
      <c r="DD7" s="1">
        <f t="shared" si="82"/>
        <v>0</v>
      </c>
      <c r="DE7" s="1">
        <f t="shared" si="83"/>
        <v>0</v>
      </c>
      <c r="DG7" s="2">
        <f t="shared" si="84"/>
        <v>0.14000000000000012</v>
      </c>
      <c r="DH7" s="2">
        <f t="shared" si="85"/>
        <v>-2.9999999999999916E-2</v>
      </c>
      <c r="DI7" s="2">
        <f t="shared" si="86"/>
        <v>0.20999999999999996</v>
      </c>
      <c r="DJ7" s="2">
        <f t="shared" si="87"/>
        <v>-7.0000000000000173E-2</v>
      </c>
      <c r="DL7" s="1">
        <f t="shared" si="142"/>
        <v>5383.6063727849632</v>
      </c>
      <c r="DM7" s="1">
        <f t="shared" si="143"/>
        <v>0</v>
      </c>
      <c r="DN7" s="1">
        <f t="shared" si="144"/>
        <v>0</v>
      </c>
      <c r="DO7" s="1">
        <f t="shared" si="145"/>
        <v>0</v>
      </c>
      <c r="DQ7" s="1">
        <f t="shared" si="89"/>
        <v>7160.4339260021043</v>
      </c>
      <c r="DR7" s="1">
        <f t="shared" si="90"/>
        <v>0</v>
      </c>
      <c r="DS7" s="1">
        <f t="shared" si="91"/>
        <v>0</v>
      </c>
      <c r="DT7" s="1">
        <f t="shared" si="92"/>
        <v>0</v>
      </c>
      <c r="DV7" s="2">
        <f t="shared" si="93"/>
        <v>-3.0000000000000027E-2</v>
      </c>
      <c r="DW7" s="2">
        <f t="shared" si="94"/>
        <v>5.0000000000000044E-2</v>
      </c>
      <c r="DX7" s="2">
        <f t="shared" si="95"/>
        <v>-1.9999999999999907E-2</v>
      </c>
      <c r="DY7" s="2">
        <f t="shared" si="96"/>
        <v>-5.0000000000000044E-2</v>
      </c>
      <c r="EA7" s="1">
        <f t="shared" si="146"/>
        <v>6945.6209082220412</v>
      </c>
      <c r="EB7" s="1">
        <f t="shared" si="147"/>
        <v>0</v>
      </c>
      <c r="EC7" s="1">
        <f t="shared" si="148"/>
        <v>0</v>
      </c>
      <c r="ED7" s="1">
        <f t="shared" si="149"/>
        <v>0</v>
      </c>
      <c r="EF7" s="1">
        <f t="shared" si="150"/>
        <v>6928.3001578274725</v>
      </c>
      <c r="EG7" s="1">
        <f t="shared" si="151"/>
        <v>0</v>
      </c>
      <c r="EH7" s="1">
        <f t="shared" si="152"/>
        <v>0</v>
      </c>
      <c r="EI7" s="1">
        <f t="shared" si="153"/>
        <v>0</v>
      </c>
      <c r="EK7" s="21">
        <f t="shared" ref="EK7:EK34" si="175">EA7-EF7</f>
        <v>17.320750394568677</v>
      </c>
      <c r="EL7" s="21">
        <f t="shared" si="154"/>
        <v>0</v>
      </c>
      <c r="EM7" s="21">
        <f t="shared" si="155"/>
        <v>0</v>
      </c>
      <c r="EN7" s="21">
        <f t="shared" si="156"/>
        <v>0</v>
      </c>
      <c r="EP7" s="21">
        <f t="shared" si="157"/>
        <v>17.320750394568677</v>
      </c>
      <c r="ER7" s="1">
        <f t="shared" si="100"/>
        <v>0</v>
      </c>
      <c r="ES7" s="1">
        <f t="shared" si="101"/>
        <v>0</v>
      </c>
      <c r="ET7" s="1">
        <f t="shared" si="102"/>
        <v>5799.928036476429</v>
      </c>
      <c r="EU7" s="1">
        <f t="shared" si="103"/>
        <v>4621.0808745909753</v>
      </c>
      <c r="EV7" s="1"/>
      <c r="EW7" s="1">
        <f t="shared" si="158"/>
        <v>5383.6063727849632</v>
      </c>
      <c r="EX7" s="1">
        <f t="shared" si="159"/>
        <v>0</v>
      </c>
      <c r="EY7" s="1">
        <f t="shared" si="160"/>
        <v>0</v>
      </c>
      <c r="EZ7" s="1">
        <f t="shared" si="161"/>
        <v>0</v>
      </c>
      <c r="FA7" s="1"/>
      <c r="FB7" s="21">
        <f t="shared" si="162"/>
        <v>17.320750394568677</v>
      </c>
      <c r="FC7" s="21">
        <f t="shared" si="163"/>
        <v>0</v>
      </c>
      <c r="FD7" s="21">
        <f t="shared" si="164"/>
        <v>0</v>
      </c>
      <c r="FE7" s="21">
        <f t="shared" si="165"/>
        <v>0</v>
      </c>
      <c r="FG7" s="1">
        <f t="shared" si="166"/>
        <v>5383.6063727849632</v>
      </c>
      <c r="FH7" s="1">
        <f t="shared" si="104"/>
        <v>0</v>
      </c>
      <c r="FI7" s="1">
        <f t="shared" si="104"/>
        <v>5799.928036476429</v>
      </c>
      <c r="FJ7" s="1">
        <f t="shared" si="104"/>
        <v>4621.0808745909753</v>
      </c>
      <c r="FL7" s="1">
        <f t="shared" si="167"/>
        <v>15804.615283852367</v>
      </c>
      <c r="FM7" s="1">
        <f t="shared" si="105"/>
        <v>0</v>
      </c>
      <c r="FN7" s="1">
        <f t="shared" si="168"/>
        <v>-17.320750394568677</v>
      </c>
      <c r="FO7" s="1">
        <f t="shared" si="169"/>
        <v>15787.294533457798</v>
      </c>
      <c r="FP7" s="21">
        <f t="shared" si="170"/>
        <v>1.5787294533457799</v>
      </c>
    </row>
    <row r="8" spans="1:183" ht="15" customHeight="1" x14ac:dyDescent="0.25">
      <c r="A8" s="1">
        <f>'BTEvent-Driven Loop'!A7</f>
        <v>4</v>
      </c>
      <c r="C8" s="1">
        <f>'BTEvent-Driven Loop'!C7</f>
        <v>1</v>
      </c>
      <c r="D8" s="1">
        <f>'BTEvent-Driven Loop'!D7</f>
        <v>0</v>
      </c>
      <c r="E8" s="1">
        <f>'BTEvent-Driven Loop'!E7</f>
        <v>0</v>
      </c>
      <c r="F8" s="1">
        <f>'BTEvent-Driven Loop'!F7</f>
        <v>0</v>
      </c>
      <c r="H8" s="1">
        <f>'BTEvent-Driven Loop'!H7</f>
        <v>167.25852000000003</v>
      </c>
      <c r="I8" s="1">
        <f>'BTEvent-Driven Loop'!I7</f>
        <v>548.30608000000007</v>
      </c>
      <c r="J8" s="1">
        <f>'BTEvent-Driven Loop'!J7</f>
        <v>1474.59312</v>
      </c>
      <c r="K8" s="1">
        <f>'BTEvent-Driven Loop'!K7</f>
        <v>5852.7689999999993</v>
      </c>
      <c r="L8" s="1"/>
      <c r="M8" s="1">
        <f>'BTEvent-Driven Loop'!M7</f>
        <v>158.81112000000002</v>
      </c>
      <c r="N8" s="1">
        <f>'BTEvent-Driven Loop'!N7</f>
        <v>632.23048000000006</v>
      </c>
      <c r="O8" s="1">
        <f>'BTEvent-Driven Loop'!O7</f>
        <v>1332.8053199999999</v>
      </c>
      <c r="P8" s="1">
        <f>'BTEvent-Driven Loop'!P7</f>
        <v>6705.1139999999987</v>
      </c>
      <c r="R8" s="2">
        <f t="shared" si="106"/>
        <v>-6.0000000000000053E-2</v>
      </c>
      <c r="S8" s="2">
        <f t="shared" si="42"/>
        <v>0.12999999999999989</v>
      </c>
      <c r="T8" s="2">
        <f t="shared" si="42"/>
        <v>-5.9999999999999942E-2</v>
      </c>
      <c r="U8" s="2">
        <f t="shared" si="42"/>
        <v>0.17999999999999994</v>
      </c>
      <c r="W8" s="2">
        <f t="shared" si="107"/>
        <v>-1.0000000000000009E-2</v>
      </c>
      <c r="X8" s="2">
        <f t="shared" si="43"/>
        <v>-2.0000000000000018E-2</v>
      </c>
      <c r="Y8" s="2">
        <f t="shared" si="43"/>
        <v>4.0000000000000036E-2</v>
      </c>
      <c r="Z8" s="2">
        <f t="shared" si="43"/>
        <v>3.0000000000000027E-2</v>
      </c>
      <c r="AB8" s="1">
        <f t="shared" si="108"/>
        <v>1</v>
      </c>
      <c r="AC8" s="3">
        <f t="shared" si="44"/>
        <v>0.8</v>
      </c>
      <c r="AE8" s="2">
        <f t="shared" si="45"/>
        <v>0.8</v>
      </c>
      <c r="AF8" s="2">
        <f t="shared" si="46"/>
        <v>0</v>
      </c>
      <c r="AG8" s="2">
        <f t="shared" si="47"/>
        <v>0</v>
      </c>
      <c r="AH8" s="2">
        <f t="shared" si="48"/>
        <v>0</v>
      </c>
      <c r="AJ8" s="1">
        <f t="shared" si="109"/>
        <v>5383.6063727849632</v>
      </c>
      <c r="AK8" s="1">
        <f t="shared" si="110"/>
        <v>0</v>
      </c>
      <c r="AL8" s="1">
        <f t="shared" si="111"/>
        <v>5799.928036476429</v>
      </c>
      <c r="AM8" s="1">
        <f t="shared" si="112"/>
        <v>4621.0808745909753</v>
      </c>
      <c r="AO8" s="1">
        <f t="shared" si="113"/>
        <v>15804.615283852367</v>
      </c>
      <c r="AP8" s="1">
        <f t="shared" si="114"/>
        <v>0</v>
      </c>
      <c r="AQ8" s="1">
        <f t="shared" si="115"/>
        <v>15804.615283852367</v>
      </c>
      <c r="AS8" s="1">
        <f t="shared" si="116"/>
        <v>15787.294533457798</v>
      </c>
      <c r="AU8" s="1">
        <f t="shared" si="117"/>
        <v>12629.835626766238</v>
      </c>
      <c r="AV8" s="1">
        <f t="shared" si="118"/>
        <v>0</v>
      </c>
      <c r="AW8" s="1">
        <f t="shared" si="119"/>
        <v>0</v>
      </c>
      <c r="AX8" s="1">
        <f t="shared" si="120"/>
        <v>0</v>
      </c>
      <c r="AZ8" s="43">
        <f t="shared" si="53"/>
        <v>12629.835626766238</v>
      </c>
      <c r="BA8" s="43">
        <f t="shared" si="54"/>
        <v>3157.4589066915596</v>
      </c>
      <c r="BB8" s="1">
        <f t="shared" si="121"/>
        <v>15787.294533457798</v>
      </c>
      <c r="BC8" s="1"/>
      <c r="BD8" s="1">
        <f t="shared" si="55"/>
        <v>7246.2292539812752</v>
      </c>
      <c r="BE8" s="1">
        <f t="shared" si="56"/>
        <v>0</v>
      </c>
      <c r="BF8" s="1">
        <f t="shared" si="57"/>
        <v>0</v>
      </c>
      <c r="BG8" s="1">
        <f t="shared" si="58"/>
        <v>0</v>
      </c>
      <c r="BH8" s="1"/>
      <c r="BI8" s="1">
        <f t="shared" si="59"/>
        <v>0</v>
      </c>
      <c r="BJ8" s="1">
        <f t="shared" si="60"/>
        <v>0</v>
      </c>
      <c r="BK8" s="1">
        <f t="shared" si="61"/>
        <v>5799.928036476429</v>
      </c>
      <c r="BL8" s="1">
        <f t="shared" si="62"/>
        <v>4621.0808745909753</v>
      </c>
      <c r="BM8" s="1"/>
      <c r="BN8" s="43">
        <f t="shared" si="122"/>
        <v>5383.6063727849632</v>
      </c>
      <c r="BO8" s="43">
        <f t="shared" si="123"/>
        <v>0</v>
      </c>
      <c r="BP8" s="43">
        <f t="shared" si="124"/>
        <v>0</v>
      </c>
      <c r="BQ8" s="43">
        <f t="shared" si="125"/>
        <v>0</v>
      </c>
      <c r="BR8" s="1"/>
      <c r="BS8" s="1">
        <f t="shared" si="126"/>
        <v>7246.2292539812752</v>
      </c>
      <c r="BT8" s="1">
        <f t="shared" si="127"/>
        <v>0</v>
      </c>
      <c r="BU8" s="1">
        <f t="shared" si="128"/>
        <v>0</v>
      </c>
      <c r="BV8" s="1">
        <f t="shared" si="129"/>
        <v>0</v>
      </c>
      <c r="BW8" s="1"/>
      <c r="BX8" s="1">
        <f t="shared" si="130"/>
        <v>7235.3761896967299</v>
      </c>
      <c r="BY8" s="1">
        <f t="shared" si="131"/>
        <v>0</v>
      </c>
      <c r="BZ8" s="1">
        <f t="shared" si="132"/>
        <v>0</v>
      </c>
      <c r="CA8" s="1">
        <f t="shared" si="133"/>
        <v>0</v>
      </c>
      <c r="CB8" s="1"/>
      <c r="CC8" s="1">
        <f t="shared" si="171"/>
        <v>10.853064284545326</v>
      </c>
      <c r="CD8" s="1">
        <f t="shared" si="172"/>
        <v>0</v>
      </c>
      <c r="CE8" s="1">
        <f t="shared" si="173"/>
        <v>0</v>
      </c>
      <c r="CF8" s="1">
        <f t="shared" si="174"/>
        <v>0</v>
      </c>
      <c r="CG8" s="1"/>
      <c r="CH8" s="2">
        <f t="shared" si="137"/>
        <v>-6.0000000000000053E-2</v>
      </c>
      <c r="CI8" s="2">
        <f t="shared" si="138"/>
        <v>0.12999999999999989</v>
      </c>
      <c r="CJ8" s="2">
        <f t="shared" si="139"/>
        <v>-5.9999999999999942E-2</v>
      </c>
      <c r="CK8" s="2">
        <f t="shared" si="140"/>
        <v>0.17999999999999994</v>
      </c>
      <c r="CL8" s="1"/>
      <c r="CM8" s="1">
        <f t="shared" si="71"/>
        <v>-1.0000000000000009E-2</v>
      </c>
      <c r="CN8" s="1">
        <f t="shared" si="72"/>
        <v>-2.0000000000000018E-2</v>
      </c>
      <c r="CO8" s="1">
        <f t="shared" si="73"/>
        <v>4.0000000000000036E-2</v>
      </c>
      <c r="CP8" s="1">
        <f t="shared" si="74"/>
        <v>3.0000000000000027E-2</v>
      </c>
      <c r="CQ8" s="1"/>
      <c r="CR8" s="2">
        <f t="shared" si="141"/>
        <v>-5.0000000000000044E-2</v>
      </c>
      <c r="CS8" s="2">
        <f t="shared" si="75"/>
        <v>0.14999999999999991</v>
      </c>
      <c r="CT8" s="2">
        <f t="shared" si="75"/>
        <v>-9.9999999999999978E-2</v>
      </c>
      <c r="CU8" s="2">
        <f t="shared" si="75"/>
        <v>0.14999999999999991</v>
      </c>
      <c r="CV8" s="1"/>
      <c r="CW8" s="1">
        <f t="shared" si="76"/>
        <v>6873.6073802118926</v>
      </c>
      <c r="CX8" s="1">
        <f t="shared" si="77"/>
        <v>0</v>
      </c>
      <c r="CY8" s="1">
        <f t="shared" si="78"/>
        <v>0</v>
      </c>
      <c r="CZ8" s="1">
        <f t="shared" si="79"/>
        <v>0</v>
      </c>
      <c r="DA8" s="1"/>
      <c r="DB8" s="1">
        <f t="shared" si="80"/>
        <v>5383.6063727849632</v>
      </c>
      <c r="DC8" s="1">
        <f t="shared" si="81"/>
        <v>0</v>
      </c>
      <c r="DD8" s="1">
        <f t="shared" si="82"/>
        <v>0</v>
      </c>
      <c r="DE8" s="1">
        <f t="shared" si="83"/>
        <v>0</v>
      </c>
      <c r="DG8" s="2">
        <f t="shared" si="84"/>
        <v>-6.0000000000000053E-2</v>
      </c>
      <c r="DH8" s="2">
        <f t="shared" si="85"/>
        <v>0.12999999999999989</v>
      </c>
      <c r="DI8" s="2">
        <f t="shared" si="86"/>
        <v>-5.9999999999999942E-2</v>
      </c>
      <c r="DJ8" s="2">
        <f t="shared" si="87"/>
        <v>0.17999999999999994</v>
      </c>
      <c r="DL8" s="1">
        <f t="shared" si="142"/>
        <v>5060.589990417865</v>
      </c>
      <c r="DM8" s="1">
        <f t="shared" si="143"/>
        <v>0</v>
      </c>
      <c r="DN8" s="1">
        <f t="shared" si="144"/>
        <v>0</v>
      </c>
      <c r="DO8" s="1">
        <f t="shared" si="145"/>
        <v>0</v>
      </c>
      <c r="DQ8" s="1">
        <f t="shared" si="89"/>
        <v>0</v>
      </c>
      <c r="DR8" s="1">
        <f t="shared" si="90"/>
        <v>0</v>
      </c>
      <c r="DS8" s="1">
        <f t="shared" si="91"/>
        <v>5799.928036476429</v>
      </c>
      <c r="DT8" s="1">
        <f t="shared" si="92"/>
        <v>4621.0808745909753</v>
      </c>
      <c r="DV8" s="2">
        <f t="shared" si="93"/>
        <v>-1.0000000000000009E-2</v>
      </c>
      <c r="DW8" s="2">
        <f t="shared" si="94"/>
        <v>-2.0000000000000018E-2</v>
      </c>
      <c r="DX8" s="2">
        <f t="shared" si="95"/>
        <v>4.0000000000000036E-2</v>
      </c>
      <c r="DY8" s="2">
        <f t="shared" si="96"/>
        <v>3.0000000000000027E-2</v>
      </c>
      <c r="EA8" s="1">
        <f t="shared" si="146"/>
        <v>0</v>
      </c>
      <c r="EB8" s="1">
        <f t="shared" si="147"/>
        <v>0</v>
      </c>
      <c r="EC8" s="1">
        <f t="shared" si="148"/>
        <v>6031.9251579354868</v>
      </c>
      <c r="ED8" s="1">
        <f t="shared" si="149"/>
        <v>4759.7133008287046</v>
      </c>
      <c r="EF8" s="1">
        <f t="shared" si="150"/>
        <v>0</v>
      </c>
      <c r="EG8" s="1">
        <f t="shared" si="151"/>
        <v>0</v>
      </c>
      <c r="EH8" s="1">
        <f t="shared" si="152"/>
        <v>6016.8829505590893</v>
      </c>
      <c r="EI8" s="1">
        <f t="shared" si="153"/>
        <v>4747.8436915997054</v>
      </c>
      <c r="EK8" s="21">
        <f t="shared" si="175"/>
        <v>0</v>
      </c>
      <c r="EL8" s="21">
        <f t="shared" si="154"/>
        <v>0</v>
      </c>
      <c r="EM8" s="21">
        <f t="shared" si="155"/>
        <v>15.042207376397528</v>
      </c>
      <c r="EN8" s="21">
        <f t="shared" si="156"/>
        <v>11.869609228999252</v>
      </c>
      <c r="EP8" s="21">
        <f t="shared" si="157"/>
        <v>26.91181660539678</v>
      </c>
      <c r="ER8" s="1">
        <f t="shared" si="100"/>
        <v>6873.6073802118926</v>
      </c>
      <c r="ES8" s="1">
        <f t="shared" si="101"/>
        <v>0</v>
      </c>
      <c r="ET8" s="1">
        <f t="shared" si="102"/>
        <v>0</v>
      </c>
      <c r="EU8" s="1">
        <f t="shared" si="103"/>
        <v>0</v>
      </c>
      <c r="EV8" s="1"/>
      <c r="EW8" s="1">
        <f t="shared" si="158"/>
        <v>5060.589990417865</v>
      </c>
      <c r="EX8" s="1">
        <f t="shared" si="159"/>
        <v>0</v>
      </c>
      <c r="EY8" s="1">
        <f t="shared" si="160"/>
        <v>0</v>
      </c>
      <c r="EZ8" s="1">
        <f t="shared" si="161"/>
        <v>0</v>
      </c>
      <c r="FA8" s="1"/>
      <c r="FB8" s="21">
        <f t="shared" si="162"/>
        <v>0</v>
      </c>
      <c r="FC8" s="21">
        <f t="shared" si="163"/>
        <v>0</v>
      </c>
      <c r="FD8" s="21">
        <f t="shared" si="164"/>
        <v>15.042207376397528</v>
      </c>
      <c r="FE8" s="21">
        <f t="shared" si="165"/>
        <v>11.869609228999252</v>
      </c>
      <c r="FG8" s="1">
        <f t="shared" si="166"/>
        <v>11934.197370629758</v>
      </c>
      <c r="FH8" s="1">
        <f t="shared" si="104"/>
        <v>0</v>
      </c>
      <c r="FI8" s="1">
        <f t="shared" si="104"/>
        <v>0</v>
      </c>
      <c r="FJ8" s="1">
        <f t="shared" si="104"/>
        <v>0</v>
      </c>
      <c r="FL8" s="1">
        <f t="shared" si="167"/>
        <v>11934.197370629758</v>
      </c>
      <c r="FM8" s="1">
        <f t="shared" si="105"/>
        <v>3157.4589066915596</v>
      </c>
      <c r="FN8" s="1">
        <f t="shared" si="168"/>
        <v>-26.91181660539678</v>
      </c>
      <c r="FO8" s="1">
        <f t="shared" si="169"/>
        <v>15064.74446071592</v>
      </c>
      <c r="FP8" s="21">
        <f t="shared" si="170"/>
        <v>1.506474446071592</v>
      </c>
    </row>
    <row r="9" spans="1:183" ht="15" customHeight="1" x14ac:dyDescent="0.25">
      <c r="A9" s="1">
        <f>'BTEvent-Driven Loop'!A8</f>
        <v>5</v>
      </c>
      <c r="C9" s="1">
        <f>'BTEvent-Driven Loop'!C8</f>
        <v>1</v>
      </c>
      <c r="D9" s="1">
        <f>'BTEvent-Driven Loop'!D8</f>
        <v>0</v>
      </c>
      <c r="E9" s="1">
        <f>'BTEvent-Driven Loop'!E8</f>
        <v>1</v>
      </c>
      <c r="F9" s="1">
        <f>'BTEvent-Driven Loop'!F8</f>
        <v>0</v>
      </c>
      <c r="H9" s="1">
        <f>'BTEvent-Driven Loop'!H8</f>
        <v>163.57545360000003</v>
      </c>
      <c r="I9" s="1">
        <f>'BTEvent-Driven Loop'!I8</f>
        <v>606.94126080000001</v>
      </c>
      <c r="J9" s="1">
        <f>'BTEvent-Driven Loop'!J8</f>
        <v>1319.4772667999998</v>
      </c>
      <c r="K9" s="1">
        <f>'BTEvent-Driven Loop'!K8</f>
        <v>6772.1651399999992</v>
      </c>
      <c r="L9" s="1"/>
      <c r="M9" s="1">
        <f>'BTEvent-Driven Loop'!M8</f>
        <v>184.22089920000002</v>
      </c>
      <c r="N9" s="1">
        <f>'BTEvent-Driven Loop'!N8</f>
        <v>625.90817520000007</v>
      </c>
      <c r="O9" s="1">
        <f>'BTEvent-Driven Loop'!O8</f>
        <v>1439.4297455999999</v>
      </c>
      <c r="P9" s="1">
        <f>'BTEvent-Driven Loop'!P8</f>
        <v>8448.4436399999977</v>
      </c>
      <c r="R9" s="2">
        <f t="shared" si="106"/>
        <v>0.15999999999999992</v>
      </c>
      <c r="S9" s="2">
        <f t="shared" si="42"/>
        <v>-1.0000000000000009E-2</v>
      </c>
      <c r="T9" s="2">
        <f t="shared" si="42"/>
        <v>8.0000000000000071E-2</v>
      </c>
      <c r="U9" s="2">
        <f t="shared" si="42"/>
        <v>0.26</v>
      </c>
      <c r="W9" s="2">
        <f t="shared" si="107"/>
        <v>3.0000000000000027E-2</v>
      </c>
      <c r="X9" s="2">
        <f t="shared" si="43"/>
        <v>-4.0000000000000036E-2</v>
      </c>
      <c r="Y9" s="2">
        <f t="shared" si="43"/>
        <v>-1.000000000000012E-2</v>
      </c>
      <c r="Z9" s="2">
        <f t="shared" si="43"/>
        <v>1.0000000000000009E-2</v>
      </c>
      <c r="AB9" s="1">
        <f t="shared" si="108"/>
        <v>2</v>
      </c>
      <c r="AC9" s="3">
        <f t="shared" si="44"/>
        <v>0.5</v>
      </c>
      <c r="AE9" s="2">
        <f t="shared" si="45"/>
        <v>0.5</v>
      </c>
      <c r="AF9" s="2">
        <f t="shared" si="46"/>
        <v>0</v>
      </c>
      <c r="AG9" s="2">
        <f t="shared" si="47"/>
        <v>0.5</v>
      </c>
      <c r="AH9" s="2">
        <f t="shared" si="48"/>
        <v>0</v>
      </c>
      <c r="AJ9" s="1">
        <f t="shared" si="109"/>
        <v>11934.197370629758</v>
      </c>
      <c r="AK9" s="1">
        <f t="shared" si="110"/>
        <v>0</v>
      </c>
      <c r="AL9" s="1">
        <f t="shared" si="111"/>
        <v>0</v>
      </c>
      <c r="AM9" s="1">
        <f t="shared" si="112"/>
        <v>0</v>
      </c>
      <c r="AO9" s="1">
        <f t="shared" si="113"/>
        <v>11934.197370629758</v>
      </c>
      <c r="AP9" s="1">
        <f t="shared" si="114"/>
        <v>3157.4589066915596</v>
      </c>
      <c r="AQ9" s="1">
        <f t="shared" si="115"/>
        <v>15091.656277321317</v>
      </c>
      <c r="AS9" s="1">
        <f t="shared" si="116"/>
        <v>15064.74446071592</v>
      </c>
      <c r="AU9" s="1">
        <f t="shared" si="117"/>
        <v>7532.3722303579598</v>
      </c>
      <c r="AV9" s="1">
        <f t="shared" si="118"/>
        <v>0</v>
      </c>
      <c r="AW9" s="1">
        <f t="shared" si="119"/>
        <v>7532.3722303579598</v>
      </c>
      <c r="AX9" s="1">
        <f t="shared" si="120"/>
        <v>0</v>
      </c>
      <c r="AZ9" s="43">
        <f t="shared" si="53"/>
        <v>15064.74446071592</v>
      </c>
      <c r="BA9" s="43">
        <f t="shared" si="54"/>
        <v>0</v>
      </c>
      <c r="BB9" s="1">
        <f t="shared" si="121"/>
        <v>15064.74446071592</v>
      </c>
      <c r="BC9" s="1"/>
      <c r="BD9" s="1">
        <f t="shared" si="55"/>
        <v>0</v>
      </c>
      <c r="BE9" s="1">
        <f t="shared" si="56"/>
        <v>0</v>
      </c>
      <c r="BF9" s="1">
        <f t="shared" si="57"/>
        <v>7532.3722303579598</v>
      </c>
      <c r="BG9" s="1">
        <f t="shared" si="58"/>
        <v>0</v>
      </c>
      <c r="BH9" s="1"/>
      <c r="BI9" s="1">
        <f t="shared" si="59"/>
        <v>4401.8251402717979</v>
      </c>
      <c r="BJ9" s="1">
        <f t="shared" si="60"/>
        <v>0</v>
      </c>
      <c r="BK9" s="1">
        <f t="shared" si="61"/>
        <v>0</v>
      </c>
      <c r="BL9" s="1">
        <f t="shared" si="62"/>
        <v>0</v>
      </c>
      <c r="BM9" s="1"/>
      <c r="BN9" s="43">
        <f t="shared" si="122"/>
        <v>7532.3722303579598</v>
      </c>
      <c r="BO9" s="43">
        <f t="shared" si="123"/>
        <v>0</v>
      </c>
      <c r="BP9" s="43">
        <f t="shared" si="124"/>
        <v>0</v>
      </c>
      <c r="BQ9" s="43">
        <f t="shared" si="125"/>
        <v>0</v>
      </c>
      <c r="BR9" s="1"/>
      <c r="BS9" s="1">
        <f t="shared" si="126"/>
        <v>0</v>
      </c>
      <c r="BT9" s="1">
        <f t="shared" si="127"/>
        <v>0</v>
      </c>
      <c r="BU9" s="1">
        <f t="shared" si="128"/>
        <v>7532.3722303579598</v>
      </c>
      <c r="BV9" s="1">
        <f t="shared" si="129"/>
        <v>0</v>
      </c>
      <c r="BW9" s="1"/>
      <c r="BX9" s="1">
        <f t="shared" si="130"/>
        <v>0</v>
      </c>
      <c r="BY9" s="1">
        <f t="shared" si="131"/>
        <v>0</v>
      </c>
      <c r="BZ9" s="1">
        <f t="shared" si="132"/>
        <v>7521.09059446626</v>
      </c>
      <c r="CA9" s="1">
        <f t="shared" si="133"/>
        <v>0</v>
      </c>
      <c r="CB9" s="1"/>
      <c r="CC9" s="1">
        <f t="shared" ref="CC9:CC34" si="176">BS9-BX9</f>
        <v>0</v>
      </c>
      <c r="CD9" s="1">
        <f t="shared" ref="CD9:CD34" si="177">BT9-BY9</f>
        <v>0</v>
      </c>
      <c r="CE9" s="1">
        <f t="shared" ref="CE9:CE34" si="178">BU9-BZ9</f>
        <v>11.281635891699807</v>
      </c>
      <c r="CF9" s="1">
        <f t="shared" ref="CF9:CF34" si="179">BV9-CA9</f>
        <v>0</v>
      </c>
      <c r="CG9" s="1"/>
      <c r="CH9" s="2">
        <f t="shared" si="137"/>
        <v>0.15999999999999992</v>
      </c>
      <c r="CI9" s="2">
        <f t="shared" si="138"/>
        <v>-1.0000000000000009E-2</v>
      </c>
      <c r="CJ9" s="2">
        <f t="shared" si="139"/>
        <v>8.0000000000000071E-2</v>
      </c>
      <c r="CK9" s="2">
        <f t="shared" si="140"/>
        <v>0.26</v>
      </c>
      <c r="CL9" s="1"/>
      <c r="CM9" s="1">
        <f t="shared" si="71"/>
        <v>3.0000000000000027E-2</v>
      </c>
      <c r="CN9" s="1">
        <f t="shared" si="72"/>
        <v>-4.0000000000000036E-2</v>
      </c>
      <c r="CO9" s="1">
        <f t="shared" si="73"/>
        <v>-1.000000000000012E-2</v>
      </c>
      <c r="CP9" s="1">
        <f t="shared" si="74"/>
        <v>1.0000000000000009E-2</v>
      </c>
      <c r="CQ9" s="1"/>
      <c r="CR9" s="2">
        <f t="shared" si="141"/>
        <v>0.12999999999999989</v>
      </c>
      <c r="CS9" s="2">
        <f t="shared" si="75"/>
        <v>3.0000000000000027E-2</v>
      </c>
      <c r="CT9" s="2">
        <f t="shared" si="75"/>
        <v>9.0000000000000191E-2</v>
      </c>
      <c r="CU9" s="2">
        <f t="shared" si="75"/>
        <v>0.25</v>
      </c>
      <c r="CV9" s="1"/>
      <c r="CW9" s="1">
        <f t="shared" si="76"/>
        <v>0</v>
      </c>
      <c r="CX9" s="1">
        <f t="shared" si="77"/>
        <v>0</v>
      </c>
      <c r="CY9" s="1">
        <f t="shared" si="78"/>
        <v>8197.9887479682257</v>
      </c>
      <c r="CZ9" s="1">
        <f t="shared" si="79"/>
        <v>0</v>
      </c>
      <c r="DA9" s="1"/>
      <c r="DB9" s="1">
        <f t="shared" si="80"/>
        <v>7532.3722303579598</v>
      </c>
      <c r="DC9" s="1">
        <f t="shared" si="81"/>
        <v>0</v>
      </c>
      <c r="DD9" s="1">
        <f t="shared" si="82"/>
        <v>0</v>
      </c>
      <c r="DE9" s="1">
        <f t="shared" si="83"/>
        <v>0</v>
      </c>
      <c r="DG9" s="2">
        <f t="shared" si="84"/>
        <v>0.15999999999999992</v>
      </c>
      <c r="DH9" s="2">
        <f t="shared" si="85"/>
        <v>-1.0000000000000009E-2</v>
      </c>
      <c r="DI9" s="2">
        <f t="shared" si="86"/>
        <v>8.0000000000000071E-2</v>
      </c>
      <c r="DJ9" s="2">
        <f t="shared" si="87"/>
        <v>0.26</v>
      </c>
      <c r="DL9" s="1">
        <f t="shared" si="142"/>
        <v>8737.5517872152323</v>
      </c>
      <c r="DM9" s="1">
        <f t="shared" si="143"/>
        <v>0</v>
      </c>
      <c r="DN9" s="1">
        <f t="shared" si="144"/>
        <v>0</v>
      </c>
      <c r="DO9" s="1">
        <f t="shared" si="145"/>
        <v>0</v>
      </c>
      <c r="DQ9" s="1">
        <f t="shared" si="89"/>
        <v>4401.8251402717979</v>
      </c>
      <c r="DR9" s="1">
        <f t="shared" si="90"/>
        <v>0</v>
      </c>
      <c r="DS9" s="1">
        <f t="shared" si="91"/>
        <v>0</v>
      </c>
      <c r="DT9" s="1">
        <f t="shared" si="92"/>
        <v>0</v>
      </c>
      <c r="DV9" s="2">
        <f t="shared" si="93"/>
        <v>3.0000000000000027E-2</v>
      </c>
      <c r="DW9" s="2">
        <f t="shared" si="94"/>
        <v>-4.0000000000000036E-2</v>
      </c>
      <c r="DX9" s="2">
        <f t="shared" si="95"/>
        <v>-1.000000000000012E-2</v>
      </c>
      <c r="DY9" s="2">
        <f t="shared" si="96"/>
        <v>1.0000000000000009E-2</v>
      </c>
      <c r="EA9" s="1">
        <f t="shared" si="146"/>
        <v>4533.8798944799519</v>
      </c>
      <c r="EB9" s="1">
        <f t="shared" si="147"/>
        <v>0</v>
      </c>
      <c r="EC9" s="1">
        <f t="shared" si="148"/>
        <v>0</v>
      </c>
      <c r="ED9" s="1">
        <f t="shared" si="149"/>
        <v>0</v>
      </c>
      <c r="EF9" s="1">
        <f t="shared" si="150"/>
        <v>4522.5734608278826</v>
      </c>
      <c r="EG9" s="1">
        <f t="shared" si="151"/>
        <v>0</v>
      </c>
      <c r="EH9" s="1">
        <f t="shared" si="152"/>
        <v>0</v>
      </c>
      <c r="EI9" s="1">
        <f t="shared" si="153"/>
        <v>0</v>
      </c>
      <c r="EK9" s="21">
        <f t="shared" si="175"/>
        <v>11.306433652069245</v>
      </c>
      <c r="EL9" s="21">
        <f t="shared" si="154"/>
        <v>0</v>
      </c>
      <c r="EM9" s="21">
        <f t="shared" si="155"/>
        <v>0</v>
      </c>
      <c r="EN9" s="21">
        <f t="shared" si="156"/>
        <v>0</v>
      </c>
      <c r="EP9" s="21">
        <f t="shared" si="157"/>
        <v>11.306433652069245</v>
      </c>
      <c r="ER9" s="1">
        <f t="shared" si="100"/>
        <v>0</v>
      </c>
      <c r="ES9" s="1">
        <f t="shared" si="101"/>
        <v>0</v>
      </c>
      <c r="ET9" s="1">
        <f t="shared" si="102"/>
        <v>8197.9887479682257</v>
      </c>
      <c r="EU9" s="1">
        <f t="shared" si="103"/>
        <v>0</v>
      </c>
      <c r="EV9" s="1"/>
      <c r="EW9" s="1">
        <f t="shared" si="158"/>
        <v>8737.5517872152323</v>
      </c>
      <c r="EX9" s="1">
        <f t="shared" si="159"/>
        <v>0</v>
      </c>
      <c r="EY9" s="1">
        <f t="shared" si="160"/>
        <v>0</v>
      </c>
      <c r="EZ9" s="1">
        <f t="shared" si="161"/>
        <v>0</v>
      </c>
      <c r="FA9" s="1"/>
      <c r="FB9" s="21">
        <f t="shared" si="162"/>
        <v>11.306433652069245</v>
      </c>
      <c r="FC9" s="21">
        <f t="shared" si="163"/>
        <v>0</v>
      </c>
      <c r="FD9" s="21">
        <f t="shared" si="164"/>
        <v>0</v>
      </c>
      <c r="FE9" s="21">
        <f t="shared" si="165"/>
        <v>0</v>
      </c>
      <c r="FG9" s="1">
        <f t="shared" si="166"/>
        <v>8737.5517872152323</v>
      </c>
      <c r="FH9" s="1">
        <f t="shared" si="104"/>
        <v>0</v>
      </c>
      <c r="FI9" s="1">
        <f t="shared" si="104"/>
        <v>8197.9887479682257</v>
      </c>
      <c r="FJ9" s="1">
        <f t="shared" si="104"/>
        <v>0</v>
      </c>
      <c r="FL9" s="1">
        <f t="shared" si="167"/>
        <v>16935.540535183456</v>
      </c>
      <c r="FM9" s="1">
        <f t="shared" si="105"/>
        <v>0</v>
      </c>
      <c r="FN9" s="1">
        <f t="shared" si="168"/>
        <v>-11.306433652069245</v>
      </c>
      <c r="FO9" s="1">
        <f t="shared" si="169"/>
        <v>16924.234101531387</v>
      </c>
      <c r="FP9" s="21">
        <f t="shared" si="170"/>
        <v>1.6924234101531386</v>
      </c>
    </row>
    <row r="10" spans="1:183" ht="15" customHeight="1" x14ac:dyDescent="0.25">
      <c r="A10" s="1">
        <f>'BTEvent-Driven Loop'!A9</f>
        <v>6</v>
      </c>
      <c r="C10" s="1">
        <f>'BTEvent-Driven Loop'!C9</f>
        <v>0</v>
      </c>
      <c r="D10" s="1">
        <f>'BTEvent-Driven Loop'!D9</f>
        <v>0</v>
      </c>
      <c r="E10" s="1">
        <f>'BTEvent-Driven Loop'!E9</f>
        <v>0</v>
      </c>
      <c r="F10" s="1">
        <f>'BTEvent-Driven Loop'!F9</f>
        <v>1</v>
      </c>
      <c r="H10" s="1">
        <f>'BTEvent-Driven Loop'!H9</f>
        <v>180.53648121600003</v>
      </c>
      <c r="I10" s="1">
        <f>'BTEvent-Driven Loop'!I9</f>
        <v>594.61276644000009</v>
      </c>
      <c r="J10" s="1">
        <f>'BTEvent-Driven Loop'!J9</f>
        <v>1511.40123288</v>
      </c>
      <c r="K10" s="1">
        <f>'BTEvent-Driven Loop'!K9</f>
        <v>8110.5058943999975</v>
      </c>
      <c r="L10" s="1"/>
      <c r="M10" s="1">
        <f>'BTEvent-Driven Loop'!M9</f>
        <v>180.53648121600003</v>
      </c>
      <c r="N10" s="1">
        <f>'BTEvent-Driven Loop'!N9</f>
        <v>801.16246425600013</v>
      </c>
      <c r="O10" s="1">
        <f>'BTEvent-Driven Loop'!O9</f>
        <v>1712.9213972639998</v>
      </c>
      <c r="P10" s="1">
        <f>'BTEvent-Driven Loop'!P9</f>
        <v>9124.3191311999981</v>
      </c>
      <c r="R10" s="2">
        <f t="shared" si="106"/>
        <v>-1.9999999999999907E-2</v>
      </c>
      <c r="S10" s="2">
        <f t="shared" si="42"/>
        <v>0.28000000000000003</v>
      </c>
      <c r="T10" s="2">
        <f t="shared" si="42"/>
        <v>0.18999999999999995</v>
      </c>
      <c r="U10" s="2">
        <f t="shared" si="42"/>
        <v>8.0000000000000071E-2</v>
      </c>
      <c r="W10" s="2">
        <f t="shared" si="107"/>
        <v>-1.9999999999999907E-2</v>
      </c>
      <c r="X10" s="2">
        <f t="shared" si="43"/>
        <v>-4.9999999999999933E-2</v>
      </c>
      <c r="Y10" s="2">
        <f t="shared" si="43"/>
        <v>5.0000000000000044E-2</v>
      </c>
      <c r="Z10" s="2">
        <f t="shared" si="43"/>
        <v>-4.0000000000000036E-2</v>
      </c>
      <c r="AB10" s="1">
        <f t="shared" si="108"/>
        <v>1</v>
      </c>
      <c r="AC10" s="3">
        <f t="shared" si="44"/>
        <v>0.8</v>
      </c>
      <c r="AE10" s="2">
        <f t="shared" si="45"/>
        <v>0</v>
      </c>
      <c r="AF10" s="2">
        <f t="shared" si="46"/>
        <v>0</v>
      </c>
      <c r="AG10" s="2">
        <f t="shared" si="47"/>
        <v>0</v>
      </c>
      <c r="AH10" s="2">
        <f t="shared" si="48"/>
        <v>0.8</v>
      </c>
      <c r="AJ10" s="1">
        <f t="shared" si="109"/>
        <v>8737.5517872152323</v>
      </c>
      <c r="AK10" s="1">
        <f t="shared" si="110"/>
        <v>0</v>
      </c>
      <c r="AL10" s="1">
        <f t="shared" si="111"/>
        <v>8197.9887479682257</v>
      </c>
      <c r="AM10" s="1">
        <f t="shared" si="112"/>
        <v>0</v>
      </c>
      <c r="AO10" s="1">
        <f t="shared" si="113"/>
        <v>16935.540535183456</v>
      </c>
      <c r="AP10" s="1">
        <f t="shared" si="114"/>
        <v>0</v>
      </c>
      <c r="AQ10" s="1">
        <f t="shared" si="115"/>
        <v>16935.540535183456</v>
      </c>
      <c r="AS10" s="1">
        <f t="shared" si="116"/>
        <v>16924.234101531387</v>
      </c>
      <c r="AU10" s="1">
        <f t="shared" si="117"/>
        <v>0</v>
      </c>
      <c r="AV10" s="1">
        <f t="shared" si="118"/>
        <v>0</v>
      </c>
      <c r="AW10" s="1">
        <f t="shared" si="119"/>
        <v>0</v>
      </c>
      <c r="AX10" s="1">
        <f t="shared" si="120"/>
        <v>13539.38728122511</v>
      </c>
      <c r="AZ10" s="43">
        <f t="shared" si="53"/>
        <v>13539.38728122511</v>
      </c>
      <c r="BA10" s="43">
        <f t="shared" si="54"/>
        <v>3384.8468203062766</v>
      </c>
      <c r="BB10" s="1">
        <f t="shared" si="121"/>
        <v>16924.234101531387</v>
      </c>
      <c r="BC10" s="1"/>
      <c r="BD10" s="1">
        <f t="shared" si="55"/>
        <v>0</v>
      </c>
      <c r="BE10" s="1">
        <f t="shared" si="56"/>
        <v>0</v>
      </c>
      <c r="BF10" s="1">
        <f t="shared" si="57"/>
        <v>0</v>
      </c>
      <c r="BG10" s="1">
        <f t="shared" si="58"/>
        <v>13539.38728122511</v>
      </c>
      <c r="BH10" s="1"/>
      <c r="BI10" s="1">
        <f t="shared" si="59"/>
        <v>8737.5517872152323</v>
      </c>
      <c r="BJ10" s="1">
        <f t="shared" si="60"/>
        <v>0</v>
      </c>
      <c r="BK10" s="1">
        <f t="shared" si="61"/>
        <v>8197.9887479682257</v>
      </c>
      <c r="BL10" s="1">
        <f t="shared" si="62"/>
        <v>0</v>
      </c>
      <c r="BM10" s="1"/>
      <c r="BN10" s="43">
        <f t="shared" si="122"/>
        <v>0</v>
      </c>
      <c r="BO10" s="43">
        <f t="shared" si="123"/>
        <v>0</v>
      </c>
      <c r="BP10" s="43">
        <f t="shared" si="124"/>
        <v>0</v>
      </c>
      <c r="BQ10" s="43">
        <f t="shared" si="125"/>
        <v>0</v>
      </c>
      <c r="BR10" s="1"/>
      <c r="BS10" s="1">
        <f t="shared" si="126"/>
        <v>0</v>
      </c>
      <c r="BT10" s="1">
        <f t="shared" si="127"/>
        <v>0</v>
      </c>
      <c r="BU10" s="1">
        <f t="shared" si="128"/>
        <v>0</v>
      </c>
      <c r="BV10" s="1">
        <f t="shared" si="129"/>
        <v>13539.38728122511</v>
      </c>
      <c r="BW10" s="1"/>
      <c r="BX10" s="1">
        <f t="shared" si="130"/>
        <v>0</v>
      </c>
      <c r="BY10" s="1">
        <f t="shared" si="131"/>
        <v>0</v>
      </c>
      <c r="BZ10" s="1">
        <f t="shared" si="132"/>
        <v>0</v>
      </c>
      <c r="CA10" s="1">
        <f t="shared" si="133"/>
        <v>13519.108618297663</v>
      </c>
      <c r="CB10" s="1"/>
      <c r="CC10" s="1">
        <f t="shared" si="176"/>
        <v>0</v>
      </c>
      <c r="CD10" s="1">
        <f t="shared" si="177"/>
        <v>0</v>
      </c>
      <c r="CE10" s="1">
        <f t="shared" si="178"/>
        <v>0</v>
      </c>
      <c r="CF10" s="1">
        <f t="shared" si="179"/>
        <v>20.278662927446931</v>
      </c>
      <c r="CG10" s="1"/>
      <c r="CH10" s="2">
        <f t="shared" si="137"/>
        <v>-1.9999999999999907E-2</v>
      </c>
      <c r="CI10" s="2">
        <f t="shared" si="138"/>
        <v>0.28000000000000003</v>
      </c>
      <c r="CJ10" s="2">
        <f t="shared" si="139"/>
        <v>0.18999999999999995</v>
      </c>
      <c r="CK10" s="2">
        <f t="shared" si="140"/>
        <v>8.0000000000000071E-2</v>
      </c>
      <c r="CL10" s="1"/>
      <c r="CM10" s="1">
        <f t="shared" si="71"/>
        <v>-1.9999999999999907E-2</v>
      </c>
      <c r="CN10" s="1">
        <f t="shared" si="72"/>
        <v>-4.9999999999999933E-2</v>
      </c>
      <c r="CO10" s="1">
        <f t="shared" si="73"/>
        <v>5.0000000000000044E-2</v>
      </c>
      <c r="CP10" s="1">
        <f t="shared" si="74"/>
        <v>-4.0000000000000036E-2</v>
      </c>
      <c r="CQ10" s="1"/>
      <c r="CR10" s="2">
        <f t="shared" si="141"/>
        <v>0</v>
      </c>
      <c r="CS10" s="2">
        <f t="shared" si="75"/>
        <v>0.32999999999999996</v>
      </c>
      <c r="CT10" s="2">
        <f t="shared" si="75"/>
        <v>0.1399999999999999</v>
      </c>
      <c r="CU10" s="2">
        <f t="shared" si="75"/>
        <v>0.12000000000000011</v>
      </c>
      <c r="CV10" s="1"/>
      <c r="CW10" s="1">
        <f t="shared" si="76"/>
        <v>0</v>
      </c>
      <c r="CX10" s="1">
        <f t="shared" si="77"/>
        <v>0</v>
      </c>
      <c r="CY10" s="1">
        <f t="shared" si="78"/>
        <v>0</v>
      </c>
      <c r="CZ10" s="1">
        <f t="shared" si="79"/>
        <v>15141.401652493385</v>
      </c>
      <c r="DA10" s="1"/>
      <c r="DB10" s="1">
        <f t="shared" si="80"/>
        <v>0</v>
      </c>
      <c r="DC10" s="1">
        <f t="shared" si="81"/>
        <v>0</v>
      </c>
      <c r="DD10" s="1">
        <f t="shared" si="82"/>
        <v>0</v>
      </c>
      <c r="DE10" s="1">
        <f t="shared" si="83"/>
        <v>0</v>
      </c>
      <c r="DG10" s="2">
        <f t="shared" si="84"/>
        <v>-1.9999999999999907E-2</v>
      </c>
      <c r="DH10" s="2">
        <f t="shared" si="85"/>
        <v>0.28000000000000003</v>
      </c>
      <c r="DI10" s="2">
        <f t="shared" si="86"/>
        <v>0.18999999999999995</v>
      </c>
      <c r="DJ10" s="2">
        <f t="shared" si="87"/>
        <v>8.0000000000000071E-2</v>
      </c>
      <c r="DL10" s="1">
        <f t="shared" si="142"/>
        <v>0</v>
      </c>
      <c r="DM10" s="1">
        <f t="shared" si="143"/>
        <v>0</v>
      </c>
      <c r="DN10" s="1">
        <f t="shared" si="144"/>
        <v>0</v>
      </c>
      <c r="DO10" s="1">
        <f t="shared" si="145"/>
        <v>0</v>
      </c>
      <c r="DQ10" s="1">
        <f t="shared" si="89"/>
        <v>8737.5517872152323</v>
      </c>
      <c r="DR10" s="1">
        <f t="shared" si="90"/>
        <v>0</v>
      </c>
      <c r="DS10" s="1">
        <f t="shared" si="91"/>
        <v>8197.9887479682257</v>
      </c>
      <c r="DT10" s="1">
        <f t="shared" si="92"/>
        <v>0</v>
      </c>
      <c r="DV10" s="2">
        <f t="shared" si="93"/>
        <v>-1.9999999999999907E-2</v>
      </c>
      <c r="DW10" s="2">
        <f t="shared" si="94"/>
        <v>-4.9999999999999933E-2</v>
      </c>
      <c r="DX10" s="2">
        <f t="shared" si="95"/>
        <v>5.0000000000000044E-2</v>
      </c>
      <c r="DY10" s="2">
        <f t="shared" si="96"/>
        <v>-4.0000000000000036E-2</v>
      </c>
      <c r="EA10" s="1">
        <f t="shared" si="146"/>
        <v>8562.8007514709279</v>
      </c>
      <c r="EB10" s="1">
        <f t="shared" si="147"/>
        <v>0</v>
      </c>
      <c r="EC10" s="1">
        <f t="shared" si="148"/>
        <v>8607.8881853666371</v>
      </c>
      <c r="ED10" s="1">
        <f t="shared" si="149"/>
        <v>0</v>
      </c>
      <c r="EF10" s="1">
        <f t="shared" si="150"/>
        <v>8541.447133636837</v>
      </c>
      <c r="EG10" s="1">
        <f t="shared" si="151"/>
        <v>0</v>
      </c>
      <c r="EH10" s="1">
        <f t="shared" si="152"/>
        <v>8586.4221300415338</v>
      </c>
      <c r="EI10" s="1">
        <f t="shared" si="153"/>
        <v>0</v>
      </c>
      <c r="EK10" s="21">
        <f t="shared" si="175"/>
        <v>21.353617834090983</v>
      </c>
      <c r="EL10" s="21">
        <f t="shared" si="154"/>
        <v>0</v>
      </c>
      <c r="EM10" s="21">
        <f t="shared" si="155"/>
        <v>21.466055325103298</v>
      </c>
      <c r="EN10" s="21">
        <f t="shared" si="156"/>
        <v>0</v>
      </c>
      <c r="EP10" s="21">
        <f t="shared" si="157"/>
        <v>42.819673159194281</v>
      </c>
      <c r="ER10" s="1">
        <f t="shared" si="100"/>
        <v>0</v>
      </c>
      <c r="ES10" s="1">
        <f t="shared" si="101"/>
        <v>0</v>
      </c>
      <c r="ET10" s="1">
        <f t="shared" si="102"/>
        <v>0</v>
      </c>
      <c r="EU10" s="1">
        <f t="shared" si="103"/>
        <v>15141.401652493385</v>
      </c>
      <c r="EV10" s="1"/>
      <c r="EW10" s="1">
        <f t="shared" si="158"/>
        <v>0</v>
      </c>
      <c r="EX10" s="1">
        <f t="shared" si="159"/>
        <v>0</v>
      </c>
      <c r="EY10" s="1">
        <f t="shared" si="160"/>
        <v>0</v>
      </c>
      <c r="EZ10" s="1">
        <f t="shared" si="161"/>
        <v>0</v>
      </c>
      <c r="FA10" s="1"/>
      <c r="FB10" s="21">
        <f t="shared" si="162"/>
        <v>21.353617834090983</v>
      </c>
      <c r="FC10" s="21">
        <f t="shared" si="163"/>
        <v>0</v>
      </c>
      <c r="FD10" s="21">
        <f t="shared" si="164"/>
        <v>21.466055325103298</v>
      </c>
      <c r="FE10" s="21">
        <f t="shared" si="165"/>
        <v>0</v>
      </c>
      <c r="FG10" s="1">
        <f t="shared" si="166"/>
        <v>0</v>
      </c>
      <c r="FH10" s="1">
        <f t="shared" si="104"/>
        <v>0</v>
      </c>
      <c r="FI10" s="1">
        <f t="shared" si="104"/>
        <v>0</v>
      </c>
      <c r="FJ10" s="1">
        <f t="shared" si="104"/>
        <v>15141.401652493385</v>
      </c>
      <c r="FL10" s="1">
        <f t="shared" si="167"/>
        <v>15141.401652493385</v>
      </c>
      <c r="FM10" s="1">
        <f t="shared" si="105"/>
        <v>3384.8468203062766</v>
      </c>
      <c r="FN10" s="1">
        <f t="shared" si="168"/>
        <v>-42.819673159194281</v>
      </c>
      <c r="FO10" s="1">
        <f t="shared" si="169"/>
        <v>18483.428799640467</v>
      </c>
      <c r="FP10" s="21">
        <f t="shared" si="170"/>
        <v>1.8483428799640467</v>
      </c>
    </row>
    <row r="11" spans="1:183" ht="15" customHeight="1" x14ac:dyDescent="0.25">
      <c r="A11" s="1">
        <f>'BTEvent-Driven Loop'!A10</f>
        <v>7</v>
      </c>
      <c r="C11" s="1">
        <f>'BTEvent-Driven Loop'!C10</f>
        <v>0</v>
      </c>
      <c r="D11" s="1">
        <f>'BTEvent-Driven Loop'!D10</f>
        <v>1</v>
      </c>
      <c r="E11" s="1">
        <f>'BTEvent-Driven Loop'!E10</f>
        <v>0</v>
      </c>
      <c r="F11" s="1">
        <f>'BTEvent-Driven Loop'!F10</f>
        <v>0</v>
      </c>
      <c r="H11" s="1">
        <f>'BTEvent-Driven Loop'!H10</f>
        <v>182.34184602816003</v>
      </c>
      <c r="I11" s="1">
        <f>'BTEvent-Driven Loop'!I10</f>
        <v>777.12759032832014</v>
      </c>
      <c r="J11" s="1">
        <f>'BTEvent-Driven Loop'!J10</f>
        <v>1781.4382531545598</v>
      </c>
      <c r="K11" s="1">
        <f>'BTEvent-Driven Loop'!K10</f>
        <v>9033.0759398879982</v>
      </c>
      <c r="L11" s="1"/>
      <c r="M11" s="1">
        <f>'BTEvent-Driven Loop'!M10</f>
        <v>229.28133114432003</v>
      </c>
      <c r="N11" s="1">
        <f>'BTEvent-Driven Loop'!N10</f>
        <v>865.2554613964802</v>
      </c>
      <c r="O11" s="1">
        <f>'BTEvent-Driven Loop'!O10</f>
        <v>2004.1180347988795</v>
      </c>
      <c r="P11" s="1">
        <f>'BTEvent-Driven Loop'!P10</f>
        <v>10584.210192191997</v>
      </c>
      <c r="R11" s="2">
        <f t="shared" si="106"/>
        <v>0.27</v>
      </c>
      <c r="S11" s="2">
        <f t="shared" si="42"/>
        <v>8.0000000000000071E-2</v>
      </c>
      <c r="T11" s="2">
        <f t="shared" si="42"/>
        <v>0.16999999999999993</v>
      </c>
      <c r="U11" s="2">
        <f t="shared" si="42"/>
        <v>0.15999999999999992</v>
      </c>
      <c r="W11" s="2">
        <f t="shared" si="107"/>
        <v>1.0000000000000009E-2</v>
      </c>
      <c r="X11" s="2">
        <f t="shared" si="43"/>
        <v>-3.0000000000000027E-2</v>
      </c>
      <c r="Y11" s="2">
        <f t="shared" si="43"/>
        <v>4.0000000000000036E-2</v>
      </c>
      <c r="Z11" s="2">
        <f t="shared" si="43"/>
        <v>-1.0000000000000009E-2</v>
      </c>
      <c r="AB11" s="1">
        <f t="shared" si="108"/>
        <v>1</v>
      </c>
      <c r="AC11" s="3">
        <f t="shared" si="44"/>
        <v>0.8</v>
      </c>
      <c r="AE11" s="2">
        <f t="shared" si="45"/>
        <v>0</v>
      </c>
      <c r="AF11" s="2">
        <f t="shared" si="46"/>
        <v>0.8</v>
      </c>
      <c r="AG11" s="2">
        <f t="shared" si="47"/>
        <v>0</v>
      </c>
      <c r="AH11" s="2">
        <f t="shared" si="48"/>
        <v>0</v>
      </c>
      <c r="AJ11" s="1">
        <f t="shared" si="109"/>
        <v>0</v>
      </c>
      <c r="AK11" s="1">
        <f t="shared" si="110"/>
        <v>0</v>
      </c>
      <c r="AL11" s="1">
        <f t="shared" si="111"/>
        <v>0</v>
      </c>
      <c r="AM11" s="1">
        <f t="shared" si="112"/>
        <v>15141.401652493385</v>
      </c>
      <c r="AO11" s="1">
        <f t="shared" si="113"/>
        <v>15141.401652493385</v>
      </c>
      <c r="AP11" s="1">
        <f t="shared" si="114"/>
        <v>3384.8468203062766</v>
      </c>
      <c r="AQ11" s="1">
        <f t="shared" si="115"/>
        <v>18526.248472799663</v>
      </c>
      <c r="AS11" s="1">
        <f t="shared" si="116"/>
        <v>18483.428799640467</v>
      </c>
      <c r="AU11" s="1">
        <f t="shared" si="117"/>
        <v>0</v>
      </c>
      <c r="AV11" s="1">
        <f t="shared" si="118"/>
        <v>14786.743039712375</v>
      </c>
      <c r="AW11" s="1">
        <f t="shared" si="119"/>
        <v>0</v>
      </c>
      <c r="AX11" s="1">
        <f t="shared" si="120"/>
        <v>0</v>
      </c>
      <c r="AZ11" s="43">
        <f t="shared" si="53"/>
        <v>14786.743039712375</v>
      </c>
      <c r="BA11" s="43">
        <f t="shared" si="54"/>
        <v>3696.685759928092</v>
      </c>
      <c r="BB11" s="1">
        <f t="shared" si="121"/>
        <v>18483.428799640467</v>
      </c>
      <c r="BC11" s="1"/>
      <c r="BD11" s="1">
        <f t="shared" si="55"/>
        <v>0</v>
      </c>
      <c r="BE11" s="1">
        <f t="shared" si="56"/>
        <v>14786.743039712375</v>
      </c>
      <c r="BF11" s="1">
        <f t="shared" si="57"/>
        <v>0</v>
      </c>
      <c r="BG11" s="1">
        <f t="shared" si="58"/>
        <v>0</v>
      </c>
      <c r="BH11" s="1"/>
      <c r="BI11" s="1">
        <f t="shared" si="59"/>
        <v>0</v>
      </c>
      <c r="BJ11" s="1">
        <f t="shared" si="60"/>
        <v>0</v>
      </c>
      <c r="BK11" s="1">
        <f t="shared" si="61"/>
        <v>0</v>
      </c>
      <c r="BL11" s="1">
        <f t="shared" si="62"/>
        <v>15141.401652493385</v>
      </c>
      <c r="BM11" s="1"/>
      <c r="BN11" s="43">
        <f t="shared" si="122"/>
        <v>0</v>
      </c>
      <c r="BO11" s="43">
        <f t="shared" si="123"/>
        <v>0</v>
      </c>
      <c r="BP11" s="43">
        <f t="shared" si="124"/>
        <v>0</v>
      </c>
      <c r="BQ11" s="43">
        <f t="shared" si="125"/>
        <v>0</v>
      </c>
      <c r="BR11" s="1"/>
      <c r="BS11" s="1">
        <f t="shared" si="126"/>
        <v>0</v>
      </c>
      <c r="BT11" s="1">
        <f t="shared" si="127"/>
        <v>14786.743039712375</v>
      </c>
      <c r="BU11" s="1">
        <f t="shared" si="128"/>
        <v>0</v>
      </c>
      <c r="BV11" s="1">
        <f t="shared" si="129"/>
        <v>0</v>
      </c>
      <c r="BW11" s="1"/>
      <c r="BX11" s="1">
        <f t="shared" si="130"/>
        <v>0</v>
      </c>
      <c r="BY11" s="1">
        <f t="shared" si="131"/>
        <v>14764.596145494133</v>
      </c>
      <c r="BZ11" s="1">
        <f t="shared" si="132"/>
        <v>0</v>
      </c>
      <c r="CA11" s="1">
        <f t="shared" si="133"/>
        <v>0</v>
      </c>
      <c r="CB11" s="1"/>
      <c r="CC11" s="1">
        <f t="shared" si="176"/>
        <v>0</v>
      </c>
      <c r="CD11" s="1">
        <f t="shared" si="177"/>
        <v>22.146894218241869</v>
      </c>
      <c r="CE11" s="1">
        <f t="shared" si="178"/>
        <v>0</v>
      </c>
      <c r="CF11" s="1">
        <f t="shared" si="179"/>
        <v>0</v>
      </c>
      <c r="CG11" s="1"/>
      <c r="CH11" s="2">
        <f t="shared" si="137"/>
        <v>0.27</v>
      </c>
      <c r="CI11" s="2">
        <f t="shared" si="138"/>
        <v>8.0000000000000071E-2</v>
      </c>
      <c r="CJ11" s="2">
        <f t="shared" si="139"/>
        <v>0.16999999999999993</v>
      </c>
      <c r="CK11" s="2">
        <f t="shared" si="140"/>
        <v>0.15999999999999992</v>
      </c>
      <c r="CL11" s="1"/>
      <c r="CM11" s="1">
        <f t="shared" si="71"/>
        <v>1.0000000000000009E-2</v>
      </c>
      <c r="CN11" s="1">
        <f t="shared" si="72"/>
        <v>-3.0000000000000027E-2</v>
      </c>
      <c r="CO11" s="1">
        <f t="shared" si="73"/>
        <v>4.0000000000000036E-2</v>
      </c>
      <c r="CP11" s="1">
        <f t="shared" si="74"/>
        <v>-1.0000000000000009E-2</v>
      </c>
      <c r="CQ11" s="1"/>
      <c r="CR11" s="2">
        <f t="shared" si="141"/>
        <v>0.26</v>
      </c>
      <c r="CS11" s="2">
        <f t="shared" si="75"/>
        <v>0.1100000000000001</v>
      </c>
      <c r="CT11" s="2">
        <f t="shared" si="75"/>
        <v>0.12999999999999989</v>
      </c>
      <c r="CU11" s="2">
        <f t="shared" si="75"/>
        <v>0.16999999999999993</v>
      </c>
      <c r="CV11" s="1"/>
      <c r="CW11" s="1">
        <f t="shared" si="76"/>
        <v>0</v>
      </c>
      <c r="CX11" s="1">
        <f t="shared" si="77"/>
        <v>16388.701721498488</v>
      </c>
      <c r="CY11" s="1">
        <f t="shared" si="78"/>
        <v>0</v>
      </c>
      <c r="CZ11" s="1">
        <f t="shared" si="79"/>
        <v>0</v>
      </c>
      <c r="DA11" s="1"/>
      <c r="DB11" s="1">
        <f t="shared" si="80"/>
        <v>0</v>
      </c>
      <c r="DC11" s="1">
        <f t="shared" si="81"/>
        <v>0</v>
      </c>
      <c r="DD11" s="1">
        <f t="shared" si="82"/>
        <v>0</v>
      </c>
      <c r="DE11" s="1">
        <f t="shared" si="83"/>
        <v>0</v>
      </c>
      <c r="DG11" s="2">
        <f t="shared" si="84"/>
        <v>0.27</v>
      </c>
      <c r="DH11" s="2">
        <f t="shared" si="85"/>
        <v>8.0000000000000071E-2</v>
      </c>
      <c r="DI11" s="2">
        <f t="shared" si="86"/>
        <v>0.16999999999999993</v>
      </c>
      <c r="DJ11" s="2">
        <f t="shared" si="87"/>
        <v>0.15999999999999992</v>
      </c>
      <c r="DL11" s="1">
        <f t="shared" si="142"/>
        <v>0</v>
      </c>
      <c r="DM11" s="1">
        <f t="shared" si="143"/>
        <v>0</v>
      </c>
      <c r="DN11" s="1">
        <f t="shared" si="144"/>
        <v>0</v>
      </c>
      <c r="DO11" s="1">
        <f t="shared" si="145"/>
        <v>0</v>
      </c>
      <c r="DQ11" s="1">
        <f t="shared" si="89"/>
        <v>0</v>
      </c>
      <c r="DR11" s="1">
        <f t="shared" si="90"/>
        <v>0</v>
      </c>
      <c r="DS11" s="1">
        <f t="shared" si="91"/>
        <v>0</v>
      </c>
      <c r="DT11" s="1">
        <f t="shared" si="92"/>
        <v>15141.401652493385</v>
      </c>
      <c r="DV11" s="2">
        <f t="shared" si="93"/>
        <v>1.0000000000000009E-2</v>
      </c>
      <c r="DW11" s="2">
        <f t="shared" si="94"/>
        <v>-3.0000000000000027E-2</v>
      </c>
      <c r="DX11" s="2">
        <f t="shared" si="95"/>
        <v>4.0000000000000036E-2</v>
      </c>
      <c r="DY11" s="2">
        <f t="shared" si="96"/>
        <v>-1.0000000000000009E-2</v>
      </c>
      <c r="EA11" s="1">
        <f t="shared" si="146"/>
        <v>0</v>
      </c>
      <c r="EB11" s="1">
        <f t="shared" si="147"/>
        <v>0</v>
      </c>
      <c r="EC11" s="1">
        <f t="shared" si="148"/>
        <v>0</v>
      </c>
      <c r="ED11" s="1">
        <f t="shared" si="149"/>
        <v>14989.987635968451</v>
      </c>
      <c r="EF11" s="1">
        <f t="shared" si="150"/>
        <v>0</v>
      </c>
      <c r="EG11" s="1">
        <f t="shared" si="151"/>
        <v>0</v>
      </c>
      <c r="EH11" s="1">
        <f t="shared" si="152"/>
        <v>0</v>
      </c>
      <c r="EI11" s="1">
        <f t="shared" si="153"/>
        <v>14952.606120666786</v>
      </c>
      <c r="EK11" s="21">
        <f t="shared" si="175"/>
        <v>0</v>
      </c>
      <c r="EL11" s="21">
        <f t="shared" si="154"/>
        <v>0</v>
      </c>
      <c r="EM11" s="21">
        <f t="shared" si="155"/>
        <v>0</v>
      </c>
      <c r="EN11" s="21">
        <f t="shared" si="156"/>
        <v>37.381515301665786</v>
      </c>
      <c r="EP11" s="21">
        <f t="shared" si="157"/>
        <v>37.381515301665786</v>
      </c>
      <c r="ER11" s="1">
        <f t="shared" si="100"/>
        <v>0</v>
      </c>
      <c r="ES11" s="1">
        <f t="shared" si="101"/>
        <v>16388.701721498488</v>
      </c>
      <c r="ET11" s="1">
        <f t="shared" si="102"/>
        <v>0</v>
      </c>
      <c r="EU11" s="1">
        <f t="shared" si="103"/>
        <v>0</v>
      </c>
      <c r="EV11" s="1"/>
      <c r="EW11" s="1">
        <f t="shared" si="158"/>
        <v>0</v>
      </c>
      <c r="EX11" s="1">
        <f t="shared" si="159"/>
        <v>0</v>
      </c>
      <c r="EY11" s="1">
        <f t="shared" si="160"/>
        <v>0</v>
      </c>
      <c r="EZ11" s="1">
        <f t="shared" si="161"/>
        <v>0</v>
      </c>
      <c r="FA11" s="1"/>
      <c r="FB11" s="21">
        <f t="shared" si="162"/>
        <v>0</v>
      </c>
      <c r="FC11" s="21">
        <f t="shared" si="163"/>
        <v>0</v>
      </c>
      <c r="FD11" s="21">
        <f t="shared" si="164"/>
        <v>0</v>
      </c>
      <c r="FE11" s="21">
        <f t="shared" si="165"/>
        <v>37.381515301665786</v>
      </c>
      <c r="FG11" s="1">
        <f t="shared" si="166"/>
        <v>0</v>
      </c>
      <c r="FH11" s="1">
        <f t="shared" si="104"/>
        <v>16388.701721498488</v>
      </c>
      <c r="FI11" s="1">
        <f t="shared" si="104"/>
        <v>0</v>
      </c>
      <c r="FJ11" s="1">
        <f t="shared" si="104"/>
        <v>0</v>
      </c>
      <c r="FL11" s="1">
        <f t="shared" si="167"/>
        <v>16388.701721498488</v>
      </c>
      <c r="FM11" s="1">
        <f t="shared" si="105"/>
        <v>3696.685759928092</v>
      </c>
      <c r="FN11" s="1">
        <f t="shared" si="168"/>
        <v>-37.381515301665786</v>
      </c>
      <c r="FO11" s="1">
        <f t="shared" si="169"/>
        <v>20048.005966124914</v>
      </c>
      <c r="FP11" s="21">
        <f t="shared" si="170"/>
        <v>2.0048005966124913</v>
      </c>
    </row>
    <row r="12" spans="1:183" ht="15" customHeight="1" x14ac:dyDescent="0.25">
      <c r="A12" s="1">
        <f>'BTEvent-Driven Loop'!A11</f>
        <v>8</v>
      </c>
      <c r="C12" s="1">
        <f>'BTEvent-Driven Loop'!C11</f>
        <v>0</v>
      </c>
      <c r="D12" s="1">
        <f>'BTEvent-Driven Loop'!D11</f>
        <v>1</v>
      </c>
      <c r="E12" s="1">
        <f>'BTEvent-Driven Loop'!E11</f>
        <v>1</v>
      </c>
      <c r="F12" s="1">
        <f>'BTEvent-Driven Loop'!F11</f>
        <v>1</v>
      </c>
      <c r="H12" s="1">
        <f>'BTEvent-Driven Loop'!H11</f>
        <v>233.86695776720643</v>
      </c>
      <c r="I12" s="1">
        <f>'BTEvent-Driven Loop'!I11</f>
        <v>882.56057062440982</v>
      </c>
      <c r="J12" s="1">
        <f>'BTEvent-Driven Loop'!J11</f>
        <v>2104.3239365388235</v>
      </c>
      <c r="K12" s="1">
        <f>'BTEvent-Driven Loop'!K11</f>
        <v>10478.368090270076</v>
      </c>
      <c r="L12" s="1"/>
      <c r="M12" s="1">
        <f>'BTEvent-Driven Loop'!M11</f>
        <v>279.72322399607043</v>
      </c>
      <c r="N12" s="1">
        <f>'BTEvent-Driven Loop'!N11</f>
        <v>917.17078908026906</v>
      </c>
      <c r="O12" s="1">
        <f>'BTEvent-Driven Loop'!O11</f>
        <v>2144.4062972348011</v>
      </c>
      <c r="P12" s="1">
        <f>'BTEvent-Driven Loop'!P11</f>
        <v>10266.683886426237</v>
      </c>
      <c r="R12" s="2">
        <f t="shared" si="106"/>
        <v>0.21999999999999997</v>
      </c>
      <c r="S12" s="2">
        <f t="shared" si="42"/>
        <v>6.0000000000000053E-2</v>
      </c>
      <c r="T12" s="2">
        <f t="shared" si="42"/>
        <v>7.0000000000000062E-2</v>
      </c>
      <c r="U12" s="2">
        <f t="shared" si="42"/>
        <v>-2.9999999999999916E-2</v>
      </c>
      <c r="W12" s="2">
        <f t="shared" si="107"/>
        <v>2.0000000000000018E-2</v>
      </c>
      <c r="X12" s="2">
        <f t="shared" si="43"/>
        <v>2.0000000000000018E-2</v>
      </c>
      <c r="Y12" s="2">
        <f t="shared" si="43"/>
        <v>5.0000000000000044E-2</v>
      </c>
      <c r="Z12" s="2">
        <f t="shared" si="43"/>
        <v>-1.0000000000000009E-2</v>
      </c>
      <c r="AB12" s="1">
        <f t="shared" si="108"/>
        <v>3</v>
      </c>
      <c r="AC12" s="3">
        <f t="shared" si="44"/>
        <v>0.33333333333333331</v>
      </c>
      <c r="AE12" s="2">
        <f t="shared" si="45"/>
        <v>0</v>
      </c>
      <c r="AF12" s="2">
        <f t="shared" si="46"/>
        <v>0.33333333333333331</v>
      </c>
      <c r="AG12" s="2">
        <f t="shared" si="47"/>
        <v>0.33333333333333331</v>
      </c>
      <c r="AH12" s="2">
        <f t="shared" si="48"/>
        <v>0.33333333333333331</v>
      </c>
      <c r="AJ12" s="1">
        <f t="shared" si="109"/>
        <v>0</v>
      </c>
      <c r="AK12" s="1">
        <f t="shared" si="110"/>
        <v>16388.701721498488</v>
      </c>
      <c r="AL12" s="1">
        <f t="shared" si="111"/>
        <v>0</v>
      </c>
      <c r="AM12" s="1">
        <f t="shared" si="112"/>
        <v>0</v>
      </c>
      <c r="AO12" s="1">
        <f t="shared" si="113"/>
        <v>16388.701721498488</v>
      </c>
      <c r="AP12" s="1">
        <f t="shared" si="114"/>
        <v>3696.685759928092</v>
      </c>
      <c r="AQ12" s="1">
        <f t="shared" si="115"/>
        <v>20085.38748142658</v>
      </c>
      <c r="AS12" s="1">
        <f t="shared" si="116"/>
        <v>20048.005966124914</v>
      </c>
      <c r="AU12" s="1">
        <f t="shared" si="117"/>
        <v>0</v>
      </c>
      <c r="AV12" s="1">
        <f t="shared" si="118"/>
        <v>6682.6686553749714</v>
      </c>
      <c r="AW12" s="1">
        <f t="shared" si="119"/>
        <v>6682.6686553749714</v>
      </c>
      <c r="AX12" s="1">
        <f t="shared" si="120"/>
        <v>6682.6686553749714</v>
      </c>
      <c r="AZ12" s="43">
        <f t="shared" si="53"/>
        <v>20048.005966124914</v>
      </c>
      <c r="BA12" s="43">
        <f t="shared" si="54"/>
        <v>0</v>
      </c>
      <c r="BB12" s="1">
        <f t="shared" si="121"/>
        <v>20048.005966124914</v>
      </c>
      <c r="BC12" s="1"/>
      <c r="BD12" s="1">
        <f t="shared" si="55"/>
        <v>0</v>
      </c>
      <c r="BE12" s="1">
        <f t="shared" si="56"/>
        <v>0</v>
      </c>
      <c r="BF12" s="1">
        <f t="shared" si="57"/>
        <v>6682.6686553749714</v>
      </c>
      <c r="BG12" s="1">
        <f t="shared" si="58"/>
        <v>6682.6686553749714</v>
      </c>
      <c r="BH12" s="1"/>
      <c r="BI12" s="1">
        <f t="shared" si="59"/>
        <v>0</v>
      </c>
      <c r="BJ12" s="1">
        <f t="shared" si="60"/>
        <v>9706.0330661235166</v>
      </c>
      <c r="BK12" s="1">
        <f t="shared" si="61"/>
        <v>0</v>
      </c>
      <c r="BL12" s="1">
        <f t="shared" si="62"/>
        <v>0</v>
      </c>
      <c r="BM12" s="1"/>
      <c r="BN12" s="43">
        <f t="shared" si="122"/>
        <v>0</v>
      </c>
      <c r="BO12" s="43">
        <f t="shared" si="123"/>
        <v>6682.6686553749714</v>
      </c>
      <c r="BP12" s="43">
        <f t="shared" si="124"/>
        <v>0</v>
      </c>
      <c r="BQ12" s="43">
        <f t="shared" si="125"/>
        <v>0</v>
      </c>
      <c r="BR12" s="1"/>
      <c r="BS12" s="1">
        <f t="shared" si="126"/>
        <v>0</v>
      </c>
      <c r="BT12" s="1">
        <f t="shared" si="127"/>
        <v>0</v>
      </c>
      <c r="BU12" s="1">
        <f t="shared" si="128"/>
        <v>6682.6686553749714</v>
      </c>
      <c r="BV12" s="1">
        <f t="shared" si="129"/>
        <v>6682.6686553749714</v>
      </c>
      <c r="BW12" s="1"/>
      <c r="BX12" s="1">
        <f t="shared" si="130"/>
        <v>0</v>
      </c>
      <c r="BY12" s="1">
        <f t="shared" si="131"/>
        <v>0</v>
      </c>
      <c r="BZ12" s="1">
        <f t="shared" si="132"/>
        <v>6672.6596658761564</v>
      </c>
      <c r="CA12" s="1">
        <f t="shared" si="133"/>
        <v>6672.6596658761564</v>
      </c>
      <c r="CB12" s="1"/>
      <c r="CC12" s="1">
        <f t="shared" si="176"/>
        <v>0</v>
      </c>
      <c r="CD12" s="1">
        <f t="shared" si="177"/>
        <v>0</v>
      </c>
      <c r="CE12" s="1">
        <f t="shared" si="178"/>
        <v>10.008989498815026</v>
      </c>
      <c r="CF12" s="1">
        <f t="shared" si="179"/>
        <v>10.008989498815026</v>
      </c>
      <c r="CG12" s="1"/>
      <c r="CH12" s="2">
        <f t="shared" si="137"/>
        <v>0.21999999999999997</v>
      </c>
      <c r="CI12" s="2">
        <f t="shared" si="138"/>
        <v>6.0000000000000053E-2</v>
      </c>
      <c r="CJ12" s="2">
        <f t="shared" si="139"/>
        <v>7.0000000000000062E-2</v>
      </c>
      <c r="CK12" s="2">
        <f t="shared" si="140"/>
        <v>-2.9999999999999916E-2</v>
      </c>
      <c r="CL12" s="1"/>
      <c r="CM12" s="1">
        <f t="shared" si="71"/>
        <v>2.0000000000000018E-2</v>
      </c>
      <c r="CN12" s="1">
        <f t="shared" si="72"/>
        <v>2.0000000000000018E-2</v>
      </c>
      <c r="CO12" s="1">
        <f t="shared" si="73"/>
        <v>5.0000000000000044E-2</v>
      </c>
      <c r="CP12" s="1">
        <f t="shared" si="74"/>
        <v>-1.0000000000000009E-2</v>
      </c>
      <c r="CQ12" s="1"/>
      <c r="CR12" s="2">
        <f t="shared" si="141"/>
        <v>0.19999999999999996</v>
      </c>
      <c r="CS12" s="2">
        <f t="shared" si="75"/>
        <v>4.0000000000000036E-2</v>
      </c>
      <c r="CT12" s="2">
        <f t="shared" si="75"/>
        <v>2.0000000000000018E-2</v>
      </c>
      <c r="CU12" s="2">
        <f t="shared" si="75"/>
        <v>-1.9999999999999907E-2</v>
      </c>
      <c r="CV12" s="1"/>
      <c r="CW12" s="1">
        <f t="shared" si="76"/>
        <v>0</v>
      </c>
      <c r="CX12" s="1">
        <f t="shared" si="77"/>
        <v>0</v>
      </c>
      <c r="CY12" s="1">
        <f t="shared" si="78"/>
        <v>6806.1128591936795</v>
      </c>
      <c r="CZ12" s="1">
        <f t="shared" si="79"/>
        <v>6539.2064725586342</v>
      </c>
      <c r="DA12" s="1"/>
      <c r="DB12" s="1">
        <f t="shared" si="80"/>
        <v>0</v>
      </c>
      <c r="DC12" s="1">
        <f t="shared" si="81"/>
        <v>6682.6686553749714</v>
      </c>
      <c r="DD12" s="1">
        <f t="shared" si="82"/>
        <v>0</v>
      </c>
      <c r="DE12" s="1">
        <f t="shared" si="83"/>
        <v>0</v>
      </c>
      <c r="DG12" s="2">
        <f t="shared" si="84"/>
        <v>0.21999999999999997</v>
      </c>
      <c r="DH12" s="2">
        <f t="shared" si="85"/>
        <v>6.0000000000000053E-2</v>
      </c>
      <c r="DI12" s="2">
        <f t="shared" si="86"/>
        <v>7.0000000000000062E-2</v>
      </c>
      <c r="DJ12" s="2">
        <f t="shared" si="87"/>
        <v>-2.9999999999999916E-2</v>
      </c>
      <c r="DL12" s="1">
        <f t="shared" si="142"/>
        <v>0</v>
      </c>
      <c r="DM12" s="1">
        <f t="shared" si="143"/>
        <v>7083.6287746974704</v>
      </c>
      <c r="DN12" s="1">
        <f t="shared" si="144"/>
        <v>0</v>
      </c>
      <c r="DO12" s="1">
        <f t="shared" si="145"/>
        <v>0</v>
      </c>
      <c r="DQ12" s="1">
        <f t="shared" si="89"/>
        <v>0</v>
      </c>
      <c r="DR12" s="1">
        <f t="shared" si="90"/>
        <v>9706.0330661235166</v>
      </c>
      <c r="DS12" s="1">
        <f t="shared" si="91"/>
        <v>0</v>
      </c>
      <c r="DT12" s="1">
        <f t="shared" si="92"/>
        <v>0</v>
      </c>
      <c r="DV12" s="2">
        <f t="shared" si="93"/>
        <v>2.0000000000000018E-2</v>
      </c>
      <c r="DW12" s="2">
        <f t="shared" si="94"/>
        <v>2.0000000000000018E-2</v>
      </c>
      <c r="DX12" s="2">
        <f t="shared" si="95"/>
        <v>5.0000000000000044E-2</v>
      </c>
      <c r="DY12" s="2">
        <f t="shared" si="96"/>
        <v>-1.0000000000000009E-2</v>
      </c>
      <c r="EA12" s="1">
        <f t="shared" si="146"/>
        <v>0</v>
      </c>
      <c r="EB12" s="1">
        <f t="shared" si="147"/>
        <v>9900.1537274459879</v>
      </c>
      <c r="EC12" s="1">
        <f t="shared" si="148"/>
        <v>0</v>
      </c>
      <c r="ED12" s="1">
        <f t="shared" si="149"/>
        <v>0</v>
      </c>
      <c r="EF12" s="1">
        <f t="shared" si="150"/>
        <v>0</v>
      </c>
      <c r="EG12" s="1">
        <f t="shared" si="151"/>
        <v>9875.4650647840281</v>
      </c>
      <c r="EH12" s="1">
        <f t="shared" si="152"/>
        <v>0</v>
      </c>
      <c r="EI12" s="1">
        <f t="shared" si="153"/>
        <v>0</v>
      </c>
      <c r="EK12" s="21">
        <f t="shared" si="175"/>
        <v>0</v>
      </c>
      <c r="EL12" s="21">
        <f t="shared" si="154"/>
        <v>24.688662661959825</v>
      </c>
      <c r="EM12" s="21">
        <f t="shared" si="155"/>
        <v>0</v>
      </c>
      <c r="EN12" s="21">
        <f t="shared" si="156"/>
        <v>0</v>
      </c>
      <c r="EP12" s="21">
        <f t="shared" si="157"/>
        <v>24.688662661959825</v>
      </c>
      <c r="ER12" s="1">
        <f t="shared" si="100"/>
        <v>0</v>
      </c>
      <c r="ES12" s="1">
        <f t="shared" si="101"/>
        <v>0</v>
      </c>
      <c r="ET12" s="1">
        <f t="shared" si="102"/>
        <v>6806.1128591936795</v>
      </c>
      <c r="EU12" s="1">
        <f t="shared" si="103"/>
        <v>6539.2064725586342</v>
      </c>
      <c r="EV12" s="1"/>
      <c r="EW12" s="1">
        <f t="shared" si="158"/>
        <v>0</v>
      </c>
      <c r="EX12" s="1">
        <f t="shared" si="159"/>
        <v>7083.6287746974704</v>
      </c>
      <c r="EY12" s="1">
        <f t="shared" si="160"/>
        <v>0</v>
      </c>
      <c r="EZ12" s="1">
        <f t="shared" si="161"/>
        <v>0</v>
      </c>
      <c r="FA12" s="1"/>
      <c r="FB12" s="21">
        <f t="shared" si="162"/>
        <v>0</v>
      </c>
      <c r="FC12" s="21">
        <f t="shared" si="163"/>
        <v>24.688662661959825</v>
      </c>
      <c r="FD12" s="21">
        <f t="shared" si="164"/>
        <v>0</v>
      </c>
      <c r="FE12" s="21">
        <f t="shared" si="165"/>
        <v>0</v>
      </c>
      <c r="FG12" s="1">
        <f t="shared" si="166"/>
        <v>0</v>
      </c>
      <c r="FH12" s="1">
        <f t="shared" si="104"/>
        <v>7083.6287746974704</v>
      </c>
      <c r="FI12" s="1">
        <f t="shared" si="104"/>
        <v>6806.1128591936795</v>
      </c>
      <c r="FJ12" s="1">
        <f t="shared" si="104"/>
        <v>6539.2064725586342</v>
      </c>
      <c r="FL12" s="1">
        <f t="shared" si="167"/>
        <v>20428.948106449785</v>
      </c>
      <c r="FM12" s="1">
        <f t="shared" si="105"/>
        <v>0</v>
      </c>
      <c r="FN12" s="1">
        <f t="shared" si="168"/>
        <v>-24.688662661959825</v>
      </c>
      <c r="FO12" s="1">
        <f t="shared" si="169"/>
        <v>20404.259443787825</v>
      </c>
      <c r="FP12" s="21">
        <f t="shared" si="170"/>
        <v>2.0404259443787827</v>
      </c>
    </row>
    <row r="13" spans="1:183" ht="15" customHeight="1" x14ac:dyDescent="0.25">
      <c r="A13" s="1">
        <f>'BTEvent-Driven Loop'!A12</f>
        <v>9</v>
      </c>
      <c r="C13" s="1">
        <f>'BTEvent-Driven Loop'!C12</f>
        <v>1</v>
      </c>
      <c r="D13" s="1">
        <f>'BTEvent-Driven Loop'!D12</f>
        <v>0</v>
      </c>
      <c r="E13" s="1">
        <f>'BTEvent-Driven Loop'!E12</f>
        <v>0</v>
      </c>
      <c r="F13" s="1">
        <f>'BTEvent-Driven Loop'!F12</f>
        <v>0</v>
      </c>
      <c r="H13" s="1">
        <f>'BTEvent-Driven Loop'!H12</f>
        <v>293.70938519587395</v>
      </c>
      <c r="I13" s="1">
        <f>'BTEvent-Driven Loop'!I12</f>
        <v>871.31224962625561</v>
      </c>
      <c r="J13" s="1">
        <f>'BTEvent-Driven Loop'!J12</f>
        <v>2101.5181712901049</v>
      </c>
      <c r="K13" s="1">
        <f>'BTEvent-Driven Loop'!K12</f>
        <v>10266.683886426237</v>
      </c>
      <c r="L13" s="1"/>
      <c r="M13" s="1">
        <f>'BTEvent-Driven Loop'!M12</f>
        <v>260.14259831634547</v>
      </c>
      <c r="N13" s="1">
        <f>'BTEvent-Driven Loop'!N12</f>
        <v>1128.1200705687309</v>
      </c>
      <c r="O13" s="1">
        <f>'BTEvent-Driven Loop'!O12</f>
        <v>2637.6197455988054</v>
      </c>
      <c r="P13" s="1">
        <f>'BTEvent-Driven Loop'!P12</f>
        <v>11396.019113933124</v>
      </c>
      <c r="R13" s="2">
        <f t="shared" si="106"/>
        <v>-7.0000000000000062E-2</v>
      </c>
      <c r="S13" s="2">
        <f t="shared" si="42"/>
        <v>0.22999999999999998</v>
      </c>
      <c r="T13" s="2">
        <f t="shared" si="42"/>
        <v>0.22999999999999998</v>
      </c>
      <c r="U13" s="2">
        <f t="shared" si="42"/>
        <v>0.1100000000000001</v>
      </c>
      <c r="W13" s="2">
        <f t="shared" si="107"/>
        <v>5.0000000000000044E-2</v>
      </c>
      <c r="X13" s="2">
        <f t="shared" si="43"/>
        <v>-5.0000000000000044E-2</v>
      </c>
      <c r="Y13" s="2">
        <f t="shared" si="43"/>
        <v>-2.0000000000000129E-2</v>
      </c>
      <c r="Z13" s="2">
        <f t="shared" si="43"/>
        <v>0</v>
      </c>
      <c r="AB13" s="1">
        <f t="shared" si="108"/>
        <v>1</v>
      </c>
      <c r="AC13" s="3">
        <f t="shared" si="44"/>
        <v>0.8</v>
      </c>
      <c r="AE13" s="2">
        <f t="shared" si="45"/>
        <v>0.8</v>
      </c>
      <c r="AF13" s="2">
        <f t="shared" si="46"/>
        <v>0</v>
      </c>
      <c r="AG13" s="2">
        <f t="shared" si="47"/>
        <v>0</v>
      </c>
      <c r="AH13" s="2">
        <f t="shared" si="48"/>
        <v>0</v>
      </c>
      <c r="AJ13" s="1">
        <f t="shared" si="109"/>
        <v>0</v>
      </c>
      <c r="AK13" s="1">
        <f t="shared" si="110"/>
        <v>7083.6287746974704</v>
      </c>
      <c r="AL13" s="1">
        <f t="shared" si="111"/>
        <v>6806.1128591936795</v>
      </c>
      <c r="AM13" s="1">
        <f t="shared" si="112"/>
        <v>6539.2064725586342</v>
      </c>
      <c r="AO13" s="1">
        <f t="shared" si="113"/>
        <v>20428.948106449785</v>
      </c>
      <c r="AP13" s="1">
        <f t="shared" si="114"/>
        <v>0</v>
      </c>
      <c r="AQ13" s="1">
        <f t="shared" si="115"/>
        <v>20428.948106449785</v>
      </c>
      <c r="AS13" s="1">
        <f t="shared" si="116"/>
        <v>20404.259443787825</v>
      </c>
      <c r="AU13" s="1">
        <f t="shared" si="117"/>
        <v>16323.40755503026</v>
      </c>
      <c r="AV13" s="1">
        <f t="shared" si="118"/>
        <v>0</v>
      </c>
      <c r="AW13" s="1">
        <f t="shared" si="119"/>
        <v>0</v>
      </c>
      <c r="AX13" s="1">
        <f t="shared" si="120"/>
        <v>0</v>
      </c>
      <c r="AZ13" s="43">
        <f t="shared" si="53"/>
        <v>16323.40755503026</v>
      </c>
      <c r="BA13" s="43">
        <f t="shared" si="54"/>
        <v>4080.8518887575647</v>
      </c>
      <c r="BB13" s="1">
        <f t="shared" si="121"/>
        <v>20404.259443787825</v>
      </c>
      <c r="BC13" s="1"/>
      <c r="BD13" s="1">
        <f t="shared" si="55"/>
        <v>16323.40755503026</v>
      </c>
      <c r="BE13" s="1">
        <f t="shared" si="56"/>
        <v>0</v>
      </c>
      <c r="BF13" s="1">
        <f t="shared" si="57"/>
        <v>0</v>
      </c>
      <c r="BG13" s="1">
        <f t="shared" si="58"/>
        <v>0</v>
      </c>
      <c r="BH13" s="1"/>
      <c r="BI13" s="1">
        <f t="shared" si="59"/>
        <v>0</v>
      </c>
      <c r="BJ13" s="1">
        <f t="shared" si="60"/>
        <v>7083.6287746974704</v>
      </c>
      <c r="BK13" s="1">
        <f t="shared" si="61"/>
        <v>6806.1128591936795</v>
      </c>
      <c r="BL13" s="1">
        <f t="shared" si="62"/>
        <v>6539.2064725586342</v>
      </c>
      <c r="BM13" s="1"/>
      <c r="BN13" s="43">
        <f t="shared" si="122"/>
        <v>0</v>
      </c>
      <c r="BO13" s="43">
        <f t="shared" si="123"/>
        <v>0</v>
      </c>
      <c r="BP13" s="43">
        <f t="shared" si="124"/>
        <v>0</v>
      </c>
      <c r="BQ13" s="43">
        <f t="shared" si="125"/>
        <v>0</v>
      </c>
      <c r="BR13" s="1"/>
      <c r="BS13" s="1">
        <f t="shared" si="126"/>
        <v>16323.40755503026</v>
      </c>
      <c r="BT13" s="1">
        <f t="shared" si="127"/>
        <v>0</v>
      </c>
      <c r="BU13" s="1">
        <f t="shared" si="128"/>
        <v>0</v>
      </c>
      <c r="BV13" s="1">
        <f t="shared" si="129"/>
        <v>0</v>
      </c>
      <c r="BW13" s="1"/>
      <c r="BX13" s="1">
        <f t="shared" si="130"/>
        <v>16298.959116355725</v>
      </c>
      <c r="BY13" s="1">
        <f t="shared" si="131"/>
        <v>0</v>
      </c>
      <c r="BZ13" s="1">
        <f t="shared" si="132"/>
        <v>0</v>
      </c>
      <c r="CA13" s="1">
        <f t="shared" si="133"/>
        <v>0</v>
      </c>
      <c r="CB13" s="1"/>
      <c r="CC13" s="1">
        <f t="shared" si="176"/>
        <v>24.448438674535282</v>
      </c>
      <c r="CD13" s="1">
        <f t="shared" si="177"/>
        <v>0</v>
      </c>
      <c r="CE13" s="1">
        <f t="shared" si="178"/>
        <v>0</v>
      </c>
      <c r="CF13" s="1">
        <f t="shared" si="179"/>
        <v>0</v>
      </c>
      <c r="CG13" s="1"/>
      <c r="CH13" s="2">
        <f t="shared" si="137"/>
        <v>-7.0000000000000062E-2</v>
      </c>
      <c r="CI13" s="2">
        <f t="shared" si="138"/>
        <v>0.22999999999999998</v>
      </c>
      <c r="CJ13" s="2">
        <f t="shared" si="139"/>
        <v>0.22999999999999998</v>
      </c>
      <c r="CK13" s="2">
        <f t="shared" si="140"/>
        <v>0.1100000000000001</v>
      </c>
      <c r="CL13" s="1"/>
      <c r="CM13" s="1">
        <f t="shared" si="71"/>
        <v>5.0000000000000044E-2</v>
      </c>
      <c r="CN13" s="1">
        <f t="shared" si="72"/>
        <v>-5.0000000000000044E-2</v>
      </c>
      <c r="CO13" s="1">
        <f t="shared" si="73"/>
        <v>-2.0000000000000129E-2</v>
      </c>
      <c r="CP13" s="1">
        <f t="shared" si="74"/>
        <v>0</v>
      </c>
      <c r="CQ13" s="1"/>
      <c r="CR13" s="2">
        <f t="shared" si="141"/>
        <v>-0.12000000000000011</v>
      </c>
      <c r="CS13" s="2">
        <f t="shared" si="75"/>
        <v>0.28000000000000003</v>
      </c>
      <c r="CT13" s="2">
        <f t="shared" si="75"/>
        <v>0.25000000000000011</v>
      </c>
      <c r="CU13" s="2">
        <f t="shared" si="75"/>
        <v>0.1100000000000001</v>
      </c>
      <c r="CV13" s="1"/>
      <c r="CW13" s="1">
        <f t="shared" si="76"/>
        <v>14343.084022393037</v>
      </c>
      <c r="CX13" s="1">
        <f t="shared" si="77"/>
        <v>0</v>
      </c>
      <c r="CY13" s="1">
        <f t="shared" si="78"/>
        <v>0</v>
      </c>
      <c r="CZ13" s="1">
        <f t="shared" si="79"/>
        <v>0</v>
      </c>
      <c r="DA13" s="1"/>
      <c r="DB13" s="1">
        <f t="shared" si="80"/>
        <v>0</v>
      </c>
      <c r="DC13" s="1">
        <f t="shared" si="81"/>
        <v>0</v>
      </c>
      <c r="DD13" s="1">
        <f t="shared" si="82"/>
        <v>0</v>
      </c>
      <c r="DE13" s="1">
        <f t="shared" si="83"/>
        <v>0</v>
      </c>
      <c r="DG13" s="2">
        <f t="shared" si="84"/>
        <v>-7.0000000000000062E-2</v>
      </c>
      <c r="DH13" s="2">
        <f t="shared" si="85"/>
        <v>0.22999999999999998</v>
      </c>
      <c r="DI13" s="2">
        <f t="shared" si="86"/>
        <v>0.22999999999999998</v>
      </c>
      <c r="DJ13" s="2">
        <f t="shared" si="87"/>
        <v>0.1100000000000001</v>
      </c>
      <c r="DL13" s="1">
        <f t="shared" si="142"/>
        <v>0</v>
      </c>
      <c r="DM13" s="1">
        <f t="shared" si="143"/>
        <v>0</v>
      </c>
      <c r="DN13" s="1">
        <f t="shared" si="144"/>
        <v>0</v>
      </c>
      <c r="DO13" s="1">
        <f t="shared" si="145"/>
        <v>0</v>
      </c>
      <c r="DQ13" s="1">
        <f t="shared" si="89"/>
        <v>0</v>
      </c>
      <c r="DR13" s="1">
        <f t="shared" si="90"/>
        <v>7083.6287746974704</v>
      </c>
      <c r="DS13" s="1">
        <f t="shared" si="91"/>
        <v>6806.1128591936795</v>
      </c>
      <c r="DT13" s="1">
        <f t="shared" si="92"/>
        <v>6539.2064725586342</v>
      </c>
      <c r="DV13" s="2">
        <f t="shared" si="93"/>
        <v>5.0000000000000044E-2</v>
      </c>
      <c r="DW13" s="2">
        <f t="shared" si="94"/>
        <v>-5.0000000000000044E-2</v>
      </c>
      <c r="DX13" s="2">
        <f t="shared" si="95"/>
        <v>-2.0000000000000129E-2</v>
      </c>
      <c r="DY13" s="2">
        <f t="shared" si="96"/>
        <v>0</v>
      </c>
      <c r="EA13" s="1">
        <f t="shared" si="146"/>
        <v>0</v>
      </c>
      <c r="EB13" s="1">
        <f t="shared" si="147"/>
        <v>6729.4473359625963</v>
      </c>
      <c r="EC13" s="1">
        <f t="shared" si="148"/>
        <v>6669.9906020098051</v>
      </c>
      <c r="ED13" s="1">
        <f t="shared" si="149"/>
        <v>6539.2064725586342</v>
      </c>
      <c r="EF13" s="1">
        <f t="shared" si="150"/>
        <v>0</v>
      </c>
      <c r="EG13" s="1">
        <f t="shared" si="151"/>
        <v>6712.6656717831393</v>
      </c>
      <c r="EH13" s="1">
        <f t="shared" si="152"/>
        <v>6653.3572089873369</v>
      </c>
      <c r="EI13" s="1">
        <f t="shared" si="153"/>
        <v>6522.8992244973915</v>
      </c>
      <c r="EK13" s="21">
        <f t="shared" si="175"/>
        <v>0</v>
      </c>
      <c r="EL13" s="21">
        <f t="shared" si="154"/>
        <v>16.781664179457039</v>
      </c>
      <c r="EM13" s="21">
        <f t="shared" si="155"/>
        <v>16.633393022468226</v>
      </c>
      <c r="EN13" s="21">
        <f t="shared" si="156"/>
        <v>16.307248061242717</v>
      </c>
      <c r="EP13" s="21">
        <f t="shared" si="157"/>
        <v>49.722305263167982</v>
      </c>
      <c r="ER13" s="1">
        <f t="shared" si="100"/>
        <v>14343.084022393037</v>
      </c>
      <c r="ES13" s="1">
        <f t="shared" si="101"/>
        <v>0</v>
      </c>
      <c r="ET13" s="1">
        <f t="shared" si="102"/>
        <v>0</v>
      </c>
      <c r="EU13" s="1">
        <f t="shared" si="103"/>
        <v>0</v>
      </c>
      <c r="EV13" s="1"/>
      <c r="EW13" s="1">
        <f t="shared" si="158"/>
        <v>0</v>
      </c>
      <c r="EX13" s="1">
        <f t="shared" si="159"/>
        <v>0</v>
      </c>
      <c r="EY13" s="1">
        <f t="shared" si="160"/>
        <v>0</v>
      </c>
      <c r="EZ13" s="1">
        <f t="shared" si="161"/>
        <v>0</v>
      </c>
      <c r="FA13" s="1"/>
      <c r="FB13" s="21">
        <f t="shared" si="162"/>
        <v>0</v>
      </c>
      <c r="FC13" s="21">
        <f t="shared" si="163"/>
        <v>16.781664179457039</v>
      </c>
      <c r="FD13" s="21">
        <f t="shared" si="164"/>
        <v>16.633393022468226</v>
      </c>
      <c r="FE13" s="21">
        <f t="shared" si="165"/>
        <v>16.307248061242717</v>
      </c>
      <c r="FG13" s="1">
        <f t="shared" si="166"/>
        <v>14343.084022393037</v>
      </c>
      <c r="FH13" s="1">
        <f t="shared" si="104"/>
        <v>0</v>
      </c>
      <c r="FI13" s="1">
        <f t="shared" si="104"/>
        <v>0</v>
      </c>
      <c r="FJ13" s="1">
        <f t="shared" si="104"/>
        <v>0</v>
      </c>
      <c r="FL13" s="1">
        <f t="shared" si="167"/>
        <v>14343.084022393037</v>
      </c>
      <c r="FM13" s="1">
        <f t="shared" si="105"/>
        <v>4080.8518887575647</v>
      </c>
      <c r="FN13" s="1">
        <f t="shared" si="168"/>
        <v>-49.722305263167982</v>
      </c>
      <c r="FO13" s="1">
        <f t="shared" si="169"/>
        <v>18374.213605887435</v>
      </c>
      <c r="FP13" s="21">
        <f t="shared" si="170"/>
        <v>1.8374213605887435</v>
      </c>
    </row>
    <row r="14" spans="1:183" ht="15" customHeight="1" x14ac:dyDescent="0.25">
      <c r="A14" s="1">
        <f>'BTEvent-Driven Loop'!A13</f>
        <v>10</v>
      </c>
      <c r="C14" s="1">
        <f>'BTEvent-Driven Loop'!C13</f>
        <v>1</v>
      </c>
      <c r="D14" s="1">
        <f>'BTEvent-Driven Loop'!D13</f>
        <v>1</v>
      </c>
      <c r="E14" s="1">
        <f>'BTEvent-Driven Loop'!E13</f>
        <v>1</v>
      </c>
      <c r="F14" s="1">
        <f>'BTEvent-Driven Loop'!F13</f>
        <v>0</v>
      </c>
      <c r="H14" s="1">
        <f>'BTEvent-Driven Loop'!H13</f>
        <v>273.14972823216277</v>
      </c>
      <c r="I14" s="1">
        <f>'BTEvent-Driven Loop'!I13</f>
        <v>1116.8388698630436</v>
      </c>
      <c r="J14" s="1">
        <f>'BTEvent-Driven Loop'!J13</f>
        <v>2716.7483379667697</v>
      </c>
      <c r="K14" s="1">
        <f>'BTEvent-Driven Loop'!K13</f>
        <v>11509.979305072455</v>
      </c>
      <c r="L14" s="1"/>
      <c r="M14" s="1">
        <f>'BTEvent-Driven Loop'!M13</f>
        <v>278.35258019848965</v>
      </c>
      <c r="N14" s="1">
        <f>'BTEvent-Driven Loop'!N13</f>
        <v>1319.9004825654149</v>
      </c>
      <c r="O14" s="1">
        <f>'BTEvent-Driven Loop'!O13</f>
        <v>2268.3529812149727</v>
      </c>
      <c r="P14" s="1">
        <f>'BTEvent-Driven Loop'!P13</f>
        <v>12991.461789883762</v>
      </c>
      <c r="R14" s="2">
        <f t="shared" si="106"/>
        <v>7.0000000000000062E-2</v>
      </c>
      <c r="S14" s="2">
        <f t="shared" si="42"/>
        <v>0.16999999999999993</v>
      </c>
      <c r="T14" s="2">
        <f t="shared" si="42"/>
        <v>-0.14000000000000001</v>
      </c>
      <c r="U14" s="2">
        <f t="shared" si="42"/>
        <v>0.14000000000000012</v>
      </c>
      <c r="W14" s="2">
        <f t="shared" si="107"/>
        <v>5.0000000000000044E-2</v>
      </c>
      <c r="X14" s="2">
        <f t="shared" si="43"/>
        <v>-1.0000000000000009E-2</v>
      </c>
      <c r="Y14" s="2">
        <f t="shared" si="43"/>
        <v>3.0000000000000027E-2</v>
      </c>
      <c r="Z14" s="2">
        <f t="shared" si="43"/>
        <v>1.0000000000000009E-2</v>
      </c>
      <c r="AB14" s="1">
        <f t="shared" si="108"/>
        <v>3</v>
      </c>
      <c r="AC14" s="3">
        <f t="shared" si="44"/>
        <v>0.33333333333333331</v>
      </c>
      <c r="AE14" s="2">
        <f t="shared" si="45"/>
        <v>0.33333333333333331</v>
      </c>
      <c r="AF14" s="2">
        <f t="shared" si="46"/>
        <v>0.33333333333333331</v>
      </c>
      <c r="AG14" s="2">
        <f t="shared" si="47"/>
        <v>0.33333333333333331</v>
      </c>
      <c r="AH14" s="2">
        <f t="shared" si="48"/>
        <v>0</v>
      </c>
      <c r="AJ14" s="1">
        <f t="shared" si="109"/>
        <v>14343.084022393037</v>
      </c>
      <c r="AK14" s="1">
        <f t="shared" si="110"/>
        <v>0</v>
      </c>
      <c r="AL14" s="1">
        <f t="shared" si="111"/>
        <v>0</v>
      </c>
      <c r="AM14" s="1">
        <f t="shared" si="112"/>
        <v>0</v>
      </c>
      <c r="AO14" s="1">
        <f t="shared" si="113"/>
        <v>14343.084022393037</v>
      </c>
      <c r="AP14" s="1">
        <f t="shared" si="114"/>
        <v>4080.8518887575647</v>
      </c>
      <c r="AQ14" s="1">
        <f t="shared" si="115"/>
        <v>18423.935911150602</v>
      </c>
      <c r="AS14" s="1">
        <f t="shared" si="116"/>
        <v>18374.213605887435</v>
      </c>
      <c r="AU14" s="1">
        <f t="shared" si="117"/>
        <v>6124.7378686291449</v>
      </c>
      <c r="AV14" s="1">
        <f t="shared" si="118"/>
        <v>6124.7378686291449</v>
      </c>
      <c r="AW14" s="1">
        <f t="shared" si="119"/>
        <v>6124.7378686291449</v>
      </c>
      <c r="AX14" s="1">
        <f t="shared" si="120"/>
        <v>0</v>
      </c>
      <c r="AZ14" s="43">
        <f t="shared" si="53"/>
        <v>18374.213605887435</v>
      </c>
      <c r="BA14" s="43">
        <f t="shared" si="54"/>
        <v>0</v>
      </c>
      <c r="BB14" s="1">
        <f t="shared" si="121"/>
        <v>18374.213605887435</v>
      </c>
      <c r="BC14" s="1"/>
      <c r="BD14" s="1">
        <f t="shared" si="55"/>
        <v>0</v>
      </c>
      <c r="BE14" s="1">
        <f t="shared" si="56"/>
        <v>6124.7378686291449</v>
      </c>
      <c r="BF14" s="1">
        <f t="shared" si="57"/>
        <v>6124.7378686291449</v>
      </c>
      <c r="BG14" s="1">
        <f t="shared" si="58"/>
        <v>0</v>
      </c>
      <c r="BH14" s="1"/>
      <c r="BI14" s="1">
        <f t="shared" si="59"/>
        <v>8218.3461537638923</v>
      </c>
      <c r="BJ14" s="1">
        <f t="shared" si="60"/>
        <v>0</v>
      </c>
      <c r="BK14" s="1">
        <f t="shared" si="61"/>
        <v>0</v>
      </c>
      <c r="BL14" s="1">
        <f t="shared" si="62"/>
        <v>0</v>
      </c>
      <c r="BM14" s="1"/>
      <c r="BN14" s="43">
        <f t="shared" si="122"/>
        <v>6124.7378686291449</v>
      </c>
      <c r="BO14" s="43">
        <f t="shared" si="123"/>
        <v>0</v>
      </c>
      <c r="BP14" s="43">
        <f t="shared" si="124"/>
        <v>0</v>
      </c>
      <c r="BQ14" s="43">
        <f t="shared" si="125"/>
        <v>0</v>
      </c>
      <c r="BR14" s="1"/>
      <c r="BS14" s="1">
        <f t="shared" si="126"/>
        <v>0</v>
      </c>
      <c r="BT14" s="1">
        <f t="shared" si="127"/>
        <v>6124.7378686291449</v>
      </c>
      <c r="BU14" s="1">
        <f t="shared" si="128"/>
        <v>6124.7378686291449</v>
      </c>
      <c r="BV14" s="1">
        <f t="shared" si="129"/>
        <v>0</v>
      </c>
      <c r="BW14" s="1"/>
      <c r="BX14" s="1">
        <f t="shared" si="130"/>
        <v>0</v>
      </c>
      <c r="BY14" s="1">
        <f t="shared" si="131"/>
        <v>6115.5645218463751</v>
      </c>
      <c r="BZ14" s="1">
        <f t="shared" si="132"/>
        <v>6115.5645218463751</v>
      </c>
      <c r="CA14" s="1">
        <f t="shared" si="133"/>
        <v>0</v>
      </c>
      <c r="CB14" s="1"/>
      <c r="CC14" s="1">
        <f t="shared" si="176"/>
        <v>0</v>
      </c>
      <c r="CD14" s="1">
        <f t="shared" si="177"/>
        <v>9.1733467827698405</v>
      </c>
      <c r="CE14" s="1">
        <f t="shared" si="178"/>
        <v>9.1733467827698405</v>
      </c>
      <c r="CF14" s="1">
        <f t="shared" si="179"/>
        <v>0</v>
      </c>
      <c r="CG14" s="1"/>
      <c r="CH14" s="2">
        <f t="shared" si="137"/>
        <v>7.0000000000000062E-2</v>
      </c>
      <c r="CI14" s="2">
        <f t="shared" si="138"/>
        <v>0.16999999999999993</v>
      </c>
      <c r="CJ14" s="2">
        <f t="shared" si="139"/>
        <v>-0.14000000000000001</v>
      </c>
      <c r="CK14" s="2">
        <f t="shared" si="140"/>
        <v>0.14000000000000012</v>
      </c>
      <c r="CL14" s="1"/>
      <c r="CM14" s="1">
        <f t="shared" si="71"/>
        <v>5.0000000000000044E-2</v>
      </c>
      <c r="CN14" s="1">
        <f t="shared" si="72"/>
        <v>-1.0000000000000009E-2</v>
      </c>
      <c r="CO14" s="1">
        <f t="shared" si="73"/>
        <v>3.0000000000000027E-2</v>
      </c>
      <c r="CP14" s="1">
        <f t="shared" si="74"/>
        <v>1.0000000000000009E-2</v>
      </c>
      <c r="CQ14" s="1"/>
      <c r="CR14" s="2">
        <f t="shared" si="141"/>
        <v>2.0000000000000018E-2</v>
      </c>
      <c r="CS14" s="2">
        <f t="shared" si="75"/>
        <v>0.17999999999999994</v>
      </c>
      <c r="CT14" s="2">
        <f t="shared" si="75"/>
        <v>-0.17000000000000004</v>
      </c>
      <c r="CU14" s="2">
        <f t="shared" si="75"/>
        <v>0.13000000000000012</v>
      </c>
      <c r="CV14" s="1"/>
      <c r="CW14" s="1">
        <f t="shared" si="76"/>
        <v>0</v>
      </c>
      <c r="CX14" s="1">
        <f t="shared" si="77"/>
        <v>7216.3661357787223</v>
      </c>
      <c r="CY14" s="1">
        <f t="shared" si="78"/>
        <v>5075.9185531324911</v>
      </c>
      <c r="CZ14" s="1">
        <f t="shared" si="79"/>
        <v>0</v>
      </c>
      <c r="DA14" s="1"/>
      <c r="DB14" s="1">
        <f t="shared" si="80"/>
        <v>6124.7378686291449</v>
      </c>
      <c r="DC14" s="1">
        <f t="shared" si="81"/>
        <v>0</v>
      </c>
      <c r="DD14" s="1">
        <f t="shared" si="82"/>
        <v>0</v>
      </c>
      <c r="DE14" s="1">
        <f t="shared" si="83"/>
        <v>0</v>
      </c>
      <c r="DG14" s="2">
        <f t="shared" si="84"/>
        <v>7.0000000000000062E-2</v>
      </c>
      <c r="DH14" s="2">
        <f t="shared" si="85"/>
        <v>0.16999999999999993</v>
      </c>
      <c r="DI14" s="2">
        <f t="shared" si="86"/>
        <v>-0.14000000000000001</v>
      </c>
      <c r="DJ14" s="2">
        <f t="shared" si="87"/>
        <v>0.14000000000000012</v>
      </c>
      <c r="DL14" s="1">
        <f t="shared" si="142"/>
        <v>6553.4695194331853</v>
      </c>
      <c r="DM14" s="1">
        <f t="shared" si="143"/>
        <v>0</v>
      </c>
      <c r="DN14" s="1">
        <f t="shared" si="144"/>
        <v>0</v>
      </c>
      <c r="DO14" s="1">
        <f t="shared" si="145"/>
        <v>0</v>
      </c>
      <c r="DQ14" s="1">
        <f t="shared" si="89"/>
        <v>8218.3461537638923</v>
      </c>
      <c r="DR14" s="1">
        <f t="shared" si="90"/>
        <v>0</v>
      </c>
      <c r="DS14" s="1">
        <f t="shared" si="91"/>
        <v>0</v>
      </c>
      <c r="DT14" s="1">
        <f t="shared" si="92"/>
        <v>0</v>
      </c>
      <c r="DV14" s="2">
        <f t="shared" si="93"/>
        <v>5.0000000000000044E-2</v>
      </c>
      <c r="DW14" s="2">
        <f t="shared" si="94"/>
        <v>-1.0000000000000009E-2</v>
      </c>
      <c r="DX14" s="2">
        <f t="shared" si="95"/>
        <v>3.0000000000000027E-2</v>
      </c>
      <c r="DY14" s="2">
        <f t="shared" si="96"/>
        <v>1.0000000000000009E-2</v>
      </c>
      <c r="EA14" s="1">
        <f t="shared" si="146"/>
        <v>8629.2634614520866</v>
      </c>
      <c r="EB14" s="1">
        <f t="shared" si="147"/>
        <v>0</v>
      </c>
      <c r="EC14" s="1">
        <f t="shared" si="148"/>
        <v>0</v>
      </c>
      <c r="ED14" s="1">
        <f t="shared" si="149"/>
        <v>0</v>
      </c>
      <c r="EF14" s="1">
        <f t="shared" si="150"/>
        <v>8607.7441011990886</v>
      </c>
      <c r="EG14" s="1">
        <f t="shared" si="151"/>
        <v>0</v>
      </c>
      <c r="EH14" s="1">
        <f t="shared" si="152"/>
        <v>0</v>
      </c>
      <c r="EI14" s="1">
        <f t="shared" si="153"/>
        <v>0</v>
      </c>
      <c r="EK14" s="21">
        <f t="shared" si="175"/>
        <v>21.519360252998013</v>
      </c>
      <c r="EL14" s="21">
        <f t="shared" si="154"/>
        <v>0</v>
      </c>
      <c r="EM14" s="21">
        <f t="shared" si="155"/>
        <v>0</v>
      </c>
      <c r="EN14" s="21">
        <f t="shared" si="156"/>
        <v>0</v>
      </c>
      <c r="EP14" s="21">
        <f t="shared" si="157"/>
        <v>21.519360252998013</v>
      </c>
      <c r="ER14" s="1">
        <f t="shared" si="100"/>
        <v>0</v>
      </c>
      <c r="ES14" s="1">
        <f t="shared" si="101"/>
        <v>7216.3661357787223</v>
      </c>
      <c r="ET14" s="1">
        <f t="shared" si="102"/>
        <v>5075.9185531324911</v>
      </c>
      <c r="EU14" s="1">
        <f t="shared" si="103"/>
        <v>0</v>
      </c>
      <c r="EV14" s="1"/>
      <c r="EW14" s="1">
        <f t="shared" si="158"/>
        <v>6553.4695194331853</v>
      </c>
      <c r="EX14" s="1">
        <f t="shared" si="159"/>
        <v>0</v>
      </c>
      <c r="EY14" s="1">
        <f t="shared" si="160"/>
        <v>0</v>
      </c>
      <c r="EZ14" s="1">
        <f t="shared" si="161"/>
        <v>0</v>
      </c>
      <c r="FA14" s="1"/>
      <c r="FB14" s="21">
        <f t="shared" si="162"/>
        <v>21.519360252998013</v>
      </c>
      <c r="FC14" s="21">
        <f t="shared" si="163"/>
        <v>0</v>
      </c>
      <c r="FD14" s="21">
        <f t="shared" si="164"/>
        <v>0</v>
      </c>
      <c r="FE14" s="21">
        <f t="shared" si="165"/>
        <v>0</v>
      </c>
      <c r="FG14" s="1">
        <f t="shared" si="166"/>
        <v>6553.4695194331853</v>
      </c>
      <c r="FH14" s="1">
        <f t="shared" si="104"/>
        <v>7216.3661357787223</v>
      </c>
      <c r="FI14" s="1">
        <f t="shared" si="104"/>
        <v>5075.9185531324911</v>
      </c>
      <c r="FJ14" s="1">
        <f t="shared" si="104"/>
        <v>0</v>
      </c>
      <c r="FL14" s="1">
        <f t="shared" si="167"/>
        <v>18845.754208344399</v>
      </c>
      <c r="FM14" s="1">
        <f t="shared" si="105"/>
        <v>0</v>
      </c>
      <c r="FN14" s="1">
        <f t="shared" si="168"/>
        <v>-21.519360252998013</v>
      </c>
      <c r="FO14" s="1">
        <f t="shared" si="169"/>
        <v>18824.234848091401</v>
      </c>
      <c r="FP14" s="21">
        <f t="shared" si="170"/>
        <v>1.8824234848091401</v>
      </c>
    </row>
    <row r="15" spans="1:183" ht="15" customHeight="1" x14ac:dyDescent="0.25">
      <c r="A15" s="1">
        <f>'BTEvent-Driven Loop'!A14</f>
        <v>11</v>
      </c>
      <c r="C15" s="1">
        <f>'BTEvent-Driven Loop'!C14</f>
        <v>0</v>
      </c>
      <c r="D15" s="1">
        <f>'BTEvent-Driven Loop'!D14</f>
        <v>1</v>
      </c>
      <c r="E15" s="1">
        <f>'BTEvent-Driven Loop'!E14</f>
        <v>0</v>
      </c>
      <c r="F15" s="1">
        <f>'BTEvent-Driven Loop'!F14</f>
        <v>0</v>
      </c>
      <c r="H15" s="1">
        <f>'BTEvent-Driven Loop'!H14</f>
        <v>275.56905439650473</v>
      </c>
      <c r="I15" s="1">
        <f>'BTEvent-Driven Loop'!I14</f>
        <v>1306.7014777397608</v>
      </c>
      <c r="J15" s="1">
        <f>'BTEvent-Driven Loop'!J14</f>
        <v>2268.3529812149727</v>
      </c>
      <c r="K15" s="1">
        <f>'BTEvent-Driven Loop'!K14</f>
        <v>13511.120261479113</v>
      </c>
      <c r="L15" s="1"/>
      <c r="M15" s="1">
        <f>'BTEvent-Driven Loop'!M14</f>
        <v>308.97136402032356</v>
      </c>
      <c r="N15" s="1">
        <f>'BTEvent-Driven Loop'!N14</f>
        <v>1425.4925211706482</v>
      </c>
      <c r="O15" s="1">
        <f>'BTEvent-Driven Loop'!O14</f>
        <v>2835.4412265187157</v>
      </c>
      <c r="P15" s="1">
        <f>'BTEvent-Driven Loop'!P14</f>
        <v>14420.522586770978</v>
      </c>
      <c r="R15" s="2">
        <f t="shared" si="106"/>
        <v>0.1100000000000001</v>
      </c>
      <c r="S15" s="2">
        <f t="shared" si="42"/>
        <v>8.0000000000000071E-2</v>
      </c>
      <c r="T15" s="2">
        <f t="shared" si="42"/>
        <v>0.25</v>
      </c>
      <c r="U15" s="2">
        <f t="shared" si="42"/>
        <v>0.1100000000000001</v>
      </c>
      <c r="W15" s="2">
        <f t="shared" si="107"/>
        <v>-1.000000000000012E-2</v>
      </c>
      <c r="X15" s="2">
        <f t="shared" si="43"/>
        <v>-1.0000000000000009E-2</v>
      </c>
      <c r="Y15" s="2">
        <f t="shared" si="43"/>
        <v>0</v>
      </c>
      <c r="Z15" s="2">
        <f t="shared" si="43"/>
        <v>4.0000000000000036E-2</v>
      </c>
      <c r="AB15" s="1">
        <f t="shared" si="108"/>
        <v>1</v>
      </c>
      <c r="AC15" s="3">
        <f t="shared" si="44"/>
        <v>0.8</v>
      </c>
      <c r="AE15" s="2">
        <f t="shared" si="45"/>
        <v>0</v>
      </c>
      <c r="AF15" s="2">
        <f t="shared" si="46"/>
        <v>0.8</v>
      </c>
      <c r="AG15" s="2">
        <f t="shared" si="47"/>
        <v>0</v>
      </c>
      <c r="AH15" s="2">
        <f t="shared" si="48"/>
        <v>0</v>
      </c>
      <c r="AJ15" s="1">
        <f t="shared" si="109"/>
        <v>6553.4695194331853</v>
      </c>
      <c r="AK15" s="1">
        <f t="shared" si="110"/>
        <v>7216.3661357787223</v>
      </c>
      <c r="AL15" s="1">
        <f t="shared" si="111"/>
        <v>5075.9185531324911</v>
      </c>
      <c r="AM15" s="1">
        <f t="shared" si="112"/>
        <v>0</v>
      </c>
      <c r="AO15" s="1">
        <f t="shared" si="113"/>
        <v>18845.754208344399</v>
      </c>
      <c r="AP15" s="1">
        <f t="shared" si="114"/>
        <v>0</v>
      </c>
      <c r="AQ15" s="1">
        <f t="shared" si="115"/>
        <v>18845.754208344399</v>
      </c>
      <c r="AS15" s="1">
        <f t="shared" si="116"/>
        <v>18824.234848091401</v>
      </c>
      <c r="AU15" s="1">
        <f t="shared" si="117"/>
        <v>0</v>
      </c>
      <c r="AV15" s="1">
        <f t="shared" si="118"/>
        <v>15059.387878473121</v>
      </c>
      <c r="AW15" s="1">
        <f t="shared" si="119"/>
        <v>0</v>
      </c>
      <c r="AX15" s="1">
        <f t="shared" si="120"/>
        <v>0</v>
      </c>
      <c r="AZ15" s="43">
        <f t="shared" si="53"/>
        <v>15059.387878473121</v>
      </c>
      <c r="BA15" s="43">
        <f t="shared" si="54"/>
        <v>3764.8469696182801</v>
      </c>
      <c r="BB15" s="1">
        <f t="shared" si="121"/>
        <v>18824.234848091401</v>
      </c>
      <c r="BC15" s="1"/>
      <c r="BD15" s="1">
        <f t="shared" si="55"/>
        <v>0</v>
      </c>
      <c r="BE15" s="1">
        <f t="shared" si="56"/>
        <v>7843.0217426943982</v>
      </c>
      <c r="BF15" s="1">
        <f t="shared" si="57"/>
        <v>0</v>
      </c>
      <c r="BG15" s="1">
        <f t="shared" si="58"/>
        <v>0</v>
      </c>
      <c r="BH15" s="1"/>
      <c r="BI15" s="1">
        <f t="shared" si="59"/>
        <v>6553.4695194331853</v>
      </c>
      <c r="BJ15" s="1">
        <f t="shared" si="60"/>
        <v>0</v>
      </c>
      <c r="BK15" s="1">
        <f t="shared" si="61"/>
        <v>5075.9185531324911</v>
      </c>
      <c r="BL15" s="1">
        <f t="shared" si="62"/>
        <v>0</v>
      </c>
      <c r="BM15" s="1"/>
      <c r="BN15" s="43">
        <f t="shared" si="122"/>
        <v>0</v>
      </c>
      <c r="BO15" s="43">
        <f t="shared" si="123"/>
        <v>7216.3661357787223</v>
      </c>
      <c r="BP15" s="43">
        <f t="shared" si="124"/>
        <v>0</v>
      </c>
      <c r="BQ15" s="43">
        <f t="shared" si="125"/>
        <v>0</v>
      </c>
      <c r="BR15" s="1"/>
      <c r="BS15" s="1">
        <f t="shared" si="126"/>
        <v>0</v>
      </c>
      <c r="BT15" s="1">
        <f t="shared" si="127"/>
        <v>7843.0217426943982</v>
      </c>
      <c r="BU15" s="1">
        <f t="shared" si="128"/>
        <v>0</v>
      </c>
      <c r="BV15" s="1">
        <f t="shared" si="129"/>
        <v>0</v>
      </c>
      <c r="BW15" s="1"/>
      <c r="BX15" s="1">
        <f t="shared" si="130"/>
        <v>0</v>
      </c>
      <c r="BY15" s="1">
        <f t="shared" si="131"/>
        <v>7831.274830448725</v>
      </c>
      <c r="BZ15" s="1">
        <f t="shared" si="132"/>
        <v>0</v>
      </c>
      <c r="CA15" s="1">
        <f t="shared" si="133"/>
        <v>0</v>
      </c>
      <c r="CB15" s="1"/>
      <c r="CC15" s="1">
        <f t="shared" si="176"/>
        <v>0</v>
      </c>
      <c r="CD15" s="1">
        <f t="shared" si="177"/>
        <v>11.746912245673229</v>
      </c>
      <c r="CE15" s="1">
        <f t="shared" si="178"/>
        <v>0</v>
      </c>
      <c r="CF15" s="1">
        <f t="shared" si="179"/>
        <v>0</v>
      </c>
      <c r="CG15" s="1"/>
      <c r="CH15" s="2">
        <f t="shared" si="137"/>
        <v>0.1100000000000001</v>
      </c>
      <c r="CI15" s="2">
        <f t="shared" si="138"/>
        <v>8.0000000000000071E-2</v>
      </c>
      <c r="CJ15" s="2">
        <f t="shared" si="139"/>
        <v>0.25</v>
      </c>
      <c r="CK15" s="2">
        <f t="shared" si="140"/>
        <v>0.1100000000000001</v>
      </c>
      <c r="CL15" s="1"/>
      <c r="CM15" s="1">
        <f t="shared" si="71"/>
        <v>-1.000000000000012E-2</v>
      </c>
      <c r="CN15" s="1">
        <f t="shared" si="72"/>
        <v>-1.0000000000000009E-2</v>
      </c>
      <c r="CO15" s="1">
        <f t="shared" si="73"/>
        <v>0</v>
      </c>
      <c r="CP15" s="1">
        <f t="shared" si="74"/>
        <v>4.0000000000000036E-2</v>
      </c>
      <c r="CQ15" s="1"/>
      <c r="CR15" s="2">
        <f t="shared" si="141"/>
        <v>0.12000000000000022</v>
      </c>
      <c r="CS15" s="2">
        <f t="shared" si="75"/>
        <v>9.000000000000008E-2</v>
      </c>
      <c r="CT15" s="2">
        <f t="shared" si="75"/>
        <v>0.25</v>
      </c>
      <c r="CU15" s="2">
        <f t="shared" si="75"/>
        <v>7.0000000000000062E-2</v>
      </c>
      <c r="CV15" s="1"/>
      <c r="CW15" s="1">
        <f t="shared" si="76"/>
        <v>0</v>
      </c>
      <c r="CX15" s="1">
        <f t="shared" si="77"/>
        <v>8536.0895651891115</v>
      </c>
      <c r="CY15" s="1">
        <f t="shared" si="78"/>
        <v>0</v>
      </c>
      <c r="CZ15" s="1">
        <f t="shared" si="79"/>
        <v>0</v>
      </c>
      <c r="DA15" s="1"/>
      <c r="DB15" s="1">
        <f t="shared" si="80"/>
        <v>0</v>
      </c>
      <c r="DC15" s="1">
        <f t="shared" si="81"/>
        <v>7216.3661357787223</v>
      </c>
      <c r="DD15" s="1">
        <f t="shared" si="82"/>
        <v>0</v>
      </c>
      <c r="DE15" s="1">
        <f t="shared" si="83"/>
        <v>0</v>
      </c>
      <c r="DG15" s="2">
        <f t="shared" si="84"/>
        <v>0.1100000000000001</v>
      </c>
      <c r="DH15" s="2">
        <f t="shared" si="85"/>
        <v>8.0000000000000071E-2</v>
      </c>
      <c r="DI15" s="2">
        <f t="shared" si="86"/>
        <v>0.25</v>
      </c>
      <c r="DJ15" s="2">
        <f t="shared" si="87"/>
        <v>0.1100000000000001</v>
      </c>
      <c r="DL15" s="1">
        <f t="shared" si="142"/>
        <v>0</v>
      </c>
      <c r="DM15" s="1">
        <f t="shared" si="143"/>
        <v>7793.6754266410207</v>
      </c>
      <c r="DN15" s="1">
        <f t="shared" si="144"/>
        <v>0</v>
      </c>
      <c r="DO15" s="1">
        <f t="shared" si="145"/>
        <v>0</v>
      </c>
      <c r="DQ15" s="1">
        <f t="shared" si="89"/>
        <v>6553.4695194331853</v>
      </c>
      <c r="DR15" s="1">
        <f t="shared" si="90"/>
        <v>0</v>
      </c>
      <c r="DS15" s="1">
        <f t="shared" si="91"/>
        <v>5075.9185531324911</v>
      </c>
      <c r="DT15" s="1">
        <f t="shared" si="92"/>
        <v>0</v>
      </c>
      <c r="DV15" s="2">
        <f t="shared" si="93"/>
        <v>-1.000000000000012E-2</v>
      </c>
      <c r="DW15" s="2">
        <f t="shared" si="94"/>
        <v>-1.0000000000000009E-2</v>
      </c>
      <c r="DX15" s="2">
        <f t="shared" si="95"/>
        <v>0</v>
      </c>
      <c r="DY15" s="2">
        <f t="shared" si="96"/>
        <v>4.0000000000000036E-2</v>
      </c>
      <c r="EA15" s="1">
        <f t="shared" si="146"/>
        <v>6487.9348242388523</v>
      </c>
      <c r="EB15" s="1">
        <f t="shared" si="147"/>
        <v>0</v>
      </c>
      <c r="EC15" s="1">
        <f t="shared" si="148"/>
        <v>5075.9185531324911</v>
      </c>
      <c r="ED15" s="1">
        <f t="shared" si="149"/>
        <v>0</v>
      </c>
      <c r="EF15" s="1">
        <f t="shared" si="150"/>
        <v>6471.7554356497285</v>
      </c>
      <c r="EG15" s="1">
        <f t="shared" si="151"/>
        <v>0</v>
      </c>
      <c r="EH15" s="1">
        <f t="shared" si="152"/>
        <v>5063.2604021271736</v>
      </c>
      <c r="EI15" s="1">
        <f t="shared" si="153"/>
        <v>0</v>
      </c>
      <c r="EK15" s="21">
        <f t="shared" si="175"/>
        <v>16.179388589123846</v>
      </c>
      <c r="EL15" s="21">
        <f t="shared" si="154"/>
        <v>0</v>
      </c>
      <c r="EM15" s="21">
        <f t="shared" si="155"/>
        <v>12.65815100531745</v>
      </c>
      <c r="EN15" s="21">
        <f t="shared" si="156"/>
        <v>0</v>
      </c>
      <c r="EP15" s="21">
        <f t="shared" si="157"/>
        <v>28.837539594441296</v>
      </c>
      <c r="ER15" s="1">
        <f t="shared" si="100"/>
        <v>0</v>
      </c>
      <c r="ES15" s="1">
        <f t="shared" si="101"/>
        <v>8536.0895651891115</v>
      </c>
      <c r="ET15" s="1">
        <f t="shared" si="102"/>
        <v>0</v>
      </c>
      <c r="EU15" s="1">
        <f t="shared" si="103"/>
        <v>0</v>
      </c>
      <c r="EV15" s="1"/>
      <c r="EW15" s="1">
        <f t="shared" si="158"/>
        <v>0</v>
      </c>
      <c r="EX15" s="1">
        <f t="shared" si="159"/>
        <v>7793.6754266410207</v>
      </c>
      <c r="EY15" s="1">
        <f t="shared" si="160"/>
        <v>0</v>
      </c>
      <c r="EZ15" s="1">
        <f t="shared" si="161"/>
        <v>0</v>
      </c>
      <c r="FA15" s="1"/>
      <c r="FB15" s="21">
        <f t="shared" si="162"/>
        <v>16.179388589123846</v>
      </c>
      <c r="FC15" s="21">
        <f t="shared" si="163"/>
        <v>0</v>
      </c>
      <c r="FD15" s="21">
        <f t="shared" si="164"/>
        <v>12.65815100531745</v>
      </c>
      <c r="FE15" s="21">
        <f t="shared" si="165"/>
        <v>0</v>
      </c>
      <c r="FG15" s="1">
        <f t="shared" si="166"/>
        <v>0</v>
      </c>
      <c r="FH15" s="1">
        <f t="shared" si="104"/>
        <v>16329.764991830132</v>
      </c>
      <c r="FI15" s="1">
        <f t="shared" si="104"/>
        <v>0</v>
      </c>
      <c r="FJ15" s="1">
        <f t="shared" si="104"/>
        <v>0</v>
      </c>
      <c r="FL15" s="1">
        <f t="shared" si="167"/>
        <v>16329.764991830132</v>
      </c>
      <c r="FM15" s="1">
        <f t="shared" si="105"/>
        <v>3764.8469696182801</v>
      </c>
      <c r="FN15" s="1">
        <f t="shared" si="168"/>
        <v>-28.837539594441296</v>
      </c>
      <c r="FO15" s="1">
        <f t="shared" si="169"/>
        <v>20065.77442185397</v>
      </c>
      <c r="FP15" s="21">
        <f t="shared" si="170"/>
        <v>2.0065774421853968</v>
      </c>
    </row>
    <row r="16" spans="1:183" ht="15" customHeight="1" x14ac:dyDescent="0.25">
      <c r="A16" s="1">
        <f>'BTEvent-Driven Loop'!A15</f>
        <v>12</v>
      </c>
      <c r="C16" s="1">
        <f>'BTEvent-Driven Loop'!C15</f>
        <v>0</v>
      </c>
      <c r="D16" s="1">
        <f>'BTEvent-Driven Loop'!D15</f>
        <v>0</v>
      </c>
      <c r="E16" s="1">
        <f>'BTEvent-Driven Loop'!E15</f>
        <v>1</v>
      </c>
      <c r="F16" s="1">
        <f>'BTEvent-Driven Loop'!F15</f>
        <v>1</v>
      </c>
      <c r="H16" s="1">
        <f>'BTEvent-Driven Loop'!H15</f>
        <v>293.52279581930736</v>
      </c>
      <c r="I16" s="1">
        <f>'BTEvent-Driven Loop'!I15</f>
        <v>1425.4925211706482</v>
      </c>
      <c r="J16" s="1">
        <f>'BTEvent-Driven Loop'!J15</f>
        <v>2807.0868142535287</v>
      </c>
      <c r="K16" s="1">
        <f>'BTEvent-Driven Loop'!K15</f>
        <v>14997.343490241818</v>
      </c>
      <c r="L16" s="1"/>
      <c r="M16" s="1">
        <f>'BTEvent-Driven Loop'!M15</f>
        <v>268.80508669768147</v>
      </c>
      <c r="N16" s="1">
        <f>'BTEvent-Driven Loop'!N15</f>
        <v>1454.0023715940611</v>
      </c>
      <c r="O16" s="1">
        <f>'BTEvent-Driven Loop'!O15</f>
        <v>2863.7956387839026</v>
      </c>
      <c r="P16" s="1">
        <f>'BTEvent-Driven Loop'!P15</f>
        <v>18602.474136934561</v>
      </c>
      <c r="R16" s="2">
        <f t="shared" si="106"/>
        <v>-0.13000000000000012</v>
      </c>
      <c r="S16" s="2">
        <f t="shared" si="42"/>
        <v>2.0000000000000018E-2</v>
      </c>
      <c r="T16" s="2">
        <f t="shared" si="42"/>
        <v>1.0000000000000009E-2</v>
      </c>
      <c r="U16" s="2">
        <f t="shared" si="42"/>
        <v>0.29000000000000004</v>
      </c>
      <c r="W16" s="2">
        <f t="shared" si="107"/>
        <v>-5.0000000000000044E-2</v>
      </c>
      <c r="X16" s="2">
        <f t="shared" si="43"/>
        <v>0</v>
      </c>
      <c r="Y16" s="2">
        <f t="shared" si="43"/>
        <v>-9.9999999999998979E-3</v>
      </c>
      <c r="Z16" s="2">
        <f t="shared" si="43"/>
        <v>4.0000000000000036E-2</v>
      </c>
      <c r="AB16" s="1">
        <f t="shared" si="108"/>
        <v>2</v>
      </c>
      <c r="AC16" s="3">
        <f t="shared" si="44"/>
        <v>0.5</v>
      </c>
      <c r="AE16" s="2">
        <f t="shared" si="45"/>
        <v>0</v>
      </c>
      <c r="AF16" s="2">
        <f t="shared" si="46"/>
        <v>0</v>
      </c>
      <c r="AG16" s="2">
        <f t="shared" si="47"/>
        <v>0.5</v>
      </c>
      <c r="AH16" s="2">
        <f t="shared" si="48"/>
        <v>0.5</v>
      </c>
      <c r="AJ16" s="1">
        <f t="shared" si="109"/>
        <v>0</v>
      </c>
      <c r="AK16" s="1">
        <f t="shared" si="110"/>
        <v>16329.764991830132</v>
      </c>
      <c r="AL16" s="1">
        <f t="shared" si="111"/>
        <v>0</v>
      </c>
      <c r="AM16" s="1">
        <f t="shared" si="112"/>
        <v>0</v>
      </c>
      <c r="AO16" s="1">
        <f t="shared" si="113"/>
        <v>16329.764991830132</v>
      </c>
      <c r="AP16" s="1">
        <f t="shared" si="114"/>
        <v>3764.8469696182801</v>
      </c>
      <c r="AQ16" s="1">
        <f t="shared" si="115"/>
        <v>20094.611961448412</v>
      </c>
      <c r="AS16" s="1">
        <f t="shared" si="116"/>
        <v>20065.77442185397</v>
      </c>
      <c r="AU16" s="1">
        <f t="shared" si="117"/>
        <v>0</v>
      </c>
      <c r="AV16" s="1">
        <f t="shared" si="118"/>
        <v>0</v>
      </c>
      <c r="AW16" s="1">
        <f t="shared" si="119"/>
        <v>10032.887210926985</v>
      </c>
      <c r="AX16" s="1">
        <f t="shared" si="120"/>
        <v>10032.887210926985</v>
      </c>
      <c r="AZ16" s="43">
        <f t="shared" si="53"/>
        <v>20065.77442185397</v>
      </c>
      <c r="BA16" s="43">
        <f t="shared" si="54"/>
        <v>0</v>
      </c>
      <c r="BB16" s="1">
        <f t="shared" si="121"/>
        <v>20065.77442185397</v>
      </c>
      <c r="BC16" s="1"/>
      <c r="BD16" s="1">
        <f t="shared" si="55"/>
        <v>0</v>
      </c>
      <c r="BE16" s="1">
        <f t="shared" si="56"/>
        <v>0</v>
      </c>
      <c r="BF16" s="1">
        <f t="shared" si="57"/>
        <v>10032.887210926985</v>
      </c>
      <c r="BG16" s="1">
        <f t="shared" si="58"/>
        <v>10032.887210926985</v>
      </c>
      <c r="BH16" s="1"/>
      <c r="BI16" s="1">
        <f t="shared" si="59"/>
        <v>0</v>
      </c>
      <c r="BJ16" s="1">
        <f t="shared" si="60"/>
        <v>16329.764991830132</v>
      </c>
      <c r="BK16" s="1">
        <f t="shared" si="61"/>
        <v>0</v>
      </c>
      <c r="BL16" s="1">
        <f t="shared" si="62"/>
        <v>0</v>
      </c>
      <c r="BM16" s="1"/>
      <c r="BN16" s="43">
        <f t="shared" si="122"/>
        <v>0</v>
      </c>
      <c r="BO16" s="43">
        <f t="shared" si="123"/>
        <v>0</v>
      </c>
      <c r="BP16" s="43">
        <f t="shared" si="124"/>
        <v>0</v>
      </c>
      <c r="BQ16" s="43">
        <f t="shared" si="125"/>
        <v>0</v>
      </c>
      <c r="BR16" s="1"/>
      <c r="BS16" s="1">
        <f t="shared" si="126"/>
        <v>0</v>
      </c>
      <c r="BT16" s="1">
        <f t="shared" si="127"/>
        <v>0</v>
      </c>
      <c r="BU16" s="1">
        <f t="shared" si="128"/>
        <v>10032.887210926985</v>
      </c>
      <c r="BV16" s="1">
        <f t="shared" si="129"/>
        <v>10032.887210926985</v>
      </c>
      <c r="BW16" s="1"/>
      <c r="BX16" s="1">
        <f t="shared" si="130"/>
        <v>0</v>
      </c>
      <c r="BY16" s="1">
        <f t="shared" si="131"/>
        <v>0</v>
      </c>
      <c r="BZ16" s="1">
        <f t="shared" si="132"/>
        <v>10017.86042029654</v>
      </c>
      <c r="CA16" s="1">
        <f t="shared" si="133"/>
        <v>10017.86042029654</v>
      </c>
      <c r="CB16" s="1"/>
      <c r="CC16" s="1">
        <f t="shared" si="176"/>
        <v>0</v>
      </c>
      <c r="CD16" s="1">
        <f t="shared" si="177"/>
        <v>0</v>
      </c>
      <c r="CE16" s="1">
        <f t="shared" si="178"/>
        <v>15.026790630445248</v>
      </c>
      <c r="CF16" s="1">
        <f t="shared" si="179"/>
        <v>15.026790630445248</v>
      </c>
      <c r="CG16" s="1"/>
      <c r="CH16" s="2">
        <f t="shared" si="137"/>
        <v>-0.13000000000000012</v>
      </c>
      <c r="CI16" s="2">
        <f t="shared" si="138"/>
        <v>2.0000000000000018E-2</v>
      </c>
      <c r="CJ16" s="2">
        <f t="shared" si="139"/>
        <v>1.0000000000000009E-2</v>
      </c>
      <c r="CK16" s="2">
        <f t="shared" si="140"/>
        <v>0.29000000000000004</v>
      </c>
      <c r="CL16" s="1"/>
      <c r="CM16" s="1">
        <f t="shared" si="71"/>
        <v>-5.0000000000000044E-2</v>
      </c>
      <c r="CN16" s="1">
        <f t="shared" si="72"/>
        <v>0</v>
      </c>
      <c r="CO16" s="1">
        <f t="shared" si="73"/>
        <v>-9.9999999999998979E-3</v>
      </c>
      <c r="CP16" s="1">
        <f t="shared" si="74"/>
        <v>4.0000000000000036E-2</v>
      </c>
      <c r="CQ16" s="1"/>
      <c r="CR16" s="2">
        <f t="shared" si="141"/>
        <v>-8.0000000000000071E-2</v>
      </c>
      <c r="CS16" s="2">
        <f t="shared" si="75"/>
        <v>2.0000000000000018E-2</v>
      </c>
      <c r="CT16" s="2">
        <f t="shared" si="75"/>
        <v>1.9999999999999907E-2</v>
      </c>
      <c r="CU16" s="2">
        <f t="shared" si="75"/>
        <v>0.25</v>
      </c>
      <c r="CV16" s="1"/>
      <c r="CW16" s="1">
        <f t="shared" si="76"/>
        <v>0</v>
      </c>
      <c r="CX16" s="1">
        <f t="shared" si="77"/>
        <v>0</v>
      </c>
      <c r="CY16" s="1">
        <f t="shared" si="78"/>
        <v>10218.21762870247</v>
      </c>
      <c r="CZ16" s="1">
        <f t="shared" si="79"/>
        <v>12522.325525370674</v>
      </c>
      <c r="DA16" s="1"/>
      <c r="DB16" s="1">
        <f t="shared" si="80"/>
        <v>0</v>
      </c>
      <c r="DC16" s="1">
        <f t="shared" si="81"/>
        <v>0</v>
      </c>
      <c r="DD16" s="1">
        <f t="shared" si="82"/>
        <v>0</v>
      </c>
      <c r="DE16" s="1">
        <f t="shared" si="83"/>
        <v>0</v>
      </c>
      <c r="DG16" s="2">
        <f t="shared" si="84"/>
        <v>-0.13000000000000012</v>
      </c>
      <c r="DH16" s="2">
        <f t="shared" si="85"/>
        <v>2.0000000000000018E-2</v>
      </c>
      <c r="DI16" s="2">
        <f t="shared" si="86"/>
        <v>1.0000000000000009E-2</v>
      </c>
      <c r="DJ16" s="2">
        <f t="shared" si="87"/>
        <v>0.29000000000000004</v>
      </c>
      <c r="DL16" s="1">
        <f t="shared" si="142"/>
        <v>0</v>
      </c>
      <c r="DM16" s="1">
        <f t="shared" si="143"/>
        <v>0</v>
      </c>
      <c r="DN16" s="1">
        <f t="shared" si="144"/>
        <v>0</v>
      </c>
      <c r="DO16" s="1">
        <f t="shared" si="145"/>
        <v>0</v>
      </c>
      <c r="DQ16" s="1">
        <f t="shared" si="89"/>
        <v>0</v>
      </c>
      <c r="DR16" s="1">
        <f t="shared" si="90"/>
        <v>16329.764991830132</v>
      </c>
      <c r="DS16" s="1">
        <f t="shared" si="91"/>
        <v>0</v>
      </c>
      <c r="DT16" s="1">
        <f t="shared" si="92"/>
        <v>0</v>
      </c>
      <c r="DV16" s="2">
        <f t="shared" si="93"/>
        <v>-5.0000000000000044E-2</v>
      </c>
      <c r="DW16" s="2">
        <f t="shared" si="94"/>
        <v>0</v>
      </c>
      <c r="DX16" s="2">
        <f t="shared" si="95"/>
        <v>-9.9999999999998979E-3</v>
      </c>
      <c r="DY16" s="2">
        <f t="shared" si="96"/>
        <v>4.0000000000000036E-2</v>
      </c>
      <c r="EA16" s="1">
        <f t="shared" si="146"/>
        <v>0</v>
      </c>
      <c r="EB16" s="1">
        <f t="shared" si="147"/>
        <v>16329.764991830132</v>
      </c>
      <c r="EC16" s="1">
        <f t="shared" si="148"/>
        <v>0</v>
      </c>
      <c r="ED16" s="1">
        <f t="shared" si="149"/>
        <v>0</v>
      </c>
      <c r="EF16" s="1">
        <f t="shared" si="150"/>
        <v>0</v>
      </c>
      <c r="EG16" s="1">
        <f t="shared" si="151"/>
        <v>16289.042385865469</v>
      </c>
      <c r="EH16" s="1">
        <f t="shared" si="152"/>
        <v>0</v>
      </c>
      <c r="EI16" s="1">
        <f t="shared" si="153"/>
        <v>0</v>
      </c>
      <c r="EK16" s="21">
        <f t="shared" si="175"/>
        <v>0</v>
      </c>
      <c r="EL16" s="21">
        <f t="shared" si="154"/>
        <v>40.722605964663671</v>
      </c>
      <c r="EM16" s="21">
        <f t="shared" si="155"/>
        <v>0</v>
      </c>
      <c r="EN16" s="21">
        <f t="shared" si="156"/>
        <v>0</v>
      </c>
      <c r="EP16" s="21">
        <f t="shared" si="157"/>
        <v>40.722605964663671</v>
      </c>
      <c r="ER16" s="1">
        <f t="shared" si="100"/>
        <v>0</v>
      </c>
      <c r="ES16" s="1">
        <f t="shared" si="101"/>
        <v>0</v>
      </c>
      <c r="ET16" s="1">
        <f t="shared" si="102"/>
        <v>10218.21762870247</v>
      </c>
      <c r="EU16" s="1">
        <f t="shared" si="103"/>
        <v>12522.325525370674</v>
      </c>
      <c r="EV16" s="1"/>
      <c r="EW16" s="1">
        <f t="shared" si="158"/>
        <v>0</v>
      </c>
      <c r="EX16" s="1">
        <f t="shared" si="159"/>
        <v>0</v>
      </c>
      <c r="EY16" s="1">
        <f t="shared" si="160"/>
        <v>0</v>
      </c>
      <c r="EZ16" s="1">
        <f t="shared" si="161"/>
        <v>0</v>
      </c>
      <c r="FA16" s="1"/>
      <c r="FB16" s="21">
        <f t="shared" si="162"/>
        <v>0</v>
      </c>
      <c r="FC16" s="21">
        <f t="shared" si="163"/>
        <v>40.722605964663671</v>
      </c>
      <c r="FD16" s="21">
        <f t="shared" si="164"/>
        <v>0</v>
      </c>
      <c r="FE16" s="21">
        <f t="shared" si="165"/>
        <v>0</v>
      </c>
      <c r="FG16" s="1">
        <f t="shared" si="166"/>
        <v>0</v>
      </c>
      <c r="FH16" s="1">
        <f t="shared" si="104"/>
        <v>0</v>
      </c>
      <c r="FI16" s="1">
        <f t="shared" si="104"/>
        <v>10218.21762870247</v>
      </c>
      <c r="FJ16" s="1">
        <f t="shared" si="104"/>
        <v>12522.325525370674</v>
      </c>
      <c r="FL16" s="1">
        <f t="shared" si="167"/>
        <v>22740.543154073144</v>
      </c>
      <c r="FM16" s="1">
        <f t="shared" si="105"/>
        <v>0</v>
      </c>
      <c r="FN16" s="1">
        <f t="shared" si="168"/>
        <v>-40.722605964663671</v>
      </c>
      <c r="FO16" s="1">
        <f t="shared" si="169"/>
        <v>22699.820548108481</v>
      </c>
      <c r="FP16" s="21">
        <f t="shared" si="170"/>
        <v>2.269982054810848</v>
      </c>
    </row>
    <row r="17" spans="1:172" ht="15" customHeight="1" x14ac:dyDescent="0.25">
      <c r="A17" s="1">
        <f>'BTEvent-Driven Loop'!A16</f>
        <v>13</v>
      </c>
      <c r="C17" s="1">
        <f>'BTEvent-Driven Loop'!C16</f>
        <v>0</v>
      </c>
      <c r="D17" s="1">
        <f>'BTEvent-Driven Loop'!D16</f>
        <v>0</v>
      </c>
      <c r="E17" s="1">
        <f>'BTEvent-Driven Loop'!E16</f>
        <v>1</v>
      </c>
      <c r="F17" s="1">
        <f>'BTEvent-Driven Loop'!F16</f>
        <v>1</v>
      </c>
      <c r="H17" s="1">
        <f>'BTEvent-Driven Loop'!H16</f>
        <v>266.11703583070465</v>
      </c>
      <c r="I17" s="1">
        <f>'BTEvent-Driven Loop'!I16</f>
        <v>1468.5423953100017</v>
      </c>
      <c r="J17" s="1">
        <f>'BTEvent-Driven Loop'!J16</f>
        <v>2806.5197260082246</v>
      </c>
      <c r="K17" s="1">
        <f>'BTEvent-Driven Loop'!K16</f>
        <v>17672.350430087834</v>
      </c>
      <c r="L17" s="1"/>
      <c r="M17" s="1">
        <f>'BTEvent-Driven Loop'!M16</f>
        <v>298.37364623442647</v>
      </c>
      <c r="N17" s="1">
        <f>'BTEvent-Driven Loop'!N16</f>
        <v>1424.9223241621798</v>
      </c>
      <c r="O17" s="1">
        <f>'BTEvent-Driven Loop'!O16</f>
        <v>2491.5022057419951</v>
      </c>
      <c r="P17" s="1">
        <f>'BTEvent-Driven Loop'!P16</f>
        <v>18602.474136934561</v>
      </c>
      <c r="R17" s="2">
        <f t="shared" si="106"/>
        <v>0.1100000000000001</v>
      </c>
      <c r="S17" s="2">
        <f t="shared" si="42"/>
        <v>-2.0000000000000018E-2</v>
      </c>
      <c r="T17" s="2">
        <f t="shared" si="42"/>
        <v>-0.13000000000000012</v>
      </c>
      <c r="U17" s="2">
        <f t="shared" si="42"/>
        <v>0</v>
      </c>
      <c r="W17" s="2">
        <f t="shared" si="107"/>
        <v>-1.0000000000000009E-2</v>
      </c>
      <c r="X17" s="2">
        <f t="shared" si="43"/>
        <v>1.0000000000000009E-2</v>
      </c>
      <c r="Y17" s="2">
        <f t="shared" si="43"/>
        <v>-2.0000000000000018E-2</v>
      </c>
      <c r="Z17" s="2">
        <f t="shared" si="43"/>
        <v>-4.9999999999999933E-2</v>
      </c>
      <c r="AB17" s="1">
        <f t="shared" si="108"/>
        <v>2</v>
      </c>
      <c r="AC17" s="3">
        <f t="shared" si="44"/>
        <v>0.5</v>
      </c>
      <c r="AE17" s="2">
        <f t="shared" si="45"/>
        <v>0</v>
      </c>
      <c r="AF17" s="2">
        <f t="shared" si="46"/>
        <v>0</v>
      </c>
      <c r="AG17" s="2">
        <f t="shared" si="47"/>
        <v>0.5</v>
      </c>
      <c r="AH17" s="2">
        <f t="shared" si="48"/>
        <v>0.5</v>
      </c>
      <c r="AJ17" s="1">
        <f t="shared" si="109"/>
        <v>0</v>
      </c>
      <c r="AK17" s="1">
        <f t="shared" si="110"/>
        <v>0</v>
      </c>
      <c r="AL17" s="1">
        <f t="shared" si="111"/>
        <v>10218.21762870247</v>
      </c>
      <c r="AM17" s="1">
        <f t="shared" si="112"/>
        <v>12522.325525370674</v>
      </c>
      <c r="AO17" s="1">
        <f t="shared" si="113"/>
        <v>22740.543154073144</v>
      </c>
      <c r="AP17" s="1">
        <f t="shared" si="114"/>
        <v>0</v>
      </c>
      <c r="AQ17" s="1">
        <f t="shared" si="115"/>
        <v>22740.543154073144</v>
      </c>
      <c r="AS17" s="1">
        <f t="shared" si="116"/>
        <v>22699.820548108481</v>
      </c>
      <c r="AU17" s="1">
        <f t="shared" si="117"/>
        <v>0</v>
      </c>
      <c r="AV17" s="1">
        <f t="shared" si="118"/>
        <v>0</v>
      </c>
      <c r="AW17" s="1">
        <f t="shared" si="119"/>
        <v>11349.91027405424</v>
      </c>
      <c r="AX17" s="1">
        <f t="shared" si="120"/>
        <v>11349.91027405424</v>
      </c>
      <c r="AZ17" s="43">
        <f t="shared" si="53"/>
        <v>22699.820548108481</v>
      </c>
      <c r="BA17" s="43">
        <f t="shared" si="54"/>
        <v>0</v>
      </c>
      <c r="BB17" s="1">
        <f t="shared" si="121"/>
        <v>22699.820548108481</v>
      </c>
      <c r="BC17" s="1"/>
      <c r="BD17" s="1">
        <f t="shared" si="55"/>
        <v>0</v>
      </c>
      <c r="BE17" s="1">
        <f t="shared" si="56"/>
        <v>0</v>
      </c>
      <c r="BF17" s="1">
        <f t="shared" si="57"/>
        <v>1131.6926453517699</v>
      </c>
      <c r="BG17" s="1">
        <f t="shared" si="58"/>
        <v>0</v>
      </c>
      <c r="BH17" s="1"/>
      <c r="BI17" s="1">
        <f t="shared" si="59"/>
        <v>0</v>
      </c>
      <c r="BJ17" s="1">
        <f t="shared" si="60"/>
        <v>0</v>
      </c>
      <c r="BK17" s="1">
        <f t="shared" si="61"/>
        <v>0</v>
      </c>
      <c r="BL17" s="1">
        <f t="shared" si="62"/>
        <v>1172.4152513164336</v>
      </c>
      <c r="BM17" s="1"/>
      <c r="BN17" s="43">
        <f t="shared" si="122"/>
        <v>0</v>
      </c>
      <c r="BO17" s="43">
        <f t="shared" si="123"/>
        <v>0</v>
      </c>
      <c r="BP17" s="43">
        <f t="shared" si="124"/>
        <v>10218.21762870247</v>
      </c>
      <c r="BQ17" s="43">
        <f t="shared" si="125"/>
        <v>11349.91027405424</v>
      </c>
      <c r="BR17" s="1"/>
      <c r="BS17" s="1">
        <f t="shared" si="126"/>
        <v>0</v>
      </c>
      <c r="BT17" s="1">
        <f t="shared" si="127"/>
        <v>0</v>
      </c>
      <c r="BU17" s="1">
        <f t="shared" si="128"/>
        <v>1131.6926453517699</v>
      </c>
      <c r="BV17" s="1">
        <f t="shared" si="129"/>
        <v>0</v>
      </c>
      <c r="BW17" s="1"/>
      <c r="BX17" s="1">
        <f t="shared" si="130"/>
        <v>0</v>
      </c>
      <c r="BY17" s="1">
        <f t="shared" si="131"/>
        <v>0</v>
      </c>
      <c r="BZ17" s="1">
        <f t="shared" si="132"/>
        <v>1129.9976488784521</v>
      </c>
      <c r="CA17" s="1">
        <f t="shared" si="133"/>
        <v>0</v>
      </c>
      <c r="CB17" s="1"/>
      <c r="CC17" s="1">
        <f t="shared" si="176"/>
        <v>0</v>
      </c>
      <c r="CD17" s="1">
        <f t="shared" si="177"/>
        <v>0</v>
      </c>
      <c r="CE17" s="1">
        <f t="shared" si="178"/>
        <v>1.6949964733178149</v>
      </c>
      <c r="CF17" s="1">
        <f t="shared" si="179"/>
        <v>0</v>
      </c>
      <c r="CG17" s="1"/>
      <c r="CH17" s="2">
        <f t="shared" si="137"/>
        <v>0.1100000000000001</v>
      </c>
      <c r="CI17" s="2">
        <f t="shared" si="138"/>
        <v>-2.0000000000000018E-2</v>
      </c>
      <c r="CJ17" s="2">
        <f t="shared" si="139"/>
        <v>-0.13000000000000012</v>
      </c>
      <c r="CK17" s="2">
        <f t="shared" si="140"/>
        <v>0</v>
      </c>
      <c r="CL17" s="1"/>
      <c r="CM17" s="1">
        <f t="shared" si="71"/>
        <v>-1.0000000000000009E-2</v>
      </c>
      <c r="CN17" s="1">
        <f t="shared" si="72"/>
        <v>1.0000000000000009E-2</v>
      </c>
      <c r="CO17" s="1">
        <f t="shared" si="73"/>
        <v>-2.0000000000000018E-2</v>
      </c>
      <c r="CP17" s="1">
        <f t="shared" si="74"/>
        <v>-4.9999999999999933E-2</v>
      </c>
      <c r="CQ17" s="1"/>
      <c r="CR17" s="2">
        <f t="shared" si="141"/>
        <v>0.12000000000000011</v>
      </c>
      <c r="CS17" s="2">
        <f t="shared" si="75"/>
        <v>-3.0000000000000027E-2</v>
      </c>
      <c r="CT17" s="2">
        <f t="shared" si="75"/>
        <v>-0.1100000000000001</v>
      </c>
      <c r="CU17" s="2">
        <f t="shared" si="75"/>
        <v>4.9999999999999933E-2</v>
      </c>
      <c r="CV17" s="1"/>
      <c r="CW17" s="1">
        <f t="shared" si="76"/>
        <v>0</v>
      </c>
      <c r="CX17" s="1">
        <f t="shared" si="77"/>
        <v>0</v>
      </c>
      <c r="CY17" s="1">
        <f t="shared" si="78"/>
        <v>1005.6979075018222</v>
      </c>
      <c r="CZ17" s="1">
        <f t="shared" si="79"/>
        <v>0</v>
      </c>
      <c r="DA17" s="1"/>
      <c r="DB17" s="1">
        <f t="shared" si="80"/>
        <v>0</v>
      </c>
      <c r="DC17" s="1">
        <f t="shared" si="81"/>
        <v>0</v>
      </c>
      <c r="DD17" s="1">
        <f t="shared" si="82"/>
        <v>10218.21762870247</v>
      </c>
      <c r="DE17" s="1">
        <f t="shared" si="83"/>
        <v>11349.91027405424</v>
      </c>
      <c r="DG17" s="2">
        <f t="shared" si="84"/>
        <v>0.1100000000000001</v>
      </c>
      <c r="DH17" s="2">
        <f t="shared" si="85"/>
        <v>-2.0000000000000018E-2</v>
      </c>
      <c r="DI17" s="2">
        <f t="shared" si="86"/>
        <v>-0.13000000000000012</v>
      </c>
      <c r="DJ17" s="2">
        <f t="shared" si="87"/>
        <v>0</v>
      </c>
      <c r="DL17" s="1">
        <f t="shared" si="142"/>
        <v>0</v>
      </c>
      <c r="DM17" s="1">
        <f t="shared" si="143"/>
        <v>0</v>
      </c>
      <c r="DN17" s="1">
        <f t="shared" si="144"/>
        <v>8889.8493369711487</v>
      </c>
      <c r="DO17" s="1">
        <f t="shared" si="145"/>
        <v>11349.91027405424</v>
      </c>
      <c r="DQ17" s="1">
        <f t="shared" si="89"/>
        <v>0</v>
      </c>
      <c r="DR17" s="1">
        <f t="shared" si="90"/>
        <v>0</v>
      </c>
      <c r="DS17" s="1">
        <f t="shared" si="91"/>
        <v>0</v>
      </c>
      <c r="DT17" s="1">
        <f t="shared" si="92"/>
        <v>1172.4152513164336</v>
      </c>
      <c r="DV17" s="2">
        <f t="shared" si="93"/>
        <v>-1.0000000000000009E-2</v>
      </c>
      <c r="DW17" s="2">
        <f t="shared" si="94"/>
        <v>1.0000000000000009E-2</v>
      </c>
      <c r="DX17" s="2">
        <f t="shared" si="95"/>
        <v>-2.0000000000000018E-2</v>
      </c>
      <c r="DY17" s="2">
        <f t="shared" si="96"/>
        <v>-4.9999999999999933E-2</v>
      </c>
      <c r="EA17" s="1">
        <f t="shared" si="146"/>
        <v>0</v>
      </c>
      <c r="EB17" s="1">
        <f t="shared" si="147"/>
        <v>0</v>
      </c>
      <c r="EC17" s="1">
        <f t="shared" si="148"/>
        <v>0</v>
      </c>
      <c r="ED17" s="1">
        <f t="shared" si="149"/>
        <v>1113.7944887506119</v>
      </c>
      <c r="EF17" s="1">
        <f t="shared" si="150"/>
        <v>0</v>
      </c>
      <c r="EG17" s="1">
        <f t="shared" si="151"/>
        <v>0</v>
      </c>
      <c r="EH17" s="1">
        <f t="shared" si="152"/>
        <v>0</v>
      </c>
      <c r="EI17" s="1">
        <f t="shared" si="153"/>
        <v>1111.0169463846503</v>
      </c>
      <c r="EK17" s="21">
        <f t="shared" si="175"/>
        <v>0</v>
      </c>
      <c r="EL17" s="21">
        <f t="shared" si="154"/>
        <v>0</v>
      </c>
      <c r="EM17" s="21">
        <f t="shared" si="155"/>
        <v>0</v>
      </c>
      <c r="EN17" s="21">
        <f t="shared" si="156"/>
        <v>2.7775423659616081</v>
      </c>
      <c r="EP17" s="21">
        <f t="shared" si="157"/>
        <v>2.7775423659616081</v>
      </c>
      <c r="ER17" s="1">
        <f t="shared" si="100"/>
        <v>0</v>
      </c>
      <c r="ES17" s="1">
        <f t="shared" si="101"/>
        <v>0</v>
      </c>
      <c r="ET17" s="1">
        <f t="shared" si="102"/>
        <v>1005.6979075018222</v>
      </c>
      <c r="EU17" s="1">
        <f t="shared" si="103"/>
        <v>0</v>
      </c>
      <c r="EV17" s="1"/>
      <c r="EW17" s="1">
        <f t="shared" si="158"/>
        <v>0</v>
      </c>
      <c r="EX17" s="1">
        <f t="shared" si="159"/>
        <v>0</v>
      </c>
      <c r="EY17" s="1">
        <f t="shared" si="160"/>
        <v>8889.8493369711487</v>
      </c>
      <c r="EZ17" s="1">
        <f t="shared" si="161"/>
        <v>11349.91027405424</v>
      </c>
      <c r="FA17" s="1"/>
      <c r="FB17" s="21">
        <f t="shared" si="162"/>
        <v>0</v>
      </c>
      <c r="FC17" s="21">
        <f t="shared" si="163"/>
        <v>0</v>
      </c>
      <c r="FD17" s="21">
        <f t="shared" si="164"/>
        <v>0</v>
      </c>
      <c r="FE17" s="21">
        <f t="shared" si="165"/>
        <v>2.7775423659616081</v>
      </c>
      <c r="FG17" s="1">
        <f t="shared" si="166"/>
        <v>0</v>
      </c>
      <c r="FH17" s="1">
        <f t="shared" si="104"/>
        <v>0</v>
      </c>
      <c r="FI17" s="1">
        <f t="shared" si="104"/>
        <v>9895.5472444729712</v>
      </c>
      <c r="FJ17" s="1">
        <f t="shared" si="104"/>
        <v>11349.91027405424</v>
      </c>
      <c r="FL17" s="1">
        <f t="shared" si="167"/>
        <v>21245.457518527212</v>
      </c>
      <c r="FM17" s="1">
        <f t="shared" si="105"/>
        <v>0</v>
      </c>
      <c r="FN17" s="1">
        <f t="shared" si="168"/>
        <v>-2.7775423659616081</v>
      </c>
      <c r="FO17" s="1">
        <f t="shared" si="169"/>
        <v>21242.679976161249</v>
      </c>
      <c r="FP17" s="21">
        <f t="shared" si="170"/>
        <v>2.1242679976161249</v>
      </c>
    </row>
    <row r="18" spans="1:172" ht="15" customHeight="1" x14ac:dyDescent="0.25">
      <c r="A18" s="1">
        <f>'BTEvent-Driven Loop'!A17</f>
        <v>14</v>
      </c>
      <c r="C18" s="1">
        <f>'BTEvent-Driven Loop'!C17</f>
        <v>0</v>
      </c>
      <c r="D18" s="1">
        <f>'BTEvent-Driven Loop'!D17</f>
        <v>0</v>
      </c>
      <c r="E18" s="1">
        <f>'BTEvent-Driven Loop'!E17</f>
        <v>1</v>
      </c>
      <c r="F18" s="1">
        <f>'BTEvent-Driven Loop'!F17</f>
        <v>0</v>
      </c>
      <c r="H18" s="1">
        <f>'BTEvent-Driven Loop'!H17</f>
        <v>289.42243684739367</v>
      </c>
      <c r="I18" s="1">
        <f>'BTEvent-Driven Loop'!I17</f>
        <v>1439.1715474038017</v>
      </c>
      <c r="J18" s="1">
        <f>'BTEvent-Driven Loop'!J17</f>
        <v>2366.9270954548952</v>
      </c>
      <c r="K18" s="1">
        <f>'BTEvent-Driven Loop'!K17</f>
        <v>17858.375171457177</v>
      </c>
      <c r="L18" s="1"/>
      <c r="M18" s="1">
        <f>'BTEvent-Driven Loop'!M17</f>
        <v>319.25980147083635</v>
      </c>
      <c r="N18" s="1">
        <f>'BTEvent-Driven Loop'!N17</f>
        <v>1310.9285382292055</v>
      </c>
      <c r="O18" s="1">
        <f>'BTEvent-Driven Loop'!O17</f>
        <v>2217.4369631103755</v>
      </c>
      <c r="P18" s="1">
        <f>'BTEvent-Driven Loop'!P17</f>
        <v>21950.91948158278</v>
      </c>
      <c r="R18" s="2">
        <f t="shared" si="106"/>
        <v>7.0000000000000062E-2</v>
      </c>
      <c r="S18" s="2">
        <f t="shared" si="42"/>
        <v>-7.999999999999996E-2</v>
      </c>
      <c r="T18" s="2">
        <f t="shared" si="42"/>
        <v>-0.1100000000000001</v>
      </c>
      <c r="U18" s="2">
        <f t="shared" si="42"/>
        <v>0.17999999999999994</v>
      </c>
      <c r="W18" s="2">
        <f t="shared" si="107"/>
        <v>-3.0000000000000027E-2</v>
      </c>
      <c r="X18" s="2">
        <f t="shared" si="43"/>
        <v>1.0000000000000009E-2</v>
      </c>
      <c r="Y18" s="2">
        <f t="shared" si="43"/>
        <v>-5.0000000000000044E-2</v>
      </c>
      <c r="Z18" s="2">
        <f t="shared" si="43"/>
        <v>-4.0000000000000036E-2</v>
      </c>
      <c r="AB18" s="1">
        <f t="shared" si="108"/>
        <v>1</v>
      </c>
      <c r="AC18" s="3">
        <f t="shared" si="44"/>
        <v>0.8</v>
      </c>
      <c r="AE18" s="2">
        <f t="shared" si="45"/>
        <v>0</v>
      </c>
      <c r="AF18" s="2">
        <f t="shared" si="46"/>
        <v>0</v>
      </c>
      <c r="AG18" s="2">
        <f t="shared" si="47"/>
        <v>0.8</v>
      </c>
      <c r="AH18" s="2">
        <f t="shared" si="48"/>
        <v>0</v>
      </c>
      <c r="AJ18" s="1">
        <f t="shared" si="109"/>
        <v>0</v>
      </c>
      <c r="AK18" s="1">
        <f t="shared" si="110"/>
        <v>0</v>
      </c>
      <c r="AL18" s="1">
        <f t="shared" si="111"/>
        <v>9895.5472444729712</v>
      </c>
      <c r="AM18" s="1">
        <f t="shared" si="112"/>
        <v>11349.91027405424</v>
      </c>
      <c r="AO18" s="1">
        <f t="shared" si="113"/>
        <v>21245.457518527212</v>
      </c>
      <c r="AP18" s="1">
        <f t="shared" si="114"/>
        <v>0</v>
      </c>
      <c r="AQ18" s="1">
        <f t="shared" si="115"/>
        <v>21245.457518527212</v>
      </c>
      <c r="AS18" s="1">
        <f t="shared" si="116"/>
        <v>21242.679976161249</v>
      </c>
      <c r="AU18" s="1">
        <f t="shared" si="117"/>
        <v>0</v>
      </c>
      <c r="AV18" s="1">
        <f t="shared" si="118"/>
        <v>0</v>
      </c>
      <c r="AW18" s="1">
        <f t="shared" si="119"/>
        <v>16994.143980928999</v>
      </c>
      <c r="AX18" s="1">
        <f t="shared" si="120"/>
        <v>0</v>
      </c>
      <c r="AZ18" s="43">
        <f t="shared" si="53"/>
        <v>16994.143980928999</v>
      </c>
      <c r="BA18" s="43">
        <f t="shared" si="54"/>
        <v>4248.5359952322506</v>
      </c>
      <c r="BB18" s="1">
        <f t="shared" si="121"/>
        <v>21242.679976161249</v>
      </c>
      <c r="BC18" s="1"/>
      <c r="BD18" s="1">
        <f t="shared" si="55"/>
        <v>0</v>
      </c>
      <c r="BE18" s="1">
        <f t="shared" si="56"/>
        <v>0</v>
      </c>
      <c r="BF18" s="1">
        <f t="shared" si="57"/>
        <v>7098.5967364560274</v>
      </c>
      <c r="BG18" s="1">
        <f t="shared" si="58"/>
        <v>0</v>
      </c>
      <c r="BH18" s="1"/>
      <c r="BI18" s="1">
        <f t="shared" si="59"/>
        <v>0</v>
      </c>
      <c r="BJ18" s="1">
        <f t="shared" si="60"/>
        <v>0</v>
      </c>
      <c r="BK18" s="1">
        <f t="shared" si="61"/>
        <v>0</v>
      </c>
      <c r="BL18" s="1">
        <f t="shared" si="62"/>
        <v>11349.91027405424</v>
      </c>
      <c r="BM18" s="1"/>
      <c r="BN18" s="43">
        <f t="shared" si="122"/>
        <v>0</v>
      </c>
      <c r="BO18" s="43">
        <f t="shared" si="123"/>
        <v>0</v>
      </c>
      <c r="BP18" s="43">
        <f t="shared" si="124"/>
        <v>9895.5472444729712</v>
      </c>
      <c r="BQ18" s="43">
        <f t="shared" si="125"/>
        <v>0</v>
      </c>
      <c r="BR18" s="1"/>
      <c r="BS18" s="1">
        <f t="shared" si="126"/>
        <v>0</v>
      </c>
      <c r="BT18" s="1">
        <f t="shared" si="127"/>
        <v>0</v>
      </c>
      <c r="BU18" s="1">
        <f t="shared" si="128"/>
        <v>7098.5967364560274</v>
      </c>
      <c r="BV18" s="1">
        <f t="shared" si="129"/>
        <v>0</v>
      </c>
      <c r="BW18" s="1"/>
      <c r="BX18" s="1">
        <f t="shared" si="130"/>
        <v>0</v>
      </c>
      <c r="BY18" s="1">
        <f t="shared" si="131"/>
        <v>0</v>
      </c>
      <c r="BZ18" s="1">
        <f t="shared" si="132"/>
        <v>7087.9647892721187</v>
      </c>
      <c r="CA18" s="1">
        <f t="shared" si="133"/>
        <v>0</v>
      </c>
      <c r="CB18" s="1"/>
      <c r="CC18" s="1">
        <f t="shared" si="176"/>
        <v>0</v>
      </c>
      <c r="CD18" s="1">
        <f t="shared" si="177"/>
        <v>0</v>
      </c>
      <c r="CE18" s="1">
        <f t="shared" si="178"/>
        <v>10.631947183908778</v>
      </c>
      <c r="CF18" s="1">
        <f t="shared" si="179"/>
        <v>0</v>
      </c>
      <c r="CG18" s="1"/>
      <c r="CH18" s="2">
        <f t="shared" si="137"/>
        <v>7.0000000000000062E-2</v>
      </c>
      <c r="CI18" s="2">
        <f t="shared" si="138"/>
        <v>-7.999999999999996E-2</v>
      </c>
      <c r="CJ18" s="2">
        <f t="shared" si="139"/>
        <v>-0.1100000000000001</v>
      </c>
      <c r="CK18" s="2">
        <f t="shared" si="140"/>
        <v>0.17999999999999994</v>
      </c>
      <c r="CL18" s="1"/>
      <c r="CM18" s="1">
        <f t="shared" si="71"/>
        <v>-3.0000000000000027E-2</v>
      </c>
      <c r="CN18" s="1">
        <f t="shared" si="72"/>
        <v>1.0000000000000009E-2</v>
      </c>
      <c r="CO18" s="1">
        <f t="shared" si="73"/>
        <v>-5.0000000000000044E-2</v>
      </c>
      <c r="CP18" s="1">
        <f t="shared" si="74"/>
        <v>-4.0000000000000036E-2</v>
      </c>
      <c r="CQ18" s="1"/>
      <c r="CR18" s="2">
        <f t="shared" si="141"/>
        <v>0.10000000000000009</v>
      </c>
      <c r="CS18" s="2">
        <f t="shared" si="75"/>
        <v>-8.9999999999999969E-2</v>
      </c>
      <c r="CT18" s="2">
        <f t="shared" si="75"/>
        <v>-6.0000000000000053E-2</v>
      </c>
      <c r="CU18" s="2">
        <f t="shared" si="75"/>
        <v>0.21999999999999997</v>
      </c>
      <c r="CV18" s="1"/>
      <c r="CW18" s="1">
        <f t="shared" si="76"/>
        <v>0</v>
      </c>
      <c r="CX18" s="1">
        <f t="shared" si="77"/>
        <v>0</v>
      </c>
      <c r="CY18" s="1">
        <f t="shared" si="78"/>
        <v>6662.6869019157912</v>
      </c>
      <c r="CZ18" s="1">
        <f t="shared" si="79"/>
        <v>0</v>
      </c>
      <c r="DA18" s="1"/>
      <c r="DB18" s="1">
        <f t="shared" si="80"/>
        <v>0</v>
      </c>
      <c r="DC18" s="1">
        <f t="shared" si="81"/>
        <v>0</v>
      </c>
      <c r="DD18" s="1">
        <f t="shared" si="82"/>
        <v>9895.5472444729712</v>
      </c>
      <c r="DE18" s="1">
        <f t="shared" si="83"/>
        <v>0</v>
      </c>
      <c r="DG18" s="2">
        <f t="shared" si="84"/>
        <v>7.0000000000000062E-2</v>
      </c>
      <c r="DH18" s="2">
        <f t="shared" si="85"/>
        <v>-7.999999999999996E-2</v>
      </c>
      <c r="DI18" s="2">
        <f t="shared" si="86"/>
        <v>-0.1100000000000001</v>
      </c>
      <c r="DJ18" s="2">
        <f t="shared" si="87"/>
        <v>0.17999999999999994</v>
      </c>
      <c r="DL18" s="1">
        <f t="shared" si="142"/>
        <v>0</v>
      </c>
      <c r="DM18" s="1">
        <f t="shared" si="143"/>
        <v>0</v>
      </c>
      <c r="DN18" s="1">
        <f t="shared" si="144"/>
        <v>8807.0370475809432</v>
      </c>
      <c r="DO18" s="1">
        <f t="shared" si="145"/>
        <v>0</v>
      </c>
      <c r="DQ18" s="1">
        <f t="shared" si="89"/>
        <v>0</v>
      </c>
      <c r="DR18" s="1">
        <f t="shared" si="90"/>
        <v>0</v>
      </c>
      <c r="DS18" s="1">
        <f t="shared" si="91"/>
        <v>0</v>
      </c>
      <c r="DT18" s="1">
        <f t="shared" si="92"/>
        <v>11349.91027405424</v>
      </c>
      <c r="DV18" s="2">
        <f t="shared" si="93"/>
        <v>-3.0000000000000027E-2</v>
      </c>
      <c r="DW18" s="2">
        <f t="shared" si="94"/>
        <v>1.0000000000000009E-2</v>
      </c>
      <c r="DX18" s="2">
        <f t="shared" si="95"/>
        <v>-5.0000000000000044E-2</v>
      </c>
      <c r="DY18" s="2">
        <f t="shared" si="96"/>
        <v>-4.0000000000000036E-2</v>
      </c>
      <c r="EA18" s="1">
        <f t="shared" si="146"/>
        <v>0</v>
      </c>
      <c r="EB18" s="1">
        <f t="shared" si="147"/>
        <v>0</v>
      </c>
      <c r="EC18" s="1">
        <f t="shared" si="148"/>
        <v>0</v>
      </c>
      <c r="ED18" s="1">
        <f t="shared" si="149"/>
        <v>10895.91386309207</v>
      </c>
      <c r="EF18" s="1">
        <f t="shared" si="150"/>
        <v>0</v>
      </c>
      <c r="EG18" s="1">
        <f t="shared" si="151"/>
        <v>0</v>
      </c>
      <c r="EH18" s="1">
        <f t="shared" si="152"/>
        <v>0</v>
      </c>
      <c r="EI18" s="1">
        <f t="shared" si="153"/>
        <v>10868.742008071891</v>
      </c>
      <c r="EK18" s="21">
        <f t="shared" si="175"/>
        <v>0</v>
      </c>
      <c r="EL18" s="21">
        <f t="shared" si="154"/>
        <v>0</v>
      </c>
      <c r="EM18" s="21">
        <f t="shared" si="155"/>
        <v>0</v>
      </c>
      <c r="EN18" s="21">
        <f t="shared" si="156"/>
        <v>27.171855020178555</v>
      </c>
      <c r="EP18" s="21">
        <f t="shared" si="157"/>
        <v>27.171855020178555</v>
      </c>
      <c r="ER18" s="1">
        <f t="shared" si="100"/>
        <v>0</v>
      </c>
      <c r="ES18" s="1">
        <f t="shared" si="101"/>
        <v>0</v>
      </c>
      <c r="ET18" s="1">
        <f t="shared" si="102"/>
        <v>6662.6869019157912</v>
      </c>
      <c r="EU18" s="1">
        <f t="shared" si="103"/>
        <v>0</v>
      </c>
      <c r="EV18" s="1"/>
      <c r="EW18" s="1">
        <f t="shared" si="158"/>
        <v>0</v>
      </c>
      <c r="EX18" s="1">
        <f t="shared" si="159"/>
        <v>0</v>
      </c>
      <c r="EY18" s="1">
        <f t="shared" si="160"/>
        <v>8807.0370475809432</v>
      </c>
      <c r="EZ18" s="1">
        <f t="shared" si="161"/>
        <v>0</v>
      </c>
      <c r="FA18" s="1"/>
      <c r="FB18" s="21">
        <f t="shared" si="162"/>
        <v>0</v>
      </c>
      <c r="FC18" s="21">
        <f t="shared" si="163"/>
        <v>0</v>
      </c>
      <c r="FD18" s="21">
        <f t="shared" si="164"/>
        <v>0</v>
      </c>
      <c r="FE18" s="21">
        <f t="shared" si="165"/>
        <v>27.171855020178555</v>
      </c>
      <c r="FG18" s="1">
        <f t="shared" si="166"/>
        <v>0</v>
      </c>
      <c r="FH18" s="1">
        <f t="shared" si="104"/>
        <v>0</v>
      </c>
      <c r="FI18" s="1">
        <f t="shared" si="104"/>
        <v>15469.723949496734</v>
      </c>
      <c r="FJ18" s="1">
        <f t="shared" si="104"/>
        <v>0</v>
      </c>
      <c r="FL18" s="1">
        <f t="shared" si="167"/>
        <v>15469.723949496734</v>
      </c>
      <c r="FM18" s="1">
        <f t="shared" si="105"/>
        <v>4248.5359952322506</v>
      </c>
      <c r="FN18" s="1">
        <f t="shared" si="168"/>
        <v>-27.171855020178555</v>
      </c>
      <c r="FO18" s="1">
        <f t="shared" si="169"/>
        <v>19691.088089708806</v>
      </c>
      <c r="FP18" s="21">
        <f t="shared" si="170"/>
        <v>1.9691088089708806</v>
      </c>
    </row>
    <row r="19" spans="1:172" ht="15" customHeight="1" x14ac:dyDescent="0.25">
      <c r="A19" s="1">
        <f>'BTEvent-Driven Loop'!A18</f>
        <v>15</v>
      </c>
      <c r="C19" s="1">
        <f>'BTEvent-Driven Loop'!C18</f>
        <v>0</v>
      </c>
      <c r="D19" s="1">
        <f>'BTEvent-Driven Loop'!D18</f>
        <v>1</v>
      </c>
      <c r="E19" s="1">
        <f>'BTEvent-Driven Loop'!E18</f>
        <v>0</v>
      </c>
      <c r="F19" s="1">
        <f>'BTEvent-Driven Loop'!F18</f>
        <v>1</v>
      </c>
      <c r="H19" s="1">
        <f>'BTEvent-Driven Loop'!H18</f>
        <v>316.06720345612797</v>
      </c>
      <c r="I19" s="1">
        <f>'BTEvent-Driven Loop'!I18</f>
        <v>1258.4913967000373</v>
      </c>
      <c r="J19" s="1">
        <f>'BTEvent-Driven Loop'!J18</f>
        <v>2106.5651149548567</v>
      </c>
      <c r="K19" s="1">
        <f>'BTEvent-Driven Loop'!K18</f>
        <v>21072.882702319468</v>
      </c>
      <c r="L19" s="1"/>
      <c r="M19" s="1">
        <f>'BTEvent-Driven Loop'!M18</f>
        <v>277.75602727962763</v>
      </c>
      <c r="N19" s="1">
        <f>'BTEvent-Driven Loop'!N18</f>
        <v>1363.3656797583737</v>
      </c>
      <c r="O19" s="1">
        <f>'BTEvent-Driven Loop'!O18</f>
        <v>2372.6575505281021</v>
      </c>
      <c r="P19" s="1">
        <f>'BTEvent-Driven Loop'!P18</f>
        <v>20194.845923056157</v>
      </c>
      <c r="R19" s="2">
        <f t="shared" si="106"/>
        <v>-0.13</v>
      </c>
      <c r="S19" s="2">
        <f t="shared" si="42"/>
        <v>4.0000000000000036E-2</v>
      </c>
      <c r="T19" s="2">
        <f t="shared" si="42"/>
        <v>7.0000000000000062E-2</v>
      </c>
      <c r="U19" s="2">
        <f t="shared" si="42"/>
        <v>-8.0000000000000071E-2</v>
      </c>
      <c r="W19" s="2">
        <f t="shared" si="107"/>
        <v>-1.0000000000000009E-2</v>
      </c>
      <c r="X19" s="2">
        <f t="shared" si="43"/>
        <v>-4.0000000000000036E-2</v>
      </c>
      <c r="Y19" s="2">
        <f t="shared" si="43"/>
        <v>-5.0000000000000044E-2</v>
      </c>
      <c r="Z19" s="2">
        <f t="shared" si="43"/>
        <v>-4.0000000000000036E-2</v>
      </c>
      <c r="AB19" s="1">
        <f t="shared" si="108"/>
        <v>2</v>
      </c>
      <c r="AC19" s="3">
        <f t="shared" si="44"/>
        <v>0.5</v>
      </c>
      <c r="AE19" s="2">
        <f t="shared" si="45"/>
        <v>0</v>
      </c>
      <c r="AF19" s="2">
        <f t="shared" si="46"/>
        <v>0.5</v>
      </c>
      <c r="AG19" s="2">
        <f t="shared" si="47"/>
        <v>0</v>
      </c>
      <c r="AH19" s="2">
        <f t="shared" si="48"/>
        <v>0.5</v>
      </c>
      <c r="AJ19" s="1">
        <f t="shared" si="109"/>
        <v>0</v>
      </c>
      <c r="AK19" s="1">
        <f t="shared" si="110"/>
        <v>0</v>
      </c>
      <c r="AL19" s="1">
        <f t="shared" si="111"/>
        <v>15469.723949496734</v>
      </c>
      <c r="AM19" s="1">
        <f t="shared" si="112"/>
        <v>0</v>
      </c>
      <c r="AO19" s="1">
        <f t="shared" si="113"/>
        <v>15469.723949496734</v>
      </c>
      <c r="AP19" s="1">
        <f t="shared" si="114"/>
        <v>4248.5359952322506</v>
      </c>
      <c r="AQ19" s="1">
        <f t="shared" si="115"/>
        <v>19718.259944728983</v>
      </c>
      <c r="AS19" s="1">
        <f t="shared" si="116"/>
        <v>19691.088089708806</v>
      </c>
      <c r="AU19" s="1">
        <f t="shared" si="117"/>
        <v>0</v>
      </c>
      <c r="AV19" s="1">
        <f t="shared" si="118"/>
        <v>9845.5440448544032</v>
      </c>
      <c r="AW19" s="1">
        <f t="shared" si="119"/>
        <v>0</v>
      </c>
      <c r="AX19" s="1">
        <f t="shared" si="120"/>
        <v>9845.5440448544032</v>
      </c>
      <c r="AZ19" s="43">
        <f t="shared" si="53"/>
        <v>19691.088089708806</v>
      </c>
      <c r="BA19" s="43">
        <f t="shared" si="54"/>
        <v>0</v>
      </c>
      <c r="BB19" s="1">
        <f t="shared" si="121"/>
        <v>19691.088089708806</v>
      </c>
      <c r="BC19" s="1"/>
      <c r="BD19" s="1">
        <f t="shared" si="55"/>
        <v>0</v>
      </c>
      <c r="BE19" s="1">
        <f t="shared" si="56"/>
        <v>9845.5440448544032</v>
      </c>
      <c r="BF19" s="1">
        <f t="shared" si="57"/>
        <v>0</v>
      </c>
      <c r="BG19" s="1">
        <f t="shared" si="58"/>
        <v>9845.5440448544032</v>
      </c>
      <c r="BH19" s="1"/>
      <c r="BI19" s="1">
        <f t="shared" si="59"/>
        <v>0</v>
      </c>
      <c r="BJ19" s="1">
        <f t="shared" si="60"/>
        <v>0</v>
      </c>
      <c r="BK19" s="1">
        <f t="shared" si="61"/>
        <v>15469.723949496734</v>
      </c>
      <c r="BL19" s="1">
        <f t="shared" si="62"/>
        <v>0</v>
      </c>
      <c r="BM19" s="1"/>
      <c r="BN19" s="43">
        <f t="shared" si="122"/>
        <v>0</v>
      </c>
      <c r="BO19" s="43">
        <f t="shared" si="123"/>
        <v>0</v>
      </c>
      <c r="BP19" s="43">
        <f t="shared" si="124"/>
        <v>0</v>
      </c>
      <c r="BQ19" s="43">
        <f t="shared" si="125"/>
        <v>0</v>
      </c>
      <c r="BR19" s="1"/>
      <c r="BS19" s="1">
        <f t="shared" si="126"/>
        <v>0</v>
      </c>
      <c r="BT19" s="1">
        <f t="shared" si="127"/>
        <v>9845.5440448544032</v>
      </c>
      <c r="BU19" s="1">
        <f t="shared" si="128"/>
        <v>0</v>
      </c>
      <c r="BV19" s="1">
        <f t="shared" si="129"/>
        <v>9845.5440448544032</v>
      </c>
      <c r="BW19" s="1"/>
      <c r="BX19" s="1">
        <f t="shared" si="130"/>
        <v>0</v>
      </c>
      <c r="BY19" s="1">
        <f t="shared" si="131"/>
        <v>9830.7978480822785</v>
      </c>
      <c r="BZ19" s="1">
        <f t="shared" si="132"/>
        <v>0</v>
      </c>
      <c r="CA19" s="1">
        <f t="shared" si="133"/>
        <v>9830.7978480822785</v>
      </c>
      <c r="CB19" s="1"/>
      <c r="CC19" s="1">
        <f t="shared" si="176"/>
        <v>0</v>
      </c>
      <c r="CD19" s="1">
        <f t="shared" si="177"/>
        <v>14.746196772124676</v>
      </c>
      <c r="CE19" s="1">
        <f t="shared" si="178"/>
        <v>0</v>
      </c>
      <c r="CF19" s="1">
        <f t="shared" si="179"/>
        <v>14.746196772124676</v>
      </c>
      <c r="CG19" s="1"/>
      <c r="CH19" s="2">
        <f t="shared" si="137"/>
        <v>-0.13</v>
      </c>
      <c r="CI19" s="2">
        <f t="shared" si="138"/>
        <v>4.0000000000000036E-2</v>
      </c>
      <c r="CJ19" s="2">
        <f t="shared" si="139"/>
        <v>7.0000000000000062E-2</v>
      </c>
      <c r="CK19" s="2">
        <f t="shared" si="140"/>
        <v>-8.0000000000000071E-2</v>
      </c>
      <c r="CL19" s="1"/>
      <c r="CM19" s="1">
        <f t="shared" si="71"/>
        <v>-1.0000000000000009E-2</v>
      </c>
      <c r="CN19" s="1">
        <f t="shared" si="72"/>
        <v>-4.0000000000000036E-2</v>
      </c>
      <c r="CO19" s="1">
        <f t="shared" si="73"/>
        <v>-5.0000000000000044E-2</v>
      </c>
      <c r="CP19" s="1">
        <f t="shared" si="74"/>
        <v>-4.0000000000000036E-2</v>
      </c>
      <c r="CQ19" s="1"/>
      <c r="CR19" s="2">
        <f t="shared" si="141"/>
        <v>-0.12</v>
      </c>
      <c r="CS19" s="2">
        <f t="shared" si="75"/>
        <v>8.0000000000000071E-2</v>
      </c>
      <c r="CT19" s="2">
        <f t="shared" si="75"/>
        <v>0.12000000000000011</v>
      </c>
      <c r="CU19" s="2">
        <f t="shared" si="75"/>
        <v>-4.0000000000000036E-2</v>
      </c>
      <c r="CV19" s="1"/>
      <c r="CW19" s="1">
        <f t="shared" si="76"/>
        <v>0</v>
      </c>
      <c r="CX19" s="1">
        <f t="shared" si="77"/>
        <v>10617.261675928861</v>
      </c>
      <c r="CY19" s="1">
        <f t="shared" si="78"/>
        <v>0</v>
      </c>
      <c r="CZ19" s="1">
        <f t="shared" si="79"/>
        <v>9437.5659341589871</v>
      </c>
      <c r="DA19" s="1"/>
      <c r="DB19" s="1">
        <f t="shared" si="80"/>
        <v>0</v>
      </c>
      <c r="DC19" s="1">
        <f t="shared" si="81"/>
        <v>0</v>
      </c>
      <c r="DD19" s="1">
        <f t="shared" si="82"/>
        <v>0</v>
      </c>
      <c r="DE19" s="1">
        <f t="shared" si="83"/>
        <v>0</v>
      </c>
      <c r="DG19" s="2">
        <f t="shared" si="84"/>
        <v>-0.13</v>
      </c>
      <c r="DH19" s="2">
        <f t="shared" si="85"/>
        <v>4.0000000000000036E-2</v>
      </c>
      <c r="DI19" s="2">
        <f t="shared" si="86"/>
        <v>7.0000000000000062E-2</v>
      </c>
      <c r="DJ19" s="2">
        <f t="shared" si="87"/>
        <v>-8.0000000000000071E-2</v>
      </c>
      <c r="DL19" s="1">
        <f t="shared" si="142"/>
        <v>0</v>
      </c>
      <c r="DM19" s="1">
        <f t="shared" si="143"/>
        <v>0</v>
      </c>
      <c r="DN19" s="1">
        <f t="shared" si="144"/>
        <v>0</v>
      </c>
      <c r="DO19" s="1">
        <f t="shared" si="145"/>
        <v>0</v>
      </c>
      <c r="DQ19" s="1">
        <f t="shared" si="89"/>
        <v>0</v>
      </c>
      <c r="DR19" s="1">
        <f t="shared" si="90"/>
        <v>0</v>
      </c>
      <c r="DS19" s="1">
        <f t="shared" si="91"/>
        <v>15469.723949496734</v>
      </c>
      <c r="DT19" s="1">
        <f t="shared" si="92"/>
        <v>0</v>
      </c>
      <c r="DV19" s="2">
        <f t="shared" si="93"/>
        <v>-1.0000000000000009E-2</v>
      </c>
      <c r="DW19" s="2">
        <f t="shared" si="94"/>
        <v>-4.0000000000000036E-2</v>
      </c>
      <c r="DX19" s="2">
        <f t="shared" si="95"/>
        <v>-5.0000000000000044E-2</v>
      </c>
      <c r="DY19" s="2">
        <f t="shared" si="96"/>
        <v>-4.0000000000000036E-2</v>
      </c>
      <c r="EA19" s="1">
        <f t="shared" si="146"/>
        <v>0</v>
      </c>
      <c r="EB19" s="1">
        <f t="shared" si="147"/>
        <v>0</v>
      </c>
      <c r="EC19" s="1">
        <f t="shared" si="148"/>
        <v>14696.237752021896</v>
      </c>
      <c r="ED19" s="1">
        <f t="shared" si="149"/>
        <v>0</v>
      </c>
      <c r="EF19" s="1">
        <f t="shared" si="150"/>
        <v>0</v>
      </c>
      <c r="EG19" s="1">
        <f t="shared" si="151"/>
        <v>0</v>
      </c>
      <c r="EH19" s="1">
        <f t="shared" si="152"/>
        <v>14659.588780071717</v>
      </c>
      <c r="EI19" s="1">
        <f t="shared" si="153"/>
        <v>0</v>
      </c>
      <c r="EK19" s="21">
        <f t="shared" si="175"/>
        <v>0</v>
      </c>
      <c r="EL19" s="21">
        <f t="shared" si="154"/>
        <v>0</v>
      </c>
      <c r="EM19" s="21">
        <f t="shared" si="155"/>
        <v>36.648971950178748</v>
      </c>
      <c r="EN19" s="21">
        <f t="shared" si="156"/>
        <v>0</v>
      </c>
      <c r="EP19" s="21">
        <f t="shared" si="157"/>
        <v>36.648971950178748</v>
      </c>
      <c r="ER19" s="1">
        <f t="shared" si="100"/>
        <v>0</v>
      </c>
      <c r="ES19" s="1">
        <f t="shared" si="101"/>
        <v>10617.261675928861</v>
      </c>
      <c r="ET19" s="1">
        <f t="shared" si="102"/>
        <v>0</v>
      </c>
      <c r="EU19" s="1">
        <f t="shared" si="103"/>
        <v>9437.5659341589871</v>
      </c>
      <c r="EV19" s="1"/>
      <c r="EW19" s="1">
        <f t="shared" si="158"/>
        <v>0</v>
      </c>
      <c r="EX19" s="1">
        <f t="shared" si="159"/>
        <v>0</v>
      </c>
      <c r="EY19" s="1">
        <f t="shared" si="160"/>
        <v>0</v>
      </c>
      <c r="EZ19" s="1">
        <f t="shared" si="161"/>
        <v>0</v>
      </c>
      <c r="FA19" s="1"/>
      <c r="FB19" s="21">
        <f t="shared" si="162"/>
        <v>0</v>
      </c>
      <c r="FC19" s="21">
        <f t="shared" si="163"/>
        <v>0</v>
      </c>
      <c r="FD19" s="21">
        <f t="shared" si="164"/>
        <v>36.648971950178748</v>
      </c>
      <c r="FE19" s="21">
        <f t="shared" si="165"/>
        <v>0</v>
      </c>
      <c r="FG19" s="1">
        <f t="shared" si="166"/>
        <v>0</v>
      </c>
      <c r="FH19" s="1">
        <f t="shared" si="104"/>
        <v>10617.261675928861</v>
      </c>
      <c r="FI19" s="1">
        <f t="shared" si="104"/>
        <v>0</v>
      </c>
      <c r="FJ19" s="1">
        <f t="shared" si="104"/>
        <v>9437.5659341589871</v>
      </c>
      <c r="FL19" s="1">
        <f t="shared" si="167"/>
        <v>20054.82761008785</v>
      </c>
      <c r="FM19" s="1">
        <f t="shared" si="105"/>
        <v>0</v>
      </c>
      <c r="FN19" s="1">
        <f t="shared" si="168"/>
        <v>-36.648971950178748</v>
      </c>
      <c r="FO19" s="1">
        <f t="shared" si="169"/>
        <v>20018.178638137673</v>
      </c>
      <c r="FP19" s="21">
        <f t="shared" si="170"/>
        <v>2.0018178638137671</v>
      </c>
    </row>
    <row r="20" spans="1:172" ht="15" customHeight="1" x14ac:dyDescent="0.25">
      <c r="A20" s="1">
        <f>'BTEvent-Driven Loop'!A19</f>
        <v>16</v>
      </c>
      <c r="C20" s="1">
        <f>'BTEvent-Driven Loop'!C19</f>
        <v>1</v>
      </c>
      <c r="D20" s="1">
        <f>'BTEvent-Driven Loop'!D19</f>
        <v>0</v>
      </c>
      <c r="E20" s="1">
        <f>'BTEvent-Driven Loop'!E19</f>
        <v>1</v>
      </c>
      <c r="F20" s="1">
        <f>'BTEvent-Driven Loop'!F19</f>
        <v>1</v>
      </c>
      <c r="H20" s="1">
        <f>'BTEvent-Driven Loop'!H19</f>
        <v>266.64578618844251</v>
      </c>
      <c r="I20" s="1">
        <f>'BTEvent-Driven Loop'!I19</f>
        <v>1417.9003069487087</v>
      </c>
      <c r="J20" s="1">
        <f>'BTEvent-Driven Loop'!J19</f>
        <v>2396.3841260333829</v>
      </c>
      <c r="K20" s="1">
        <f>'BTEvent-Driven Loop'!K19</f>
        <v>19589.00054536447</v>
      </c>
      <c r="L20" s="1"/>
      <c r="M20" s="1">
        <f>'BTEvent-Driven Loop'!M19</f>
        <v>255.53554509725743</v>
      </c>
      <c r="N20" s="1">
        <f>'BTEvent-Driven Loop'!N19</f>
        <v>1608.7715021148808</v>
      </c>
      <c r="O20" s="1">
        <f>'BTEvent-Driven Loop'!O19</f>
        <v>2681.1030320967552</v>
      </c>
      <c r="P20" s="1">
        <f>'BTEvent-Driven Loop'!P19</f>
        <v>24233.815107667386</v>
      </c>
      <c r="R20" s="2">
        <f t="shared" si="106"/>
        <v>-7.999999999999996E-2</v>
      </c>
      <c r="S20" s="2">
        <f t="shared" si="42"/>
        <v>0.17999999999999994</v>
      </c>
      <c r="T20" s="2">
        <f t="shared" si="42"/>
        <v>0.12999999999999989</v>
      </c>
      <c r="U20" s="2">
        <f t="shared" si="42"/>
        <v>0.19999999999999996</v>
      </c>
      <c r="W20" s="2">
        <f t="shared" si="107"/>
        <v>-4.0000000000000036E-2</v>
      </c>
      <c r="X20" s="2">
        <f t="shared" si="43"/>
        <v>4.0000000000000036E-2</v>
      </c>
      <c r="Y20" s="2">
        <f t="shared" si="43"/>
        <v>1.0000000000000009E-2</v>
      </c>
      <c r="Z20" s="2">
        <f t="shared" si="43"/>
        <v>-3.0000000000000138E-2</v>
      </c>
      <c r="AB20" s="1">
        <f t="shared" si="108"/>
        <v>3</v>
      </c>
      <c r="AC20" s="3">
        <f t="shared" si="44"/>
        <v>0.33333333333333331</v>
      </c>
      <c r="AE20" s="2">
        <f t="shared" si="45"/>
        <v>0.33333333333333331</v>
      </c>
      <c r="AF20" s="2">
        <f t="shared" si="46"/>
        <v>0</v>
      </c>
      <c r="AG20" s="2">
        <f t="shared" si="47"/>
        <v>0.33333333333333331</v>
      </c>
      <c r="AH20" s="2">
        <f t="shared" si="48"/>
        <v>0.33333333333333331</v>
      </c>
      <c r="AJ20" s="1">
        <f t="shared" si="109"/>
        <v>0</v>
      </c>
      <c r="AK20" s="1">
        <f t="shared" si="110"/>
        <v>10617.261675928861</v>
      </c>
      <c r="AL20" s="1">
        <f t="shared" si="111"/>
        <v>0</v>
      </c>
      <c r="AM20" s="1">
        <f t="shared" si="112"/>
        <v>9437.5659341589871</v>
      </c>
      <c r="AO20" s="1">
        <f t="shared" si="113"/>
        <v>20054.82761008785</v>
      </c>
      <c r="AP20" s="1">
        <f t="shared" si="114"/>
        <v>0</v>
      </c>
      <c r="AQ20" s="1">
        <f t="shared" si="115"/>
        <v>20054.82761008785</v>
      </c>
      <c r="AS20" s="1">
        <f t="shared" si="116"/>
        <v>20018.178638137673</v>
      </c>
      <c r="AU20" s="1">
        <f t="shared" si="117"/>
        <v>6672.7262127125578</v>
      </c>
      <c r="AV20" s="1">
        <f t="shared" si="118"/>
        <v>0</v>
      </c>
      <c r="AW20" s="1">
        <f t="shared" si="119"/>
        <v>6672.7262127125578</v>
      </c>
      <c r="AX20" s="1">
        <f t="shared" si="120"/>
        <v>6672.7262127125578</v>
      </c>
      <c r="AZ20" s="43">
        <f t="shared" si="53"/>
        <v>20018.178638137673</v>
      </c>
      <c r="BA20" s="43">
        <f t="shared" si="54"/>
        <v>0</v>
      </c>
      <c r="BB20" s="1">
        <f t="shared" si="121"/>
        <v>20018.178638137673</v>
      </c>
      <c r="BC20" s="1"/>
      <c r="BD20" s="1">
        <f t="shared" si="55"/>
        <v>6672.7262127125578</v>
      </c>
      <c r="BE20" s="1">
        <f t="shared" si="56"/>
        <v>0</v>
      </c>
      <c r="BF20" s="1">
        <f t="shared" si="57"/>
        <v>6672.7262127125578</v>
      </c>
      <c r="BG20" s="1">
        <f t="shared" si="58"/>
        <v>0</v>
      </c>
      <c r="BH20" s="1"/>
      <c r="BI20" s="1">
        <f t="shared" si="59"/>
        <v>0</v>
      </c>
      <c r="BJ20" s="1">
        <f t="shared" si="60"/>
        <v>10617.261675928861</v>
      </c>
      <c r="BK20" s="1">
        <f t="shared" si="61"/>
        <v>0</v>
      </c>
      <c r="BL20" s="1">
        <f t="shared" si="62"/>
        <v>2764.8397214464294</v>
      </c>
      <c r="BM20" s="1"/>
      <c r="BN20" s="43">
        <f t="shared" si="122"/>
        <v>0</v>
      </c>
      <c r="BO20" s="43">
        <f t="shared" si="123"/>
        <v>0</v>
      </c>
      <c r="BP20" s="43">
        <f t="shared" si="124"/>
        <v>0</v>
      </c>
      <c r="BQ20" s="43">
        <f t="shared" si="125"/>
        <v>6672.7262127125578</v>
      </c>
      <c r="BR20" s="1"/>
      <c r="BS20" s="1">
        <f t="shared" si="126"/>
        <v>6672.7262127125578</v>
      </c>
      <c r="BT20" s="1">
        <f t="shared" si="127"/>
        <v>0</v>
      </c>
      <c r="BU20" s="1">
        <f t="shared" si="128"/>
        <v>6672.7262127125578</v>
      </c>
      <c r="BV20" s="1">
        <f t="shared" si="129"/>
        <v>0</v>
      </c>
      <c r="BW20" s="1"/>
      <c r="BX20" s="1">
        <f t="shared" si="130"/>
        <v>6662.7321145407459</v>
      </c>
      <c r="BY20" s="1">
        <f t="shared" si="131"/>
        <v>0</v>
      </c>
      <c r="BZ20" s="1">
        <f t="shared" si="132"/>
        <v>6662.7321145407459</v>
      </c>
      <c r="CA20" s="1">
        <f t="shared" si="133"/>
        <v>0</v>
      </c>
      <c r="CB20" s="1"/>
      <c r="CC20" s="1">
        <f t="shared" si="176"/>
        <v>9.9940981718118564</v>
      </c>
      <c r="CD20" s="1">
        <f t="shared" si="177"/>
        <v>0</v>
      </c>
      <c r="CE20" s="1">
        <f t="shared" si="178"/>
        <v>9.9940981718118564</v>
      </c>
      <c r="CF20" s="1">
        <f t="shared" si="179"/>
        <v>0</v>
      </c>
      <c r="CG20" s="1"/>
      <c r="CH20" s="2">
        <f t="shared" si="137"/>
        <v>-7.999999999999996E-2</v>
      </c>
      <c r="CI20" s="2">
        <f t="shared" si="138"/>
        <v>0.17999999999999994</v>
      </c>
      <c r="CJ20" s="2">
        <f t="shared" si="139"/>
        <v>0.12999999999999989</v>
      </c>
      <c r="CK20" s="2">
        <f t="shared" si="140"/>
        <v>0.19999999999999996</v>
      </c>
      <c r="CL20" s="1"/>
      <c r="CM20" s="1">
        <f t="shared" si="71"/>
        <v>-4.0000000000000036E-2</v>
      </c>
      <c r="CN20" s="1">
        <f t="shared" si="72"/>
        <v>4.0000000000000036E-2</v>
      </c>
      <c r="CO20" s="1">
        <f t="shared" si="73"/>
        <v>1.0000000000000009E-2</v>
      </c>
      <c r="CP20" s="1">
        <f t="shared" si="74"/>
        <v>-3.0000000000000138E-2</v>
      </c>
      <c r="CQ20" s="1"/>
      <c r="CR20" s="2">
        <f t="shared" si="141"/>
        <v>-3.9999999999999925E-2</v>
      </c>
      <c r="CS20" s="2">
        <f t="shared" si="75"/>
        <v>0.1399999999999999</v>
      </c>
      <c r="CT20" s="2">
        <f t="shared" si="75"/>
        <v>0.11999999999999988</v>
      </c>
      <c r="CU20" s="2">
        <f t="shared" si="75"/>
        <v>0.23000000000000009</v>
      </c>
      <c r="CV20" s="1"/>
      <c r="CW20" s="1">
        <f t="shared" si="76"/>
        <v>6396.222829959117</v>
      </c>
      <c r="CX20" s="1">
        <f t="shared" si="77"/>
        <v>0</v>
      </c>
      <c r="CY20" s="1">
        <f t="shared" si="78"/>
        <v>7462.2599682856344</v>
      </c>
      <c r="CZ20" s="1">
        <f t="shared" si="79"/>
        <v>0</v>
      </c>
      <c r="DA20" s="1"/>
      <c r="DB20" s="1">
        <f t="shared" si="80"/>
        <v>0</v>
      </c>
      <c r="DC20" s="1">
        <f t="shared" si="81"/>
        <v>0</v>
      </c>
      <c r="DD20" s="1">
        <f t="shared" si="82"/>
        <v>0</v>
      </c>
      <c r="DE20" s="1">
        <f t="shared" si="83"/>
        <v>6672.7262127125578</v>
      </c>
      <c r="DG20" s="2">
        <f t="shared" si="84"/>
        <v>-7.999999999999996E-2</v>
      </c>
      <c r="DH20" s="2">
        <f t="shared" si="85"/>
        <v>0.17999999999999994</v>
      </c>
      <c r="DI20" s="2">
        <f t="shared" si="86"/>
        <v>0.12999999999999989</v>
      </c>
      <c r="DJ20" s="2">
        <f t="shared" si="87"/>
        <v>0.19999999999999996</v>
      </c>
      <c r="DL20" s="1">
        <f t="shared" si="142"/>
        <v>0</v>
      </c>
      <c r="DM20" s="1">
        <f t="shared" si="143"/>
        <v>0</v>
      </c>
      <c r="DN20" s="1">
        <f t="shared" si="144"/>
        <v>0</v>
      </c>
      <c r="DO20" s="1">
        <f t="shared" si="145"/>
        <v>8007.2714552550688</v>
      </c>
      <c r="DQ20" s="1">
        <f t="shared" si="89"/>
        <v>0</v>
      </c>
      <c r="DR20" s="1">
        <f t="shared" si="90"/>
        <v>10617.261675928861</v>
      </c>
      <c r="DS20" s="1">
        <f t="shared" si="91"/>
        <v>0</v>
      </c>
      <c r="DT20" s="1">
        <f t="shared" si="92"/>
        <v>2764.8397214464294</v>
      </c>
      <c r="DV20" s="2">
        <f t="shared" si="93"/>
        <v>-4.0000000000000036E-2</v>
      </c>
      <c r="DW20" s="2">
        <f t="shared" si="94"/>
        <v>4.0000000000000036E-2</v>
      </c>
      <c r="DX20" s="2">
        <f t="shared" si="95"/>
        <v>1.0000000000000009E-2</v>
      </c>
      <c r="DY20" s="2">
        <f t="shared" si="96"/>
        <v>-3.0000000000000138E-2</v>
      </c>
      <c r="EA20" s="1">
        <f t="shared" si="146"/>
        <v>0</v>
      </c>
      <c r="EB20" s="1">
        <f t="shared" si="147"/>
        <v>11041.952142966016</v>
      </c>
      <c r="EC20" s="1">
        <f t="shared" si="148"/>
        <v>0</v>
      </c>
      <c r="ED20" s="1">
        <f t="shared" si="149"/>
        <v>2681.8945298030362</v>
      </c>
      <c r="EF20" s="1">
        <f t="shared" si="150"/>
        <v>0</v>
      </c>
      <c r="EG20" s="1">
        <f t="shared" si="151"/>
        <v>11014.416102709243</v>
      </c>
      <c r="EH20" s="1">
        <f t="shared" si="152"/>
        <v>0</v>
      </c>
      <c r="EI20" s="1">
        <f t="shared" si="153"/>
        <v>2675.2065135192383</v>
      </c>
      <c r="EK20" s="21">
        <f t="shared" si="175"/>
        <v>0</v>
      </c>
      <c r="EL20" s="21">
        <f t="shared" si="154"/>
        <v>27.536040256773049</v>
      </c>
      <c r="EM20" s="21">
        <f t="shared" si="155"/>
        <v>0</v>
      </c>
      <c r="EN20" s="21">
        <f t="shared" si="156"/>
        <v>6.6880162837978787</v>
      </c>
      <c r="EP20" s="21">
        <f t="shared" si="157"/>
        <v>34.224056540570928</v>
      </c>
      <c r="ER20" s="1">
        <f t="shared" si="100"/>
        <v>6396.222829959117</v>
      </c>
      <c r="ES20" s="1">
        <f t="shared" si="101"/>
        <v>0</v>
      </c>
      <c r="ET20" s="1">
        <f t="shared" si="102"/>
        <v>7462.2599682856344</v>
      </c>
      <c r="EU20" s="1">
        <f t="shared" si="103"/>
        <v>0</v>
      </c>
      <c r="EV20" s="1"/>
      <c r="EW20" s="1">
        <f t="shared" si="158"/>
        <v>0</v>
      </c>
      <c r="EX20" s="1">
        <f t="shared" si="159"/>
        <v>0</v>
      </c>
      <c r="EY20" s="1">
        <f t="shared" si="160"/>
        <v>0</v>
      </c>
      <c r="EZ20" s="1">
        <f t="shared" si="161"/>
        <v>8007.2714552550688</v>
      </c>
      <c r="FA20" s="1"/>
      <c r="FB20" s="21">
        <f t="shared" si="162"/>
        <v>0</v>
      </c>
      <c r="FC20" s="21">
        <f t="shared" si="163"/>
        <v>27.536040256773049</v>
      </c>
      <c r="FD20" s="21">
        <f t="shared" si="164"/>
        <v>0</v>
      </c>
      <c r="FE20" s="21">
        <f t="shared" si="165"/>
        <v>6.6880162837978787</v>
      </c>
      <c r="FG20" s="1">
        <f t="shared" si="166"/>
        <v>6396.222829959117</v>
      </c>
      <c r="FH20" s="1">
        <f t="shared" si="104"/>
        <v>0</v>
      </c>
      <c r="FI20" s="1">
        <f t="shared" si="104"/>
        <v>7462.2599682856344</v>
      </c>
      <c r="FJ20" s="1">
        <f t="shared" si="104"/>
        <v>8007.2714552550688</v>
      </c>
      <c r="FL20" s="1">
        <f t="shared" si="167"/>
        <v>21865.754253499821</v>
      </c>
      <c r="FM20" s="1">
        <f t="shared" si="105"/>
        <v>0</v>
      </c>
      <c r="FN20" s="1">
        <f t="shared" si="168"/>
        <v>-34.224056540570928</v>
      </c>
      <c r="FO20" s="1">
        <f t="shared" si="169"/>
        <v>21831.530196959251</v>
      </c>
      <c r="FP20" s="21">
        <f t="shared" si="170"/>
        <v>2.1831530196959252</v>
      </c>
    </row>
    <row r="21" spans="1:172" ht="15" customHeight="1" x14ac:dyDescent="0.25">
      <c r="A21" s="1">
        <f>'BTEvent-Driven Loop'!A20</f>
        <v>17</v>
      </c>
      <c r="C21" s="1">
        <f>'BTEvent-Driven Loop'!C20</f>
        <v>0</v>
      </c>
      <c r="D21" s="1">
        <f>'BTEvent-Driven Loop'!D20</f>
        <v>1</v>
      </c>
      <c r="E21" s="1">
        <f>'BTEvent-Driven Loop'!E20</f>
        <v>1</v>
      </c>
      <c r="F21" s="1">
        <f>'BTEvent-Driven Loop'!F20</f>
        <v>1</v>
      </c>
      <c r="H21" s="1">
        <f>'BTEvent-Driven Loop'!H20</f>
        <v>258.09090054823002</v>
      </c>
      <c r="I21" s="1">
        <f>'BTEvent-Driven Loop'!I20</f>
        <v>1657.0346471783273</v>
      </c>
      <c r="J21" s="1">
        <f>'BTEvent-Driven Loop'!J20</f>
        <v>2681.1030320967552</v>
      </c>
      <c r="K21" s="1">
        <f>'BTEvent-Driven Loop'!K20</f>
        <v>25203.167711974082</v>
      </c>
      <c r="L21" s="1"/>
      <c r="M21" s="1">
        <f>'BTEvent-Driven Loop'!M20</f>
        <v>270.86767780309287</v>
      </c>
      <c r="N21" s="1">
        <f>'BTEvent-Driven Loop'!N20</f>
        <v>1801.8240823686667</v>
      </c>
      <c r="O21" s="1">
        <f>'BTEvent-Driven Loop'!O20</f>
        <v>3056.4574565903013</v>
      </c>
      <c r="P21" s="1">
        <f>'BTEvent-Driven Loop'!P20</f>
        <v>25687.84401412743</v>
      </c>
      <c r="R21" s="2">
        <f t="shared" si="106"/>
        <v>6.0000000000000053E-2</v>
      </c>
      <c r="S21" s="2">
        <f t="shared" si="106"/>
        <v>0.12000000000000011</v>
      </c>
      <c r="T21" s="2">
        <f t="shared" si="106"/>
        <v>0.14000000000000012</v>
      </c>
      <c r="U21" s="2">
        <f t="shared" si="106"/>
        <v>6.0000000000000053E-2</v>
      </c>
      <c r="W21" s="2">
        <f t="shared" si="107"/>
        <v>1.0000000000000009E-2</v>
      </c>
      <c r="X21" s="2">
        <f t="shared" si="107"/>
        <v>3.0000000000000027E-2</v>
      </c>
      <c r="Y21" s="2">
        <f t="shared" si="107"/>
        <v>0</v>
      </c>
      <c r="Z21" s="2">
        <f t="shared" si="107"/>
        <v>4.0000000000000036E-2</v>
      </c>
      <c r="AB21" s="1">
        <f t="shared" si="108"/>
        <v>3</v>
      </c>
      <c r="AC21" s="3">
        <f t="shared" si="44"/>
        <v>0.33333333333333331</v>
      </c>
      <c r="AE21" s="2">
        <f t="shared" si="45"/>
        <v>0</v>
      </c>
      <c r="AF21" s="2">
        <f t="shared" si="46"/>
        <v>0.33333333333333331</v>
      </c>
      <c r="AG21" s="2">
        <f t="shared" si="47"/>
        <v>0.33333333333333331</v>
      </c>
      <c r="AH21" s="2">
        <f t="shared" si="48"/>
        <v>0.33333333333333331</v>
      </c>
      <c r="AJ21" s="1">
        <f t="shared" si="109"/>
        <v>6396.222829959117</v>
      </c>
      <c r="AK21" s="1">
        <f t="shared" si="110"/>
        <v>0</v>
      </c>
      <c r="AL21" s="1">
        <f t="shared" si="111"/>
        <v>7462.2599682856344</v>
      </c>
      <c r="AM21" s="1">
        <f t="shared" si="112"/>
        <v>8007.2714552550688</v>
      </c>
      <c r="AO21" s="1">
        <f t="shared" si="113"/>
        <v>21865.754253499821</v>
      </c>
      <c r="AP21" s="1">
        <f t="shared" si="114"/>
        <v>0</v>
      </c>
      <c r="AQ21" s="1">
        <f t="shared" si="115"/>
        <v>21865.754253499821</v>
      </c>
      <c r="AS21" s="1">
        <f t="shared" si="116"/>
        <v>21831.530196959251</v>
      </c>
      <c r="AU21" s="1">
        <f t="shared" si="117"/>
        <v>0</v>
      </c>
      <c r="AV21" s="1">
        <f t="shared" si="118"/>
        <v>7277.17673231975</v>
      </c>
      <c r="AW21" s="1">
        <f t="shared" si="119"/>
        <v>7277.17673231975</v>
      </c>
      <c r="AX21" s="1">
        <f t="shared" si="120"/>
        <v>7277.17673231975</v>
      </c>
      <c r="AZ21" s="43">
        <f t="shared" si="53"/>
        <v>21831.530196959251</v>
      </c>
      <c r="BA21" s="43">
        <f t="shared" si="54"/>
        <v>0</v>
      </c>
      <c r="BB21" s="1">
        <f t="shared" si="121"/>
        <v>21831.530196959251</v>
      </c>
      <c r="BC21" s="1"/>
      <c r="BD21" s="1">
        <f t="shared" si="55"/>
        <v>0</v>
      </c>
      <c r="BE21" s="1">
        <f t="shared" si="56"/>
        <v>7277.17673231975</v>
      </c>
      <c r="BF21" s="1">
        <f t="shared" si="57"/>
        <v>0</v>
      </c>
      <c r="BG21" s="1">
        <f t="shared" si="58"/>
        <v>0</v>
      </c>
      <c r="BH21" s="1"/>
      <c r="BI21" s="1">
        <f t="shared" si="59"/>
        <v>6396.222829959117</v>
      </c>
      <c r="BJ21" s="1">
        <f t="shared" si="60"/>
        <v>0</v>
      </c>
      <c r="BK21" s="1">
        <f t="shared" si="61"/>
        <v>185.08323596588434</v>
      </c>
      <c r="BL21" s="1">
        <f t="shared" si="62"/>
        <v>730.09472293531871</v>
      </c>
      <c r="BM21" s="1"/>
      <c r="BN21" s="43">
        <f t="shared" si="122"/>
        <v>0</v>
      </c>
      <c r="BO21" s="43">
        <f t="shared" si="123"/>
        <v>0</v>
      </c>
      <c r="BP21" s="43">
        <f t="shared" si="124"/>
        <v>7277.17673231975</v>
      </c>
      <c r="BQ21" s="43">
        <f t="shared" si="125"/>
        <v>7277.17673231975</v>
      </c>
      <c r="BR21" s="1"/>
      <c r="BS21" s="1">
        <f t="shared" si="126"/>
        <v>0</v>
      </c>
      <c r="BT21" s="1">
        <f t="shared" si="127"/>
        <v>7277.17673231975</v>
      </c>
      <c r="BU21" s="1">
        <f t="shared" si="128"/>
        <v>0</v>
      </c>
      <c r="BV21" s="1">
        <f t="shared" si="129"/>
        <v>0</v>
      </c>
      <c r="BW21" s="1"/>
      <c r="BX21" s="1">
        <f t="shared" si="130"/>
        <v>0</v>
      </c>
      <c r="BY21" s="1">
        <f t="shared" si="131"/>
        <v>7266.2773163452321</v>
      </c>
      <c r="BZ21" s="1">
        <f t="shared" si="132"/>
        <v>0</v>
      </c>
      <c r="CA21" s="1">
        <f t="shared" si="133"/>
        <v>0</v>
      </c>
      <c r="CB21" s="1"/>
      <c r="CC21" s="1">
        <f t="shared" si="176"/>
        <v>0</v>
      </c>
      <c r="CD21" s="1">
        <f t="shared" si="177"/>
        <v>10.899415974517979</v>
      </c>
      <c r="CE21" s="1">
        <f t="shared" si="178"/>
        <v>0</v>
      </c>
      <c r="CF21" s="1">
        <f t="shared" si="179"/>
        <v>0</v>
      </c>
      <c r="CG21" s="1"/>
      <c r="CH21" s="2">
        <f t="shared" si="137"/>
        <v>6.0000000000000053E-2</v>
      </c>
      <c r="CI21" s="2">
        <f t="shared" si="138"/>
        <v>0.12000000000000011</v>
      </c>
      <c r="CJ21" s="2">
        <f t="shared" si="139"/>
        <v>0.14000000000000012</v>
      </c>
      <c r="CK21" s="2">
        <f t="shared" si="140"/>
        <v>6.0000000000000053E-2</v>
      </c>
      <c r="CL21" s="1"/>
      <c r="CM21" s="1">
        <f t="shared" si="71"/>
        <v>1.0000000000000009E-2</v>
      </c>
      <c r="CN21" s="1">
        <f t="shared" si="72"/>
        <v>3.0000000000000027E-2</v>
      </c>
      <c r="CO21" s="1">
        <f t="shared" si="73"/>
        <v>0</v>
      </c>
      <c r="CP21" s="1">
        <f t="shared" si="74"/>
        <v>4.0000000000000036E-2</v>
      </c>
      <c r="CQ21" s="1"/>
      <c r="CR21" s="2">
        <f t="shared" si="141"/>
        <v>5.0000000000000044E-2</v>
      </c>
      <c r="CS21" s="2">
        <f t="shared" ref="CS21:CS34" si="180">CI21-CN21</f>
        <v>9.000000000000008E-2</v>
      </c>
      <c r="CT21" s="2">
        <f t="shared" ref="CT21:CT34" si="181">CJ21-CO21</f>
        <v>0.14000000000000012</v>
      </c>
      <c r="CU21" s="2">
        <f t="shared" ref="CU21:CU34" si="182">CK21-CP21</f>
        <v>2.0000000000000018E-2</v>
      </c>
      <c r="CV21" s="1"/>
      <c r="CW21" s="1">
        <f t="shared" si="76"/>
        <v>0</v>
      </c>
      <c r="CX21" s="1">
        <f t="shared" si="77"/>
        <v>7920.2422748163035</v>
      </c>
      <c r="CY21" s="1">
        <f t="shared" si="78"/>
        <v>0</v>
      </c>
      <c r="CZ21" s="1">
        <f t="shared" si="79"/>
        <v>0</v>
      </c>
      <c r="DA21" s="1"/>
      <c r="DB21" s="1">
        <f t="shared" si="80"/>
        <v>0</v>
      </c>
      <c r="DC21" s="1">
        <f t="shared" si="81"/>
        <v>0</v>
      </c>
      <c r="DD21" s="1">
        <f t="shared" si="82"/>
        <v>7277.17673231975</v>
      </c>
      <c r="DE21" s="1">
        <f t="shared" si="83"/>
        <v>7277.17673231975</v>
      </c>
      <c r="DG21" s="2">
        <f t="shared" si="84"/>
        <v>6.0000000000000053E-2</v>
      </c>
      <c r="DH21" s="2">
        <f t="shared" si="85"/>
        <v>0.12000000000000011</v>
      </c>
      <c r="DI21" s="2">
        <f t="shared" si="86"/>
        <v>0.14000000000000012</v>
      </c>
      <c r="DJ21" s="2">
        <f t="shared" si="87"/>
        <v>6.0000000000000053E-2</v>
      </c>
      <c r="DL21" s="1">
        <f t="shared" si="142"/>
        <v>0</v>
      </c>
      <c r="DM21" s="1">
        <f t="shared" si="143"/>
        <v>0</v>
      </c>
      <c r="DN21" s="1">
        <f t="shared" si="144"/>
        <v>8295.9814748445151</v>
      </c>
      <c r="DO21" s="1">
        <f t="shared" si="145"/>
        <v>7713.8073362589357</v>
      </c>
      <c r="DQ21" s="1">
        <f t="shared" si="89"/>
        <v>6396.222829959117</v>
      </c>
      <c r="DR21" s="1">
        <f t="shared" si="90"/>
        <v>0</v>
      </c>
      <c r="DS21" s="1">
        <f t="shared" si="91"/>
        <v>185.08323596588434</v>
      </c>
      <c r="DT21" s="1">
        <f t="shared" si="92"/>
        <v>730.09472293531871</v>
      </c>
      <c r="DV21" s="2">
        <f t="shared" si="93"/>
        <v>1.0000000000000009E-2</v>
      </c>
      <c r="DW21" s="2">
        <f t="shared" si="94"/>
        <v>3.0000000000000027E-2</v>
      </c>
      <c r="DX21" s="2">
        <f t="shared" si="95"/>
        <v>0</v>
      </c>
      <c r="DY21" s="2">
        <f t="shared" si="96"/>
        <v>4.0000000000000036E-2</v>
      </c>
      <c r="EA21" s="1">
        <f t="shared" si="146"/>
        <v>6460.1850582587085</v>
      </c>
      <c r="EB21" s="1">
        <f t="shared" si="147"/>
        <v>0</v>
      </c>
      <c r="EC21" s="1">
        <f t="shared" si="148"/>
        <v>185.08323596588434</v>
      </c>
      <c r="ED21" s="1">
        <f t="shared" si="149"/>
        <v>759.29851185273151</v>
      </c>
      <c r="EF21" s="1">
        <f t="shared" si="150"/>
        <v>6444.0748710810067</v>
      </c>
      <c r="EG21" s="1">
        <f t="shared" si="151"/>
        <v>0</v>
      </c>
      <c r="EH21" s="1">
        <f t="shared" si="152"/>
        <v>184.62168176148066</v>
      </c>
      <c r="EI21" s="1">
        <f t="shared" si="153"/>
        <v>757.4049993543457</v>
      </c>
      <c r="EK21" s="21">
        <f t="shared" si="175"/>
        <v>16.110187177701846</v>
      </c>
      <c r="EL21" s="21">
        <f t="shared" si="154"/>
        <v>0</v>
      </c>
      <c r="EM21" s="21">
        <f t="shared" si="155"/>
        <v>0.46155420440368289</v>
      </c>
      <c r="EN21" s="21">
        <f t="shared" si="156"/>
        <v>1.8935124983858032</v>
      </c>
      <c r="EP21" s="21">
        <f t="shared" si="157"/>
        <v>18.465253880491332</v>
      </c>
      <c r="ER21" s="1">
        <f t="shared" si="100"/>
        <v>0</v>
      </c>
      <c r="ES21" s="1">
        <f t="shared" si="101"/>
        <v>7920.2422748163035</v>
      </c>
      <c r="ET21" s="1">
        <f t="shared" si="102"/>
        <v>0</v>
      </c>
      <c r="EU21" s="1">
        <f t="shared" si="103"/>
        <v>0</v>
      </c>
      <c r="EV21" s="1"/>
      <c r="EW21" s="1">
        <f t="shared" si="158"/>
        <v>0</v>
      </c>
      <c r="EX21" s="1">
        <f t="shared" si="159"/>
        <v>0</v>
      </c>
      <c r="EY21" s="1">
        <f t="shared" si="160"/>
        <v>8295.9814748445151</v>
      </c>
      <c r="EZ21" s="1">
        <f t="shared" si="161"/>
        <v>7713.8073362589357</v>
      </c>
      <c r="FA21" s="1"/>
      <c r="FB21" s="21">
        <f t="shared" si="162"/>
        <v>16.110187177701846</v>
      </c>
      <c r="FC21" s="21">
        <f t="shared" si="163"/>
        <v>0</v>
      </c>
      <c r="FD21" s="21">
        <f t="shared" si="164"/>
        <v>0.46155420440368289</v>
      </c>
      <c r="FE21" s="21">
        <f t="shared" si="165"/>
        <v>1.8935124983858032</v>
      </c>
      <c r="FG21" s="1">
        <f t="shared" si="166"/>
        <v>0</v>
      </c>
      <c r="FH21" s="1">
        <f t="shared" ref="FH21:FH34" si="183">ES21+EX21</f>
        <v>7920.2422748163035</v>
      </c>
      <c r="FI21" s="1">
        <f t="shared" ref="FI21:FI34" si="184">ET21+EY21</f>
        <v>8295.9814748445151</v>
      </c>
      <c r="FJ21" s="1">
        <f t="shared" ref="FJ21:FJ34" si="185">EU21+EZ21</f>
        <v>7713.8073362589357</v>
      </c>
      <c r="FL21" s="1">
        <f t="shared" si="167"/>
        <v>23930.031085919753</v>
      </c>
      <c r="FM21" s="1">
        <f t="shared" si="105"/>
        <v>0</v>
      </c>
      <c r="FN21" s="1">
        <f t="shared" si="168"/>
        <v>-18.465253880491332</v>
      </c>
      <c r="FO21" s="1">
        <f t="shared" si="169"/>
        <v>23911.565832039261</v>
      </c>
      <c r="FP21" s="21">
        <f t="shared" si="170"/>
        <v>2.3911565832039261</v>
      </c>
    </row>
    <row r="22" spans="1:172" ht="15" customHeight="1" x14ac:dyDescent="0.25">
      <c r="A22" s="1">
        <f>'BTEvent-Driven Loop'!A21</f>
        <v>18</v>
      </c>
      <c r="C22" s="1">
        <f>'BTEvent-Driven Loop'!C21</f>
        <v>0</v>
      </c>
      <c r="D22" s="1">
        <f>'BTEvent-Driven Loop'!D21</f>
        <v>1</v>
      </c>
      <c r="E22" s="1">
        <f>'BTEvent-Driven Loop'!E21</f>
        <v>0</v>
      </c>
      <c r="F22" s="1">
        <f>'BTEvent-Driven Loop'!F21</f>
        <v>1</v>
      </c>
      <c r="H22" s="1">
        <f>'BTEvent-Driven Loop'!H21</f>
        <v>268.15900102506197</v>
      </c>
      <c r="I22" s="1">
        <f>'BTEvent-Driven Loop'!I21</f>
        <v>1819.8423231923534</v>
      </c>
      <c r="J22" s="1">
        <f>'BTEvent-Driven Loop'!J21</f>
        <v>3025.8928820243982</v>
      </c>
      <c r="K22" s="1">
        <f>'BTEvent-Driven Loop'!K21</f>
        <v>26458.479334551252</v>
      </c>
      <c r="L22" s="1"/>
      <c r="M22" s="1">
        <f>'BTEvent-Driven Loop'!M21</f>
        <v>311.49782947355681</v>
      </c>
      <c r="N22" s="1">
        <f>'BTEvent-Driven Loop'!N21</f>
        <v>1585.6051924844267</v>
      </c>
      <c r="O22" s="1">
        <f>'BTEvent-Driven Loop'!O21</f>
        <v>3331.5386276834288</v>
      </c>
      <c r="P22" s="1">
        <f>'BTEvent-Driven Loop'!P21</f>
        <v>33394.197218365662</v>
      </c>
      <c r="R22" s="2">
        <f t="shared" si="106"/>
        <v>0.14999999999999991</v>
      </c>
      <c r="S22" s="2">
        <f t="shared" si="106"/>
        <v>-0.12</v>
      </c>
      <c r="T22" s="2">
        <f t="shared" si="106"/>
        <v>9.000000000000008E-2</v>
      </c>
      <c r="U22" s="2">
        <f t="shared" si="106"/>
        <v>0.30000000000000004</v>
      </c>
      <c r="W22" s="2">
        <f t="shared" si="107"/>
        <v>-9.9999999999998979E-3</v>
      </c>
      <c r="X22" s="2">
        <f t="shared" si="107"/>
        <v>1.0000000000000009E-2</v>
      </c>
      <c r="Y22" s="2">
        <f t="shared" si="107"/>
        <v>-1.0000000000000009E-2</v>
      </c>
      <c r="Z22" s="2">
        <f t="shared" si="107"/>
        <v>3.0000000000000027E-2</v>
      </c>
      <c r="AB22" s="1">
        <f t="shared" si="108"/>
        <v>2</v>
      </c>
      <c r="AC22" s="3">
        <f t="shared" si="44"/>
        <v>0.5</v>
      </c>
      <c r="AE22" s="2">
        <f t="shared" si="45"/>
        <v>0</v>
      </c>
      <c r="AF22" s="2">
        <f t="shared" si="46"/>
        <v>0.5</v>
      </c>
      <c r="AG22" s="2">
        <f t="shared" si="47"/>
        <v>0</v>
      </c>
      <c r="AH22" s="2">
        <f t="shared" si="48"/>
        <v>0.5</v>
      </c>
      <c r="AJ22" s="1">
        <f t="shared" si="109"/>
        <v>0</v>
      </c>
      <c r="AK22" s="1">
        <f t="shared" si="110"/>
        <v>7920.2422748163035</v>
      </c>
      <c r="AL22" s="1">
        <f t="shared" si="111"/>
        <v>8295.9814748445151</v>
      </c>
      <c r="AM22" s="1">
        <f t="shared" si="112"/>
        <v>7713.8073362589357</v>
      </c>
      <c r="AO22" s="1">
        <f t="shared" si="113"/>
        <v>23930.031085919753</v>
      </c>
      <c r="AP22" s="1">
        <f t="shared" si="114"/>
        <v>0</v>
      </c>
      <c r="AQ22" s="1">
        <f t="shared" si="115"/>
        <v>23930.031085919753</v>
      </c>
      <c r="AS22" s="1">
        <f t="shared" si="116"/>
        <v>23911.565832039261</v>
      </c>
      <c r="AU22" s="1">
        <f t="shared" si="117"/>
        <v>0</v>
      </c>
      <c r="AV22" s="1">
        <f t="shared" si="118"/>
        <v>11955.782916019631</v>
      </c>
      <c r="AW22" s="1">
        <f t="shared" si="119"/>
        <v>0</v>
      </c>
      <c r="AX22" s="1">
        <f t="shared" si="120"/>
        <v>11955.782916019631</v>
      </c>
      <c r="AZ22" s="43">
        <f t="shared" si="53"/>
        <v>23911.565832039261</v>
      </c>
      <c r="BA22" s="43">
        <f t="shared" si="54"/>
        <v>0</v>
      </c>
      <c r="BB22" s="1">
        <f t="shared" si="121"/>
        <v>23911.565832039261</v>
      </c>
      <c r="BC22" s="1"/>
      <c r="BD22" s="1">
        <f t="shared" si="55"/>
        <v>0</v>
      </c>
      <c r="BE22" s="1">
        <f t="shared" si="56"/>
        <v>4035.5406412033271</v>
      </c>
      <c r="BF22" s="1">
        <f t="shared" si="57"/>
        <v>0</v>
      </c>
      <c r="BG22" s="1">
        <f t="shared" si="58"/>
        <v>4241.9755797606949</v>
      </c>
      <c r="BH22" s="1"/>
      <c r="BI22" s="1">
        <f t="shared" si="59"/>
        <v>0</v>
      </c>
      <c r="BJ22" s="1">
        <f t="shared" si="60"/>
        <v>0</v>
      </c>
      <c r="BK22" s="1">
        <f t="shared" si="61"/>
        <v>8295.9814748445151</v>
      </c>
      <c r="BL22" s="1">
        <f t="shared" si="62"/>
        <v>0</v>
      </c>
      <c r="BM22" s="1"/>
      <c r="BN22" s="43">
        <f t="shared" si="122"/>
        <v>0</v>
      </c>
      <c r="BO22" s="43">
        <f t="shared" si="123"/>
        <v>7920.2422748163035</v>
      </c>
      <c r="BP22" s="43">
        <f t="shared" si="124"/>
        <v>0</v>
      </c>
      <c r="BQ22" s="43">
        <f t="shared" si="125"/>
        <v>7713.8073362589357</v>
      </c>
      <c r="BR22" s="1"/>
      <c r="BS22" s="1">
        <f t="shared" si="126"/>
        <v>0</v>
      </c>
      <c r="BT22" s="1">
        <f t="shared" si="127"/>
        <v>4035.5406412033271</v>
      </c>
      <c r="BU22" s="1">
        <f t="shared" si="128"/>
        <v>0</v>
      </c>
      <c r="BV22" s="1">
        <f t="shared" si="129"/>
        <v>4241.9755797606949</v>
      </c>
      <c r="BW22" s="1"/>
      <c r="BX22" s="1">
        <f t="shared" si="130"/>
        <v>0</v>
      </c>
      <c r="BY22" s="1">
        <f t="shared" si="131"/>
        <v>4029.4963966084142</v>
      </c>
      <c r="BZ22" s="1">
        <f t="shared" si="132"/>
        <v>0</v>
      </c>
      <c r="CA22" s="1">
        <f t="shared" si="133"/>
        <v>4235.6221465408835</v>
      </c>
      <c r="CB22" s="1"/>
      <c r="CC22" s="1">
        <f t="shared" si="176"/>
        <v>0</v>
      </c>
      <c r="CD22" s="1">
        <f t="shared" si="177"/>
        <v>6.0442445949129251</v>
      </c>
      <c r="CE22" s="1">
        <f t="shared" si="178"/>
        <v>0</v>
      </c>
      <c r="CF22" s="1">
        <f t="shared" si="179"/>
        <v>6.3534332198114498</v>
      </c>
      <c r="CG22" s="1"/>
      <c r="CH22" s="2">
        <f t="shared" si="137"/>
        <v>0.14999999999999991</v>
      </c>
      <c r="CI22" s="2">
        <f t="shared" si="138"/>
        <v>-0.12</v>
      </c>
      <c r="CJ22" s="2">
        <f t="shared" si="139"/>
        <v>9.000000000000008E-2</v>
      </c>
      <c r="CK22" s="2">
        <f t="shared" si="140"/>
        <v>0.30000000000000004</v>
      </c>
      <c r="CL22" s="1"/>
      <c r="CM22" s="1">
        <f t="shared" si="71"/>
        <v>-9.9999999999998979E-3</v>
      </c>
      <c r="CN22" s="1">
        <f t="shared" si="72"/>
        <v>1.0000000000000009E-2</v>
      </c>
      <c r="CO22" s="1">
        <f t="shared" si="73"/>
        <v>-1.0000000000000009E-2</v>
      </c>
      <c r="CP22" s="1">
        <f t="shared" si="74"/>
        <v>3.0000000000000027E-2</v>
      </c>
      <c r="CQ22" s="1"/>
      <c r="CR22" s="2">
        <f t="shared" si="141"/>
        <v>0.15999999999999981</v>
      </c>
      <c r="CS22" s="2">
        <f t="shared" si="180"/>
        <v>-0.13</v>
      </c>
      <c r="CT22" s="2">
        <f t="shared" si="181"/>
        <v>0.10000000000000009</v>
      </c>
      <c r="CU22" s="2">
        <f t="shared" si="182"/>
        <v>0.27</v>
      </c>
      <c r="CV22" s="1"/>
      <c r="CW22" s="1">
        <f t="shared" si="76"/>
        <v>0</v>
      </c>
      <c r="CX22" s="1">
        <f t="shared" si="77"/>
        <v>3505.6618650493206</v>
      </c>
      <c r="CY22" s="1">
        <f t="shared" si="78"/>
        <v>0</v>
      </c>
      <c r="CZ22" s="1">
        <f t="shared" si="79"/>
        <v>5379.2401261069217</v>
      </c>
      <c r="DA22" s="1"/>
      <c r="DB22" s="1">
        <f t="shared" si="80"/>
        <v>0</v>
      </c>
      <c r="DC22" s="1">
        <f t="shared" si="81"/>
        <v>7920.2422748163035</v>
      </c>
      <c r="DD22" s="1">
        <f t="shared" si="82"/>
        <v>0</v>
      </c>
      <c r="DE22" s="1">
        <f t="shared" si="83"/>
        <v>7713.8073362589357</v>
      </c>
      <c r="DG22" s="2">
        <f t="shared" si="84"/>
        <v>0.14999999999999991</v>
      </c>
      <c r="DH22" s="2">
        <f t="shared" si="85"/>
        <v>-0.12</v>
      </c>
      <c r="DI22" s="2">
        <f t="shared" si="86"/>
        <v>9.000000000000008E-2</v>
      </c>
      <c r="DJ22" s="2">
        <f t="shared" si="87"/>
        <v>0.30000000000000004</v>
      </c>
      <c r="DL22" s="1">
        <f t="shared" si="142"/>
        <v>0</v>
      </c>
      <c r="DM22" s="1">
        <f t="shared" si="143"/>
        <v>6969.8132018383467</v>
      </c>
      <c r="DN22" s="1">
        <f t="shared" si="144"/>
        <v>0</v>
      </c>
      <c r="DO22" s="1">
        <f t="shared" si="145"/>
        <v>10027.949537136617</v>
      </c>
      <c r="DQ22" s="1">
        <f t="shared" si="89"/>
        <v>0</v>
      </c>
      <c r="DR22" s="1">
        <f t="shared" si="90"/>
        <v>0</v>
      </c>
      <c r="DS22" s="1">
        <f t="shared" si="91"/>
        <v>8295.9814748445151</v>
      </c>
      <c r="DT22" s="1">
        <f t="shared" si="92"/>
        <v>0</v>
      </c>
      <c r="DV22" s="2">
        <f t="shared" si="93"/>
        <v>-9.9999999999998979E-3</v>
      </c>
      <c r="DW22" s="2">
        <f t="shared" si="94"/>
        <v>1.0000000000000009E-2</v>
      </c>
      <c r="DX22" s="2">
        <f t="shared" si="95"/>
        <v>-1.0000000000000009E-2</v>
      </c>
      <c r="DY22" s="2">
        <f t="shared" si="96"/>
        <v>3.0000000000000027E-2</v>
      </c>
      <c r="EA22" s="1">
        <f t="shared" si="146"/>
        <v>0</v>
      </c>
      <c r="EB22" s="1">
        <f t="shared" si="147"/>
        <v>0</v>
      </c>
      <c r="EC22" s="1">
        <f t="shared" si="148"/>
        <v>8213.0216600960703</v>
      </c>
      <c r="ED22" s="1">
        <f t="shared" si="149"/>
        <v>0</v>
      </c>
      <c r="EF22" s="1">
        <f t="shared" si="150"/>
        <v>0</v>
      </c>
      <c r="EG22" s="1">
        <f t="shared" si="151"/>
        <v>0</v>
      </c>
      <c r="EH22" s="1">
        <f t="shared" si="152"/>
        <v>8192.5403093227633</v>
      </c>
      <c r="EI22" s="1">
        <f t="shared" si="153"/>
        <v>0</v>
      </c>
      <c r="EK22" s="21">
        <f t="shared" si="175"/>
        <v>0</v>
      </c>
      <c r="EL22" s="21">
        <f t="shared" si="154"/>
        <v>0</v>
      </c>
      <c r="EM22" s="21">
        <f t="shared" si="155"/>
        <v>20.481350773306986</v>
      </c>
      <c r="EN22" s="21">
        <f t="shared" si="156"/>
        <v>0</v>
      </c>
      <c r="EP22" s="21">
        <f t="shared" si="157"/>
        <v>20.481350773306986</v>
      </c>
      <c r="ER22" s="1">
        <f t="shared" si="100"/>
        <v>0</v>
      </c>
      <c r="ES22" s="1">
        <f t="shared" si="101"/>
        <v>3505.6618650493206</v>
      </c>
      <c r="ET22" s="1">
        <f t="shared" si="102"/>
        <v>0</v>
      </c>
      <c r="EU22" s="1">
        <f t="shared" si="103"/>
        <v>5379.2401261069217</v>
      </c>
      <c r="EV22" s="1"/>
      <c r="EW22" s="1">
        <f t="shared" si="158"/>
        <v>0</v>
      </c>
      <c r="EX22" s="1">
        <f t="shared" si="159"/>
        <v>6969.8132018383467</v>
      </c>
      <c r="EY22" s="1">
        <f t="shared" si="160"/>
        <v>0</v>
      </c>
      <c r="EZ22" s="1">
        <f t="shared" si="161"/>
        <v>10027.949537136617</v>
      </c>
      <c r="FA22" s="1"/>
      <c r="FB22" s="21">
        <f t="shared" si="162"/>
        <v>0</v>
      </c>
      <c r="FC22" s="21">
        <f t="shared" si="163"/>
        <v>0</v>
      </c>
      <c r="FD22" s="21">
        <f t="shared" si="164"/>
        <v>20.481350773306986</v>
      </c>
      <c r="FE22" s="21">
        <f t="shared" si="165"/>
        <v>0</v>
      </c>
      <c r="FG22" s="1">
        <f t="shared" si="166"/>
        <v>0</v>
      </c>
      <c r="FH22" s="1">
        <f t="shared" si="183"/>
        <v>10475.475066887668</v>
      </c>
      <c r="FI22" s="1">
        <f t="shared" si="184"/>
        <v>0</v>
      </c>
      <c r="FJ22" s="1">
        <f t="shared" si="185"/>
        <v>15407.189663243538</v>
      </c>
      <c r="FL22" s="1">
        <f t="shared" si="167"/>
        <v>25882.664730131204</v>
      </c>
      <c r="FM22" s="1">
        <f t="shared" si="105"/>
        <v>0</v>
      </c>
      <c r="FN22" s="1">
        <f t="shared" si="168"/>
        <v>-20.481350773306986</v>
      </c>
      <c r="FO22" s="1">
        <f t="shared" si="169"/>
        <v>25862.183379357899</v>
      </c>
      <c r="FP22" s="21">
        <f t="shared" si="170"/>
        <v>2.5862183379357897</v>
      </c>
    </row>
    <row r="23" spans="1:172" ht="15" customHeight="1" x14ac:dyDescent="0.25">
      <c r="A23" s="1">
        <f>'BTEvent-Driven Loop'!A22</f>
        <v>19</v>
      </c>
      <c r="C23" s="1">
        <f>'BTEvent-Driven Loop'!C22</f>
        <v>0</v>
      </c>
      <c r="D23" s="1">
        <f>'BTEvent-Driven Loop'!D22</f>
        <v>0</v>
      </c>
      <c r="E23" s="1">
        <f>'BTEvent-Driven Loop'!E22</f>
        <v>0</v>
      </c>
      <c r="F23" s="1">
        <f>'BTEvent-Driven Loop'!F22</f>
        <v>0</v>
      </c>
      <c r="H23" s="1">
        <f>'BTEvent-Driven Loop'!H22</f>
        <v>299.03791629461455</v>
      </c>
      <c r="I23" s="1">
        <f>'BTEvent-Driven Loop'!I22</f>
        <v>1617.3172963341153</v>
      </c>
      <c r="J23" s="1">
        <f>'BTEvent-Driven Loop'!J22</f>
        <v>3331.5386276834288</v>
      </c>
      <c r="K23" s="1">
        <f>'BTEvent-Driven Loop'!K22</f>
        <v>35063.907079283948</v>
      </c>
      <c r="L23" s="1"/>
      <c r="M23" s="1">
        <f>'BTEvent-Driven Loop'!M22</f>
        <v>311.49782947355681</v>
      </c>
      <c r="N23" s="1">
        <f>'BTEvent-Driven Loop'!N22</f>
        <v>1411.1886213111397</v>
      </c>
      <c r="O23" s="1">
        <f>'BTEvent-Driven Loop'!O22</f>
        <v>3797.9540355591093</v>
      </c>
      <c r="P23" s="1">
        <f>'BTEvent-Driven Loop'!P22</f>
        <v>39739.094689855134</v>
      </c>
      <c r="R23" s="2">
        <f t="shared" si="106"/>
        <v>0</v>
      </c>
      <c r="S23" s="2">
        <f t="shared" si="106"/>
        <v>-0.10999999999999999</v>
      </c>
      <c r="T23" s="2">
        <f t="shared" si="106"/>
        <v>0.14000000000000012</v>
      </c>
      <c r="U23" s="2">
        <f t="shared" si="106"/>
        <v>0.18999999999999995</v>
      </c>
      <c r="W23" s="2">
        <f t="shared" si="107"/>
        <v>-3.9999999999999925E-2</v>
      </c>
      <c r="X23" s="2">
        <f t="shared" si="107"/>
        <v>2.0000000000000018E-2</v>
      </c>
      <c r="Y23" s="2">
        <f t="shared" si="107"/>
        <v>0</v>
      </c>
      <c r="Z23" s="2">
        <f t="shared" si="107"/>
        <v>5.0000000000000044E-2</v>
      </c>
      <c r="AB23" s="1">
        <f t="shared" si="108"/>
        <v>0</v>
      </c>
      <c r="AC23" s="3">
        <f t="shared" si="44"/>
        <v>0</v>
      </c>
      <c r="AE23" s="2">
        <f t="shared" si="45"/>
        <v>0</v>
      </c>
      <c r="AF23" s="2">
        <f t="shared" si="46"/>
        <v>0</v>
      </c>
      <c r="AG23" s="2">
        <f t="shared" si="47"/>
        <v>0</v>
      </c>
      <c r="AH23" s="2">
        <f t="shared" si="48"/>
        <v>0</v>
      </c>
      <c r="AJ23" s="1">
        <f t="shared" si="109"/>
        <v>0</v>
      </c>
      <c r="AK23" s="1">
        <f t="shared" si="110"/>
        <v>10475.475066887668</v>
      </c>
      <c r="AL23" s="1">
        <f t="shared" si="111"/>
        <v>0</v>
      </c>
      <c r="AM23" s="1">
        <f t="shared" si="112"/>
        <v>15407.189663243538</v>
      </c>
      <c r="AO23" s="1">
        <f t="shared" si="113"/>
        <v>25882.664730131204</v>
      </c>
      <c r="AP23" s="1">
        <f t="shared" si="114"/>
        <v>0</v>
      </c>
      <c r="AQ23" s="1">
        <f t="shared" si="115"/>
        <v>25882.664730131204</v>
      </c>
      <c r="AS23" s="1">
        <f t="shared" si="116"/>
        <v>25862.183379357899</v>
      </c>
      <c r="AU23" s="1">
        <f t="shared" si="117"/>
        <v>0</v>
      </c>
      <c r="AV23" s="1">
        <f t="shared" si="118"/>
        <v>0</v>
      </c>
      <c r="AW23" s="1">
        <f t="shared" si="119"/>
        <v>0</v>
      </c>
      <c r="AX23" s="1">
        <f t="shared" si="120"/>
        <v>0</v>
      </c>
      <c r="AZ23" s="43">
        <f t="shared" si="53"/>
        <v>0</v>
      </c>
      <c r="BA23" s="43">
        <f t="shared" si="54"/>
        <v>25862.183379357899</v>
      </c>
      <c r="BB23" s="1">
        <f t="shared" si="121"/>
        <v>25862.183379357899</v>
      </c>
      <c r="BC23" s="1"/>
      <c r="BD23" s="1">
        <f t="shared" si="55"/>
        <v>0</v>
      </c>
      <c r="BE23" s="1">
        <f t="shared" si="56"/>
        <v>0</v>
      </c>
      <c r="BF23" s="1">
        <f t="shared" si="57"/>
        <v>0</v>
      </c>
      <c r="BG23" s="1">
        <f t="shared" si="58"/>
        <v>0</v>
      </c>
      <c r="BH23" s="1"/>
      <c r="BI23" s="1">
        <f t="shared" si="59"/>
        <v>0</v>
      </c>
      <c r="BJ23" s="1">
        <f t="shared" si="60"/>
        <v>10475.475066887668</v>
      </c>
      <c r="BK23" s="1">
        <f t="shared" si="61"/>
        <v>0</v>
      </c>
      <c r="BL23" s="1">
        <f t="shared" si="62"/>
        <v>15407.189663243538</v>
      </c>
      <c r="BM23" s="1"/>
      <c r="BN23" s="43">
        <f t="shared" si="122"/>
        <v>0</v>
      </c>
      <c r="BO23" s="43">
        <f t="shared" si="123"/>
        <v>0</v>
      </c>
      <c r="BP23" s="43">
        <f t="shared" si="124"/>
        <v>0</v>
      </c>
      <c r="BQ23" s="43">
        <f t="shared" si="125"/>
        <v>0</v>
      </c>
      <c r="BR23" s="1"/>
      <c r="BS23" s="1">
        <f t="shared" si="126"/>
        <v>0</v>
      </c>
      <c r="BT23" s="1">
        <f t="shared" si="127"/>
        <v>0</v>
      </c>
      <c r="BU23" s="1">
        <f t="shared" si="128"/>
        <v>0</v>
      </c>
      <c r="BV23" s="1">
        <f t="shared" si="129"/>
        <v>0</v>
      </c>
      <c r="BW23" s="1"/>
      <c r="BX23" s="1">
        <f t="shared" si="130"/>
        <v>0</v>
      </c>
      <c r="BY23" s="1">
        <f t="shared" si="131"/>
        <v>0</v>
      </c>
      <c r="BZ23" s="1">
        <f t="shared" si="132"/>
        <v>0</v>
      </c>
      <c r="CA23" s="1">
        <f t="shared" si="133"/>
        <v>0</v>
      </c>
      <c r="CB23" s="1"/>
      <c r="CC23" s="1">
        <f t="shared" si="176"/>
        <v>0</v>
      </c>
      <c r="CD23" s="1">
        <f t="shared" si="177"/>
        <v>0</v>
      </c>
      <c r="CE23" s="1">
        <f t="shared" si="178"/>
        <v>0</v>
      </c>
      <c r="CF23" s="1">
        <f t="shared" si="179"/>
        <v>0</v>
      </c>
      <c r="CG23" s="1"/>
      <c r="CH23" s="2">
        <f t="shared" si="137"/>
        <v>0</v>
      </c>
      <c r="CI23" s="2">
        <f t="shared" si="138"/>
        <v>-0.10999999999999999</v>
      </c>
      <c r="CJ23" s="2">
        <f t="shared" si="139"/>
        <v>0.14000000000000012</v>
      </c>
      <c r="CK23" s="2">
        <f t="shared" si="140"/>
        <v>0.18999999999999995</v>
      </c>
      <c r="CL23" s="1"/>
      <c r="CM23" s="1">
        <f t="shared" si="71"/>
        <v>-3.9999999999999925E-2</v>
      </c>
      <c r="CN23" s="1">
        <f t="shared" si="72"/>
        <v>2.0000000000000018E-2</v>
      </c>
      <c r="CO23" s="1">
        <f t="shared" si="73"/>
        <v>0</v>
      </c>
      <c r="CP23" s="1">
        <f t="shared" si="74"/>
        <v>5.0000000000000044E-2</v>
      </c>
      <c r="CQ23" s="1"/>
      <c r="CR23" s="2">
        <f t="shared" si="141"/>
        <v>3.9999999999999925E-2</v>
      </c>
      <c r="CS23" s="2">
        <f t="shared" si="180"/>
        <v>-0.13</v>
      </c>
      <c r="CT23" s="2">
        <f t="shared" si="181"/>
        <v>0.14000000000000012</v>
      </c>
      <c r="CU23" s="2">
        <f t="shared" si="182"/>
        <v>0.1399999999999999</v>
      </c>
      <c r="CV23" s="1"/>
      <c r="CW23" s="1">
        <f t="shared" si="76"/>
        <v>0</v>
      </c>
      <c r="CX23" s="1">
        <f t="shared" si="77"/>
        <v>0</v>
      </c>
      <c r="CY23" s="1">
        <f t="shared" si="78"/>
        <v>0</v>
      </c>
      <c r="CZ23" s="1">
        <f t="shared" si="79"/>
        <v>0</v>
      </c>
      <c r="DA23" s="1"/>
      <c r="DB23" s="1">
        <f t="shared" si="80"/>
        <v>0</v>
      </c>
      <c r="DC23" s="1">
        <f t="shared" si="81"/>
        <v>0</v>
      </c>
      <c r="DD23" s="1">
        <f t="shared" si="82"/>
        <v>0</v>
      </c>
      <c r="DE23" s="1">
        <f t="shared" si="83"/>
        <v>0</v>
      </c>
      <c r="DG23" s="2">
        <f t="shared" si="84"/>
        <v>0</v>
      </c>
      <c r="DH23" s="2">
        <f t="shared" si="85"/>
        <v>-0.10999999999999999</v>
      </c>
      <c r="DI23" s="2">
        <f t="shared" si="86"/>
        <v>0.14000000000000012</v>
      </c>
      <c r="DJ23" s="2">
        <f t="shared" si="87"/>
        <v>0.18999999999999995</v>
      </c>
      <c r="DL23" s="1">
        <f t="shared" si="142"/>
        <v>0</v>
      </c>
      <c r="DM23" s="1">
        <f t="shared" si="143"/>
        <v>0</v>
      </c>
      <c r="DN23" s="1">
        <f t="shared" si="144"/>
        <v>0</v>
      </c>
      <c r="DO23" s="1">
        <f t="shared" si="145"/>
        <v>0</v>
      </c>
      <c r="DQ23" s="1">
        <f t="shared" si="89"/>
        <v>0</v>
      </c>
      <c r="DR23" s="1">
        <f t="shared" si="90"/>
        <v>10475.475066887668</v>
      </c>
      <c r="DS23" s="1">
        <f t="shared" si="91"/>
        <v>0</v>
      </c>
      <c r="DT23" s="1">
        <f t="shared" si="92"/>
        <v>15407.189663243538</v>
      </c>
      <c r="DV23" s="2">
        <f t="shared" si="93"/>
        <v>-3.9999999999999925E-2</v>
      </c>
      <c r="DW23" s="2">
        <f t="shared" si="94"/>
        <v>2.0000000000000018E-2</v>
      </c>
      <c r="DX23" s="2">
        <f t="shared" si="95"/>
        <v>0</v>
      </c>
      <c r="DY23" s="2">
        <f t="shared" si="96"/>
        <v>5.0000000000000044E-2</v>
      </c>
      <c r="EA23" s="1">
        <f t="shared" si="146"/>
        <v>0</v>
      </c>
      <c r="EB23" s="1">
        <f t="shared" si="147"/>
        <v>10684.984568225422</v>
      </c>
      <c r="EC23" s="1">
        <f t="shared" si="148"/>
        <v>0</v>
      </c>
      <c r="ED23" s="1">
        <f t="shared" si="149"/>
        <v>16177.549146405716</v>
      </c>
      <c r="EF23" s="1">
        <f t="shared" si="150"/>
        <v>0</v>
      </c>
      <c r="EG23" s="1">
        <f t="shared" si="151"/>
        <v>10658.338721421867</v>
      </c>
      <c r="EH23" s="1">
        <f t="shared" si="152"/>
        <v>0</v>
      </c>
      <c r="EI23" s="1">
        <f t="shared" si="153"/>
        <v>16137.206131078021</v>
      </c>
      <c r="EK23" s="21">
        <f t="shared" si="175"/>
        <v>0</v>
      </c>
      <c r="EL23" s="21">
        <f t="shared" si="154"/>
        <v>26.645846803554377</v>
      </c>
      <c r="EM23" s="21">
        <f t="shared" si="155"/>
        <v>0</v>
      </c>
      <c r="EN23" s="21">
        <f t="shared" si="156"/>
        <v>40.343015327694957</v>
      </c>
      <c r="EP23" s="21">
        <f t="shared" si="157"/>
        <v>66.988862131249334</v>
      </c>
      <c r="ER23" s="1">
        <f t="shared" si="100"/>
        <v>0</v>
      </c>
      <c r="ES23" s="1">
        <f t="shared" si="101"/>
        <v>0</v>
      </c>
      <c r="ET23" s="1">
        <f t="shared" si="102"/>
        <v>0</v>
      </c>
      <c r="EU23" s="1">
        <f t="shared" si="103"/>
        <v>0</v>
      </c>
      <c r="EV23" s="1"/>
      <c r="EW23" s="1">
        <f t="shared" si="158"/>
        <v>0</v>
      </c>
      <c r="EX23" s="1">
        <f t="shared" si="159"/>
        <v>0</v>
      </c>
      <c r="EY23" s="1">
        <f t="shared" si="160"/>
        <v>0</v>
      </c>
      <c r="EZ23" s="1">
        <f t="shared" si="161"/>
        <v>0</v>
      </c>
      <c r="FA23" s="1"/>
      <c r="FB23" s="21">
        <f t="shared" si="162"/>
        <v>0</v>
      </c>
      <c r="FC23" s="21">
        <f t="shared" si="163"/>
        <v>26.645846803554377</v>
      </c>
      <c r="FD23" s="21">
        <f t="shared" si="164"/>
        <v>0</v>
      </c>
      <c r="FE23" s="21">
        <f t="shared" si="165"/>
        <v>40.343015327694957</v>
      </c>
      <c r="FG23" s="1">
        <f t="shared" si="166"/>
        <v>0</v>
      </c>
      <c r="FH23" s="1">
        <f t="shared" si="183"/>
        <v>0</v>
      </c>
      <c r="FI23" s="1">
        <f t="shared" si="184"/>
        <v>0</v>
      </c>
      <c r="FJ23" s="1">
        <f t="shared" si="185"/>
        <v>0</v>
      </c>
      <c r="FL23" s="1">
        <f t="shared" si="167"/>
        <v>0</v>
      </c>
      <c r="FM23" s="1">
        <f t="shared" si="105"/>
        <v>25862.183379357899</v>
      </c>
      <c r="FN23" s="1">
        <f t="shared" si="168"/>
        <v>-66.988862131249334</v>
      </c>
      <c r="FO23" s="1">
        <f t="shared" si="169"/>
        <v>25795.19451722665</v>
      </c>
      <c r="FP23" s="21">
        <f t="shared" si="170"/>
        <v>2.5795194517226649</v>
      </c>
    </row>
    <row r="24" spans="1:172" ht="15" customHeight="1" x14ac:dyDescent="0.25">
      <c r="A24" s="1">
        <f>'BTEvent-Driven Loop'!A23</f>
        <v>20</v>
      </c>
      <c r="C24" s="1">
        <f>'BTEvent-Driven Loop'!C23</f>
        <v>1</v>
      </c>
      <c r="D24" s="1">
        <f>'BTEvent-Driven Loop'!D23</f>
        <v>0</v>
      </c>
      <c r="E24" s="1">
        <f>'BTEvent-Driven Loop'!E23</f>
        <v>0</v>
      </c>
      <c r="F24" s="1">
        <f>'BTEvent-Driven Loop'!F23</f>
        <v>0</v>
      </c>
      <c r="H24" s="1">
        <f>'BTEvent-Driven Loop'!H23</f>
        <v>314.61280776829238</v>
      </c>
      <c r="I24" s="1">
        <f>'BTEvent-Driven Loop'!I23</f>
        <v>1411.1886213111397</v>
      </c>
      <c r="J24" s="1">
        <f>'BTEvent-Driven Loop'!J23</f>
        <v>3797.9540355591093</v>
      </c>
      <c r="K24" s="1">
        <f>'BTEvent-Driven Loop'!K23</f>
        <v>40931.267530550787</v>
      </c>
      <c r="L24" s="1"/>
      <c r="M24" s="1">
        <f>'BTEvent-Driven Loop'!M23</f>
        <v>271.00311164199439</v>
      </c>
      <c r="N24" s="1">
        <f>'BTEvent-Driven Loop'!N23</f>
        <v>1439.4123937373627</v>
      </c>
      <c r="O24" s="1">
        <f>'BTEvent-Driven Loop'!O23</f>
        <v>3532.0972530699714</v>
      </c>
      <c r="P24" s="1">
        <f>'BTEvent-Driven Loop'!P23</f>
        <v>43315.613211942102</v>
      </c>
      <c r="R24" s="2">
        <f t="shared" si="106"/>
        <v>-0.13000000000000012</v>
      </c>
      <c r="S24" s="2">
        <f t="shared" si="106"/>
        <v>2.0000000000000018E-2</v>
      </c>
      <c r="T24" s="2">
        <f t="shared" si="106"/>
        <v>-7.0000000000000062E-2</v>
      </c>
      <c r="U24" s="2">
        <f t="shared" si="106"/>
        <v>9.000000000000008E-2</v>
      </c>
      <c r="W24" s="2">
        <f t="shared" si="107"/>
        <v>1.0000000000000009E-2</v>
      </c>
      <c r="X24" s="2">
        <f t="shared" si="107"/>
        <v>0</v>
      </c>
      <c r="Y24" s="2">
        <f t="shared" si="107"/>
        <v>0</v>
      </c>
      <c r="Z24" s="2">
        <f t="shared" si="107"/>
        <v>3.0000000000000027E-2</v>
      </c>
      <c r="AB24" s="1">
        <f t="shared" si="108"/>
        <v>1</v>
      </c>
      <c r="AC24" s="3">
        <f t="shared" si="44"/>
        <v>0.8</v>
      </c>
      <c r="AE24" s="2">
        <f t="shared" si="45"/>
        <v>0.8</v>
      </c>
      <c r="AF24" s="2">
        <f t="shared" si="46"/>
        <v>0</v>
      </c>
      <c r="AG24" s="2">
        <f t="shared" si="47"/>
        <v>0</v>
      </c>
      <c r="AH24" s="2">
        <f t="shared" si="48"/>
        <v>0</v>
      </c>
      <c r="AJ24" s="1">
        <f t="shared" si="109"/>
        <v>0</v>
      </c>
      <c r="AK24" s="1">
        <f t="shared" si="110"/>
        <v>0</v>
      </c>
      <c r="AL24" s="1">
        <f t="shared" si="111"/>
        <v>0</v>
      </c>
      <c r="AM24" s="1">
        <f t="shared" si="112"/>
        <v>0</v>
      </c>
      <c r="AO24" s="1">
        <f t="shared" si="113"/>
        <v>0</v>
      </c>
      <c r="AP24" s="1">
        <f t="shared" si="114"/>
        <v>25862.183379357899</v>
      </c>
      <c r="AQ24" s="1">
        <f t="shared" si="115"/>
        <v>25862.183379357899</v>
      </c>
      <c r="AS24" s="1">
        <f t="shared" si="116"/>
        <v>25795.19451722665</v>
      </c>
      <c r="AU24" s="1">
        <f t="shared" si="117"/>
        <v>20636.15561378132</v>
      </c>
      <c r="AV24" s="1">
        <f t="shared" si="118"/>
        <v>0</v>
      </c>
      <c r="AW24" s="1">
        <f t="shared" si="119"/>
        <v>0</v>
      </c>
      <c r="AX24" s="1">
        <f t="shared" si="120"/>
        <v>0</v>
      </c>
      <c r="AZ24" s="43">
        <f t="shared" si="53"/>
        <v>20636.15561378132</v>
      </c>
      <c r="BA24" s="43">
        <f t="shared" si="54"/>
        <v>5159.0389034453292</v>
      </c>
      <c r="BB24" s="1">
        <f t="shared" si="121"/>
        <v>25795.19451722665</v>
      </c>
      <c r="BC24" s="1"/>
      <c r="BD24" s="1">
        <f t="shared" si="55"/>
        <v>20636.15561378132</v>
      </c>
      <c r="BE24" s="1">
        <f t="shared" si="56"/>
        <v>0</v>
      </c>
      <c r="BF24" s="1">
        <f t="shared" si="57"/>
        <v>0</v>
      </c>
      <c r="BG24" s="1">
        <f t="shared" si="58"/>
        <v>0</v>
      </c>
      <c r="BH24" s="1"/>
      <c r="BI24" s="1">
        <f t="shared" si="59"/>
        <v>0</v>
      </c>
      <c r="BJ24" s="1">
        <f t="shared" si="60"/>
        <v>0</v>
      </c>
      <c r="BK24" s="1">
        <f t="shared" si="61"/>
        <v>0</v>
      </c>
      <c r="BL24" s="1">
        <f t="shared" si="62"/>
        <v>0</v>
      </c>
      <c r="BM24" s="1"/>
      <c r="BN24" s="43">
        <f t="shared" si="122"/>
        <v>0</v>
      </c>
      <c r="BO24" s="43">
        <f t="shared" si="123"/>
        <v>0</v>
      </c>
      <c r="BP24" s="43">
        <f t="shared" si="124"/>
        <v>0</v>
      </c>
      <c r="BQ24" s="43">
        <f t="shared" si="125"/>
        <v>0</v>
      </c>
      <c r="BR24" s="1"/>
      <c r="BS24" s="1">
        <f t="shared" si="126"/>
        <v>20636.15561378132</v>
      </c>
      <c r="BT24" s="1">
        <f t="shared" si="127"/>
        <v>0</v>
      </c>
      <c r="BU24" s="1">
        <f t="shared" si="128"/>
        <v>0</v>
      </c>
      <c r="BV24" s="1">
        <f t="shared" si="129"/>
        <v>0</v>
      </c>
      <c r="BW24" s="1"/>
      <c r="BX24" s="1">
        <f t="shared" si="130"/>
        <v>20605.247742168067</v>
      </c>
      <c r="BY24" s="1">
        <f t="shared" si="131"/>
        <v>0</v>
      </c>
      <c r="BZ24" s="1">
        <f t="shared" si="132"/>
        <v>0</v>
      </c>
      <c r="CA24" s="1">
        <f t="shared" si="133"/>
        <v>0</v>
      </c>
      <c r="CB24" s="1"/>
      <c r="CC24" s="1">
        <f t="shared" si="176"/>
        <v>30.907871613253519</v>
      </c>
      <c r="CD24" s="1">
        <f t="shared" si="177"/>
        <v>0</v>
      </c>
      <c r="CE24" s="1">
        <f t="shared" si="178"/>
        <v>0</v>
      </c>
      <c r="CF24" s="1">
        <f t="shared" si="179"/>
        <v>0</v>
      </c>
      <c r="CG24" s="1"/>
      <c r="CH24" s="2">
        <f t="shared" si="137"/>
        <v>-0.13000000000000012</v>
      </c>
      <c r="CI24" s="2">
        <f t="shared" si="138"/>
        <v>2.0000000000000018E-2</v>
      </c>
      <c r="CJ24" s="2">
        <f t="shared" si="139"/>
        <v>-7.0000000000000062E-2</v>
      </c>
      <c r="CK24" s="2">
        <f t="shared" si="140"/>
        <v>9.000000000000008E-2</v>
      </c>
      <c r="CL24" s="1"/>
      <c r="CM24" s="1">
        <f t="shared" si="71"/>
        <v>1.0000000000000009E-2</v>
      </c>
      <c r="CN24" s="1">
        <f t="shared" si="72"/>
        <v>0</v>
      </c>
      <c r="CO24" s="1">
        <f t="shared" si="73"/>
        <v>0</v>
      </c>
      <c r="CP24" s="1">
        <f t="shared" si="74"/>
        <v>3.0000000000000027E-2</v>
      </c>
      <c r="CQ24" s="1"/>
      <c r="CR24" s="2">
        <f t="shared" si="141"/>
        <v>-0.14000000000000012</v>
      </c>
      <c r="CS24" s="2">
        <f t="shared" si="180"/>
        <v>2.0000000000000018E-2</v>
      </c>
      <c r="CT24" s="2">
        <f t="shared" si="181"/>
        <v>-7.0000000000000062E-2</v>
      </c>
      <c r="CU24" s="2">
        <f t="shared" si="182"/>
        <v>6.0000000000000053E-2</v>
      </c>
      <c r="CV24" s="1"/>
      <c r="CW24" s="1">
        <f t="shared" si="76"/>
        <v>17720.513058264536</v>
      </c>
      <c r="CX24" s="1">
        <f t="shared" si="77"/>
        <v>0</v>
      </c>
      <c r="CY24" s="1">
        <f t="shared" si="78"/>
        <v>0</v>
      </c>
      <c r="CZ24" s="1">
        <f t="shared" si="79"/>
        <v>0</v>
      </c>
      <c r="DA24" s="1"/>
      <c r="DB24" s="1">
        <f t="shared" si="80"/>
        <v>0</v>
      </c>
      <c r="DC24" s="1">
        <f t="shared" si="81"/>
        <v>0</v>
      </c>
      <c r="DD24" s="1">
        <f t="shared" si="82"/>
        <v>0</v>
      </c>
      <c r="DE24" s="1">
        <f t="shared" si="83"/>
        <v>0</v>
      </c>
      <c r="DG24" s="2">
        <f t="shared" si="84"/>
        <v>-0.13000000000000012</v>
      </c>
      <c r="DH24" s="2">
        <f t="shared" si="85"/>
        <v>2.0000000000000018E-2</v>
      </c>
      <c r="DI24" s="2">
        <f t="shared" si="86"/>
        <v>-7.0000000000000062E-2</v>
      </c>
      <c r="DJ24" s="2">
        <f t="shared" si="87"/>
        <v>9.000000000000008E-2</v>
      </c>
      <c r="DL24" s="1">
        <f t="shared" si="142"/>
        <v>0</v>
      </c>
      <c r="DM24" s="1">
        <f t="shared" si="143"/>
        <v>0</v>
      </c>
      <c r="DN24" s="1">
        <f t="shared" si="144"/>
        <v>0</v>
      </c>
      <c r="DO24" s="1">
        <f t="shared" si="145"/>
        <v>0</v>
      </c>
      <c r="DQ24" s="1">
        <f t="shared" si="89"/>
        <v>0</v>
      </c>
      <c r="DR24" s="1">
        <f t="shared" si="90"/>
        <v>0</v>
      </c>
      <c r="DS24" s="1">
        <f t="shared" si="91"/>
        <v>0</v>
      </c>
      <c r="DT24" s="1">
        <f t="shared" si="92"/>
        <v>0</v>
      </c>
      <c r="DV24" s="2">
        <f t="shared" si="93"/>
        <v>1.0000000000000009E-2</v>
      </c>
      <c r="DW24" s="2">
        <f t="shared" si="94"/>
        <v>0</v>
      </c>
      <c r="DX24" s="2">
        <f t="shared" si="95"/>
        <v>0</v>
      </c>
      <c r="DY24" s="2">
        <f t="shared" si="96"/>
        <v>3.0000000000000027E-2</v>
      </c>
      <c r="EA24" s="1">
        <f t="shared" si="146"/>
        <v>0</v>
      </c>
      <c r="EB24" s="1">
        <f t="shared" si="147"/>
        <v>0</v>
      </c>
      <c r="EC24" s="1">
        <f t="shared" si="148"/>
        <v>0</v>
      </c>
      <c r="ED24" s="1">
        <f t="shared" si="149"/>
        <v>0</v>
      </c>
      <c r="EF24" s="1">
        <f t="shared" si="150"/>
        <v>0</v>
      </c>
      <c r="EG24" s="1">
        <f t="shared" si="151"/>
        <v>0</v>
      </c>
      <c r="EH24" s="1">
        <f t="shared" si="152"/>
        <v>0</v>
      </c>
      <c r="EI24" s="1">
        <f t="shared" si="153"/>
        <v>0</v>
      </c>
      <c r="EK24" s="21">
        <f t="shared" si="175"/>
        <v>0</v>
      </c>
      <c r="EL24" s="21">
        <f t="shared" si="154"/>
        <v>0</v>
      </c>
      <c r="EM24" s="21">
        <f t="shared" si="155"/>
        <v>0</v>
      </c>
      <c r="EN24" s="21">
        <f t="shared" si="156"/>
        <v>0</v>
      </c>
      <c r="EP24" s="21">
        <f t="shared" si="157"/>
        <v>0</v>
      </c>
      <c r="ER24" s="1">
        <f t="shared" si="100"/>
        <v>17720.513058264536</v>
      </c>
      <c r="ES24" s="1">
        <f t="shared" si="101"/>
        <v>0</v>
      </c>
      <c r="ET24" s="1">
        <f t="shared" si="102"/>
        <v>0</v>
      </c>
      <c r="EU24" s="1">
        <f t="shared" si="103"/>
        <v>0</v>
      </c>
      <c r="EV24" s="1"/>
      <c r="EW24" s="1">
        <f t="shared" si="158"/>
        <v>0</v>
      </c>
      <c r="EX24" s="1">
        <f t="shared" si="159"/>
        <v>0</v>
      </c>
      <c r="EY24" s="1">
        <f t="shared" si="160"/>
        <v>0</v>
      </c>
      <c r="EZ24" s="1">
        <f t="shared" si="161"/>
        <v>0</v>
      </c>
      <c r="FA24" s="1"/>
      <c r="FB24" s="21">
        <f t="shared" si="162"/>
        <v>0</v>
      </c>
      <c r="FC24" s="21">
        <f t="shared" si="163"/>
        <v>0</v>
      </c>
      <c r="FD24" s="21">
        <f t="shared" si="164"/>
        <v>0</v>
      </c>
      <c r="FE24" s="21">
        <f t="shared" si="165"/>
        <v>0</v>
      </c>
      <c r="FG24" s="1">
        <f t="shared" si="166"/>
        <v>17720.513058264536</v>
      </c>
      <c r="FH24" s="1">
        <f t="shared" si="183"/>
        <v>0</v>
      </c>
      <c r="FI24" s="1">
        <f t="shared" si="184"/>
        <v>0</v>
      </c>
      <c r="FJ24" s="1">
        <f t="shared" si="185"/>
        <v>0</v>
      </c>
      <c r="FL24" s="1">
        <f t="shared" si="167"/>
        <v>17720.513058264536</v>
      </c>
      <c r="FM24" s="1">
        <f t="shared" si="105"/>
        <v>5159.0389034453292</v>
      </c>
      <c r="FN24" s="1">
        <f t="shared" si="168"/>
        <v>0</v>
      </c>
      <c r="FO24" s="1">
        <f t="shared" si="169"/>
        <v>22879.551961709865</v>
      </c>
      <c r="FP24" s="21">
        <f t="shared" si="170"/>
        <v>2.2879551961709867</v>
      </c>
    </row>
    <row r="25" spans="1:172" ht="15" customHeight="1" x14ac:dyDescent="0.25">
      <c r="A25" s="1">
        <f>'BTEvent-Driven Loop'!A24</f>
        <v>21</v>
      </c>
      <c r="C25" s="1">
        <f>'BTEvent-Driven Loop'!C24</f>
        <v>0</v>
      </c>
      <c r="D25" s="1">
        <f>'BTEvent-Driven Loop'!D24</f>
        <v>0</v>
      </c>
      <c r="E25" s="1">
        <f>'BTEvent-Driven Loop'!E24</f>
        <v>1</v>
      </c>
      <c r="F25" s="1">
        <f>'BTEvent-Driven Loop'!F24</f>
        <v>0</v>
      </c>
      <c r="H25" s="1">
        <f>'BTEvent-Driven Loop'!H24</f>
        <v>284.5532672240941</v>
      </c>
      <c r="I25" s="1">
        <f>'BTEvent-Driven Loop'!I24</f>
        <v>1439.4123937373627</v>
      </c>
      <c r="J25" s="1">
        <f>'BTEvent-Driven Loop'!J24</f>
        <v>3673.3811431927702</v>
      </c>
      <c r="K25" s="1">
        <f>'BTEvent-Driven Loop'!K24</f>
        <v>43315.613211942102</v>
      </c>
      <c r="L25" s="1"/>
      <c r="M25" s="1">
        <f>'BTEvent-Driven Loop'!M24</f>
        <v>284.5532672240941</v>
      </c>
      <c r="N25" s="1">
        <f>'BTEvent-Driven Loop'!N24</f>
        <v>1324.2594022383737</v>
      </c>
      <c r="O25" s="1">
        <f>'BTEvent-Driven Loop'!O24</f>
        <v>3849.9860058462691</v>
      </c>
      <c r="P25" s="1">
        <f>'BTEvent-Driven Loop'!P24</f>
        <v>54144.516514927629</v>
      </c>
      <c r="R25" s="2">
        <f t="shared" si="106"/>
        <v>5.0000000000000044E-2</v>
      </c>
      <c r="S25" s="2">
        <f t="shared" si="106"/>
        <v>-7.999999999999996E-2</v>
      </c>
      <c r="T25" s="2">
        <f t="shared" si="106"/>
        <v>9.000000000000008E-2</v>
      </c>
      <c r="U25" s="2">
        <f t="shared" si="106"/>
        <v>0.25</v>
      </c>
      <c r="W25" s="2">
        <f t="shared" si="107"/>
        <v>5.0000000000000044E-2</v>
      </c>
      <c r="X25" s="2">
        <f t="shared" si="107"/>
        <v>0</v>
      </c>
      <c r="Y25" s="2">
        <f t="shared" si="107"/>
        <v>4.0000000000000036E-2</v>
      </c>
      <c r="Z25" s="2">
        <f t="shared" si="107"/>
        <v>0</v>
      </c>
      <c r="AB25" s="1">
        <f t="shared" si="108"/>
        <v>1</v>
      </c>
      <c r="AC25" s="3">
        <f t="shared" si="44"/>
        <v>0.8</v>
      </c>
      <c r="AE25" s="2">
        <f t="shared" si="45"/>
        <v>0</v>
      </c>
      <c r="AF25" s="2">
        <f t="shared" si="46"/>
        <v>0</v>
      </c>
      <c r="AG25" s="2">
        <f t="shared" si="47"/>
        <v>0.8</v>
      </c>
      <c r="AH25" s="2">
        <f t="shared" si="48"/>
        <v>0</v>
      </c>
      <c r="AJ25" s="1">
        <f t="shared" si="109"/>
        <v>17720.513058264536</v>
      </c>
      <c r="AK25" s="1">
        <f t="shared" si="110"/>
        <v>0</v>
      </c>
      <c r="AL25" s="1">
        <f t="shared" si="111"/>
        <v>0</v>
      </c>
      <c r="AM25" s="1">
        <f t="shared" si="112"/>
        <v>0</v>
      </c>
      <c r="AO25" s="1">
        <f t="shared" si="113"/>
        <v>17720.513058264536</v>
      </c>
      <c r="AP25" s="1">
        <f t="shared" si="114"/>
        <v>5159.0389034453292</v>
      </c>
      <c r="AQ25" s="1">
        <f t="shared" si="115"/>
        <v>22879.551961709865</v>
      </c>
      <c r="AS25" s="1">
        <f t="shared" si="116"/>
        <v>22879.551961709865</v>
      </c>
      <c r="AU25" s="1">
        <f t="shared" si="117"/>
        <v>0</v>
      </c>
      <c r="AV25" s="1">
        <f t="shared" si="118"/>
        <v>0</v>
      </c>
      <c r="AW25" s="1">
        <f t="shared" si="119"/>
        <v>18303.641569367894</v>
      </c>
      <c r="AX25" s="1">
        <f t="shared" si="120"/>
        <v>0</v>
      </c>
      <c r="AZ25" s="43">
        <f t="shared" si="53"/>
        <v>18303.641569367894</v>
      </c>
      <c r="BA25" s="43">
        <f t="shared" si="54"/>
        <v>4575.9103923419716</v>
      </c>
      <c r="BB25" s="1">
        <f t="shared" si="121"/>
        <v>22879.551961709865</v>
      </c>
      <c r="BC25" s="1"/>
      <c r="BD25" s="1">
        <f t="shared" si="55"/>
        <v>0</v>
      </c>
      <c r="BE25" s="1">
        <f t="shared" si="56"/>
        <v>0</v>
      </c>
      <c r="BF25" s="1">
        <f t="shared" si="57"/>
        <v>18303.641569367894</v>
      </c>
      <c r="BG25" s="1">
        <f t="shared" si="58"/>
        <v>0</v>
      </c>
      <c r="BH25" s="1"/>
      <c r="BI25" s="1">
        <f t="shared" si="59"/>
        <v>17720.513058264536</v>
      </c>
      <c r="BJ25" s="1">
        <f t="shared" si="60"/>
        <v>0</v>
      </c>
      <c r="BK25" s="1">
        <f t="shared" si="61"/>
        <v>0</v>
      </c>
      <c r="BL25" s="1">
        <f t="shared" si="62"/>
        <v>0</v>
      </c>
      <c r="BM25" s="1"/>
      <c r="BN25" s="43">
        <f t="shared" si="122"/>
        <v>0</v>
      </c>
      <c r="BO25" s="43">
        <f t="shared" si="123"/>
        <v>0</v>
      </c>
      <c r="BP25" s="43">
        <f t="shared" si="124"/>
        <v>0</v>
      </c>
      <c r="BQ25" s="43">
        <f t="shared" si="125"/>
        <v>0</v>
      </c>
      <c r="BR25" s="1"/>
      <c r="BS25" s="1">
        <f t="shared" si="126"/>
        <v>0</v>
      </c>
      <c r="BT25" s="1">
        <f t="shared" si="127"/>
        <v>0</v>
      </c>
      <c r="BU25" s="1">
        <f t="shared" si="128"/>
        <v>18303.641569367894</v>
      </c>
      <c r="BV25" s="1">
        <f t="shared" si="129"/>
        <v>0</v>
      </c>
      <c r="BW25" s="1"/>
      <c r="BX25" s="1">
        <f t="shared" si="130"/>
        <v>0</v>
      </c>
      <c r="BY25" s="1">
        <f t="shared" si="131"/>
        <v>0</v>
      </c>
      <c r="BZ25" s="1">
        <f t="shared" si="132"/>
        <v>18276.227228525106</v>
      </c>
      <c r="CA25" s="1">
        <f t="shared" si="133"/>
        <v>0</v>
      </c>
      <c r="CB25" s="1"/>
      <c r="CC25" s="1">
        <f t="shared" si="176"/>
        <v>0</v>
      </c>
      <c r="CD25" s="1">
        <f t="shared" si="177"/>
        <v>0</v>
      </c>
      <c r="CE25" s="1">
        <f t="shared" si="178"/>
        <v>27.414340842788079</v>
      </c>
      <c r="CF25" s="1">
        <f t="shared" si="179"/>
        <v>0</v>
      </c>
      <c r="CG25" s="1"/>
      <c r="CH25" s="2">
        <f t="shared" si="137"/>
        <v>5.0000000000000044E-2</v>
      </c>
      <c r="CI25" s="2">
        <f t="shared" si="138"/>
        <v>-7.999999999999996E-2</v>
      </c>
      <c r="CJ25" s="2">
        <f t="shared" si="139"/>
        <v>9.000000000000008E-2</v>
      </c>
      <c r="CK25" s="2">
        <f t="shared" si="140"/>
        <v>0.25</v>
      </c>
      <c r="CL25" s="1"/>
      <c r="CM25" s="1">
        <f t="shared" si="71"/>
        <v>5.0000000000000044E-2</v>
      </c>
      <c r="CN25" s="1">
        <f t="shared" si="72"/>
        <v>0</v>
      </c>
      <c r="CO25" s="1">
        <f t="shared" si="73"/>
        <v>4.0000000000000036E-2</v>
      </c>
      <c r="CP25" s="1">
        <f t="shared" si="74"/>
        <v>0</v>
      </c>
      <c r="CQ25" s="1"/>
      <c r="CR25" s="2">
        <f t="shared" si="141"/>
        <v>0</v>
      </c>
      <c r="CS25" s="2">
        <f t="shared" si="180"/>
        <v>-7.999999999999996E-2</v>
      </c>
      <c r="CT25" s="2">
        <f t="shared" si="181"/>
        <v>5.0000000000000044E-2</v>
      </c>
      <c r="CU25" s="2">
        <f t="shared" si="182"/>
        <v>0.25</v>
      </c>
      <c r="CV25" s="1"/>
      <c r="CW25" s="1">
        <f t="shared" si="76"/>
        <v>0</v>
      </c>
      <c r="CX25" s="1">
        <f t="shared" si="77"/>
        <v>0</v>
      </c>
      <c r="CY25" s="1">
        <f t="shared" si="78"/>
        <v>19190.03858995136</v>
      </c>
      <c r="CZ25" s="1">
        <f t="shared" si="79"/>
        <v>0</v>
      </c>
      <c r="DA25" s="1"/>
      <c r="DB25" s="1">
        <f t="shared" si="80"/>
        <v>0</v>
      </c>
      <c r="DC25" s="1">
        <f t="shared" si="81"/>
        <v>0</v>
      </c>
      <c r="DD25" s="1">
        <f t="shared" si="82"/>
        <v>0</v>
      </c>
      <c r="DE25" s="1">
        <f t="shared" si="83"/>
        <v>0</v>
      </c>
      <c r="DG25" s="2">
        <f t="shared" si="84"/>
        <v>5.0000000000000044E-2</v>
      </c>
      <c r="DH25" s="2">
        <f t="shared" si="85"/>
        <v>-7.999999999999996E-2</v>
      </c>
      <c r="DI25" s="2">
        <f t="shared" si="86"/>
        <v>9.000000000000008E-2</v>
      </c>
      <c r="DJ25" s="2">
        <f t="shared" si="87"/>
        <v>0.25</v>
      </c>
      <c r="DL25" s="1">
        <f t="shared" si="142"/>
        <v>0</v>
      </c>
      <c r="DM25" s="1">
        <f t="shared" si="143"/>
        <v>0</v>
      </c>
      <c r="DN25" s="1">
        <f t="shared" si="144"/>
        <v>0</v>
      </c>
      <c r="DO25" s="1">
        <f t="shared" si="145"/>
        <v>0</v>
      </c>
      <c r="DQ25" s="1">
        <f t="shared" si="89"/>
        <v>17720.513058264536</v>
      </c>
      <c r="DR25" s="1">
        <f t="shared" si="90"/>
        <v>0</v>
      </c>
      <c r="DS25" s="1">
        <f t="shared" si="91"/>
        <v>0</v>
      </c>
      <c r="DT25" s="1">
        <f t="shared" si="92"/>
        <v>0</v>
      </c>
      <c r="DV25" s="2">
        <f t="shared" si="93"/>
        <v>5.0000000000000044E-2</v>
      </c>
      <c r="DW25" s="2">
        <f t="shared" si="94"/>
        <v>0</v>
      </c>
      <c r="DX25" s="2">
        <f t="shared" si="95"/>
        <v>4.0000000000000036E-2</v>
      </c>
      <c r="DY25" s="2">
        <f t="shared" si="96"/>
        <v>0</v>
      </c>
      <c r="EA25" s="1">
        <f t="shared" si="146"/>
        <v>18606.538711177764</v>
      </c>
      <c r="EB25" s="1">
        <f t="shared" si="147"/>
        <v>0</v>
      </c>
      <c r="EC25" s="1">
        <f t="shared" si="148"/>
        <v>0</v>
      </c>
      <c r="ED25" s="1">
        <f t="shared" si="149"/>
        <v>0</v>
      </c>
      <c r="EF25" s="1">
        <f t="shared" si="150"/>
        <v>18560.138365264604</v>
      </c>
      <c r="EG25" s="1">
        <f t="shared" si="151"/>
        <v>0</v>
      </c>
      <c r="EH25" s="1">
        <f t="shared" si="152"/>
        <v>0</v>
      </c>
      <c r="EI25" s="1">
        <f t="shared" si="153"/>
        <v>0</v>
      </c>
      <c r="EK25" s="21">
        <f t="shared" si="175"/>
        <v>46.400345913159981</v>
      </c>
      <c r="EL25" s="21">
        <f t="shared" si="154"/>
        <v>0</v>
      </c>
      <c r="EM25" s="21">
        <f t="shared" si="155"/>
        <v>0</v>
      </c>
      <c r="EN25" s="21">
        <f t="shared" si="156"/>
        <v>0</v>
      </c>
      <c r="EP25" s="21">
        <f t="shared" si="157"/>
        <v>46.400345913159981</v>
      </c>
      <c r="ER25" s="1">
        <f t="shared" si="100"/>
        <v>0</v>
      </c>
      <c r="ES25" s="1">
        <f t="shared" si="101"/>
        <v>0</v>
      </c>
      <c r="ET25" s="1">
        <f t="shared" si="102"/>
        <v>19190.03858995136</v>
      </c>
      <c r="EU25" s="1">
        <f t="shared" si="103"/>
        <v>0</v>
      </c>
      <c r="EV25" s="1"/>
      <c r="EW25" s="1">
        <f t="shared" si="158"/>
        <v>0</v>
      </c>
      <c r="EX25" s="1">
        <f t="shared" si="159"/>
        <v>0</v>
      </c>
      <c r="EY25" s="1">
        <f t="shared" si="160"/>
        <v>0</v>
      </c>
      <c r="EZ25" s="1">
        <f t="shared" si="161"/>
        <v>0</v>
      </c>
      <c r="FA25" s="1"/>
      <c r="FB25" s="21">
        <f t="shared" si="162"/>
        <v>46.400345913159981</v>
      </c>
      <c r="FC25" s="21">
        <f t="shared" si="163"/>
        <v>0</v>
      </c>
      <c r="FD25" s="21">
        <f t="shared" si="164"/>
        <v>0</v>
      </c>
      <c r="FE25" s="21">
        <f t="shared" si="165"/>
        <v>0</v>
      </c>
      <c r="FG25" s="1">
        <f t="shared" si="166"/>
        <v>0</v>
      </c>
      <c r="FH25" s="1">
        <f t="shared" si="183"/>
        <v>0</v>
      </c>
      <c r="FI25" s="1">
        <f t="shared" si="184"/>
        <v>19190.03858995136</v>
      </c>
      <c r="FJ25" s="1">
        <f t="shared" si="185"/>
        <v>0</v>
      </c>
      <c r="FL25" s="1">
        <f t="shared" si="167"/>
        <v>19190.03858995136</v>
      </c>
      <c r="FM25" s="1">
        <f t="shared" si="105"/>
        <v>4575.9103923419716</v>
      </c>
      <c r="FN25" s="1">
        <f t="shared" si="168"/>
        <v>-46.400345913159981</v>
      </c>
      <c r="FO25" s="1">
        <f t="shared" si="169"/>
        <v>23719.548636380172</v>
      </c>
      <c r="FP25" s="21">
        <f t="shared" si="170"/>
        <v>2.3719548636380172</v>
      </c>
    </row>
    <row r="26" spans="1:172" ht="15" customHeight="1" x14ac:dyDescent="0.25">
      <c r="A26" s="1">
        <f>'BTEvent-Driven Loop'!A25</f>
        <v>22</v>
      </c>
      <c r="C26" s="1">
        <f>'BTEvent-Driven Loop'!C25</f>
        <v>1</v>
      </c>
      <c r="D26" s="1">
        <f>'BTEvent-Driven Loop'!D25</f>
        <v>0</v>
      </c>
      <c r="E26" s="1">
        <f>'BTEvent-Driven Loop'!E25</f>
        <v>1</v>
      </c>
      <c r="F26" s="1">
        <f>'BTEvent-Driven Loop'!F25</f>
        <v>1</v>
      </c>
      <c r="H26" s="1">
        <f>'BTEvent-Driven Loop'!H25</f>
        <v>295.9353979130579</v>
      </c>
      <c r="I26" s="1">
        <f>'BTEvent-Driven Loop'!I25</f>
        <v>1377.2297783279087</v>
      </c>
      <c r="J26" s="1">
        <f>'BTEvent-Driven Loop'!J25</f>
        <v>3849.9860058462691</v>
      </c>
      <c r="K26" s="1">
        <f>'BTEvent-Driven Loop'!K25</f>
        <v>54144.516514927629</v>
      </c>
      <c r="L26" s="1"/>
      <c r="M26" s="1">
        <f>'BTEvent-Driven Loop'!M25</f>
        <v>287.39879989633505</v>
      </c>
      <c r="N26" s="1">
        <f>'BTEvent-Driven Loop'!N25</f>
        <v>1642.0816587755833</v>
      </c>
      <c r="O26" s="1">
        <f>'BTEvent-Driven Loop'!O25</f>
        <v>3387.987685144717</v>
      </c>
      <c r="P26" s="1">
        <f>'BTEvent-Driven Loop'!P25</f>
        <v>47647.174533136313</v>
      </c>
      <c r="R26" s="2">
        <f t="shared" si="106"/>
        <v>1.0000000000000009E-2</v>
      </c>
      <c r="S26" s="2">
        <f t="shared" si="106"/>
        <v>0.24</v>
      </c>
      <c r="T26" s="2">
        <f t="shared" si="106"/>
        <v>-0.12</v>
      </c>
      <c r="U26" s="2">
        <f t="shared" si="106"/>
        <v>-0.12</v>
      </c>
      <c r="W26" s="2">
        <f t="shared" si="107"/>
        <v>4.0000000000000036E-2</v>
      </c>
      <c r="X26" s="2">
        <f t="shared" si="107"/>
        <v>4.0000000000000036E-2</v>
      </c>
      <c r="Y26" s="2">
        <f t="shared" si="107"/>
        <v>0</v>
      </c>
      <c r="Z26" s="2">
        <f t="shared" si="107"/>
        <v>0</v>
      </c>
      <c r="AB26" s="1">
        <f t="shared" si="108"/>
        <v>3</v>
      </c>
      <c r="AC26" s="3">
        <f t="shared" si="44"/>
        <v>0.33333333333333331</v>
      </c>
      <c r="AE26" s="2">
        <f t="shared" si="45"/>
        <v>0.33333333333333331</v>
      </c>
      <c r="AF26" s="2">
        <f t="shared" si="46"/>
        <v>0</v>
      </c>
      <c r="AG26" s="2">
        <f t="shared" si="47"/>
        <v>0.33333333333333331</v>
      </c>
      <c r="AH26" s="2">
        <f t="shared" si="48"/>
        <v>0.33333333333333331</v>
      </c>
      <c r="AJ26" s="1">
        <f t="shared" si="109"/>
        <v>0</v>
      </c>
      <c r="AK26" s="1">
        <f t="shared" si="110"/>
        <v>0</v>
      </c>
      <c r="AL26" s="1">
        <f t="shared" si="111"/>
        <v>19190.03858995136</v>
      </c>
      <c r="AM26" s="1">
        <f t="shared" si="112"/>
        <v>0</v>
      </c>
      <c r="AO26" s="1">
        <f t="shared" si="113"/>
        <v>19190.03858995136</v>
      </c>
      <c r="AP26" s="1">
        <f t="shared" si="114"/>
        <v>4575.9103923419716</v>
      </c>
      <c r="AQ26" s="1">
        <f t="shared" si="115"/>
        <v>23765.948982293332</v>
      </c>
      <c r="AS26" s="1">
        <f t="shared" si="116"/>
        <v>23719.548636380172</v>
      </c>
      <c r="AU26" s="1">
        <f t="shared" si="117"/>
        <v>7906.516212126724</v>
      </c>
      <c r="AV26" s="1">
        <f t="shared" si="118"/>
        <v>0</v>
      </c>
      <c r="AW26" s="1">
        <f t="shared" si="119"/>
        <v>7906.516212126724</v>
      </c>
      <c r="AX26" s="1">
        <f t="shared" si="120"/>
        <v>7906.516212126724</v>
      </c>
      <c r="AZ26" s="43">
        <f t="shared" si="53"/>
        <v>23719.548636380172</v>
      </c>
      <c r="BA26" s="43">
        <f t="shared" si="54"/>
        <v>0</v>
      </c>
      <c r="BB26" s="1">
        <f t="shared" si="121"/>
        <v>23719.548636380172</v>
      </c>
      <c r="BC26" s="1"/>
      <c r="BD26" s="1">
        <f t="shared" si="55"/>
        <v>7906.516212126724</v>
      </c>
      <c r="BE26" s="1">
        <f t="shared" si="56"/>
        <v>0</v>
      </c>
      <c r="BF26" s="1">
        <f t="shared" si="57"/>
        <v>0</v>
      </c>
      <c r="BG26" s="1">
        <f t="shared" si="58"/>
        <v>7906.516212126724</v>
      </c>
      <c r="BH26" s="1"/>
      <c r="BI26" s="1">
        <f t="shared" si="59"/>
        <v>0</v>
      </c>
      <c r="BJ26" s="1">
        <f t="shared" si="60"/>
        <v>0</v>
      </c>
      <c r="BK26" s="1">
        <f t="shared" si="61"/>
        <v>11283.522377824636</v>
      </c>
      <c r="BL26" s="1">
        <f t="shared" si="62"/>
        <v>0</v>
      </c>
      <c r="BM26" s="1"/>
      <c r="BN26" s="43">
        <f t="shared" si="122"/>
        <v>0</v>
      </c>
      <c r="BO26" s="43">
        <f t="shared" si="123"/>
        <v>0</v>
      </c>
      <c r="BP26" s="43">
        <f t="shared" si="124"/>
        <v>7906.516212126724</v>
      </c>
      <c r="BQ26" s="43">
        <f t="shared" si="125"/>
        <v>0</v>
      </c>
      <c r="BR26" s="1"/>
      <c r="BS26" s="1">
        <f t="shared" si="126"/>
        <v>7906.516212126724</v>
      </c>
      <c r="BT26" s="1">
        <f t="shared" si="127"/>
        <v>0</v>
      </c>
      <c r="BU26" s="1">
        <f t="shared" si="128"/>
        <v>0</v>
      </c>
      <c r="BV26" s="1">
        <f t="shared" si="129"/>
        <v>7906.516212126724</v>
      </c>
      <c r="BW26" s="1"/>
      <c r="BX26" s="1">
        <f t="shared" si="130"/>
        <v>7894.6742008254851</v>
      </c>
      <c r="BY26" s="1">
        <f t="shared" si="131"/>
        <v>0</v>
      </c>
      <c r="BZ26" s="1">
        <f t="shared" si="132"/>
        <v>0</v>
      </c>
      <c r="CA26" s="1">
        <f t="shared" si="133"/>
        <v>7894.6742008254851</v>
      </c>
      <c r="CB26" s="1"/>
      <c r="CC26" s="1">
        <f t="shared" si="176"/>
        <v>11.842011301238927</v>
      </c>
      <c r="CD26" s="1">
        <f t="shared" si="177"/>
        <v>0</v>
      </c>
      <c r="CE26" s="1">
        <f t="shared" si="178"/>
        <v>0</v>
      </c>
      <c r="CF26" s="1">
        <f t="shared" si="179"/>
        <v>11.842011301238927</v>
      </c>
      <c r="CG26" s="1"/>
      <c r="CH26" s="2">
        <f t="shared" si="137"/>
        <v>1.0000000000000009E-2</v>
      </c>
      <c r="CI26" s="2">
        <f t="shared" si="138"/>
        <v>0.24</v>
      </c>
      <c r="CJ26" s="2">
        <f t="shared" si="139"/>
        <v>-0.12</v>
      </c>
      <c r="CK26" s="2">
        <f t="shared" si="140"/>
        <v>-0.12</v>
      </c>
      <c r="CL26" s="1"/>
      <c r="CM26" s="1">
        <f t="shared" si="71"/>
        <v>4.0000000000000036E-2</v>
      </c>
      <c r="CN26" s="1">
        <f t="shared" si="72"/>
        <v>4.0000000000000036E-2</v>
      </c>
      <c r="CO26" s="1">
        <f t="shared" si="73"/>
        <v>0</v>
      </c>
      <c r="CP26" s="1">
        <f t="shared" si="74"/>
        <v>0</v>
      </c>
      <c r="CQ26" s="1"/>
      <c r="CR26" s="2">
        <f t="shared" si="141"/>
        <v>-3.0000000000000027E-2</v>
      </c>
      <c r="CS26" s="2">
        <f t="shared" si="180"/>
        <v>0.19999999999999996</v>
      </c>
      <c r="CT26" s="2">
        <f t="shared" si="181"/>
        <v>-0.12</v>
      </c>
      <c r="CU26" s="2">
        <f t="shared" si="182"/>
        <v>-0.12</v>
      </c>
      <c r="CV26" s="1"/>
      <c r="CW26" s="1">
        <f t="shared" si="76"/>
        <v>7657.8339748007202</v>
      </c>
      <c r="CX26" s="1">
        <f t="shared" si="77"/>
        <v>0</v>
      </c>
      <c r="CY26" s="1">
        <f t="shared" si="78"/>
        <v>0</v>
      </c>
      <c r="CZ26" s="1">
        <f t="shared" si="79"/>
        <v>6947.3132967264273</v>
      </c>
      <c r="DA26" s="1"/>
      <c r="DB26" s="1">
        <f t="shared" si="80"/>
        <v>0</v>
      </c>
      <c r="DC26" s="1">
        <f t="shared" si="81"/>
        <v>0</v>
      </c>
      <c r="DD26" s="1">
        <f t="shared" si="82"/>
        <v>7906.516212126724</v>
      </c>
      <c r="DE26" s="1">
        <f t="shared" si="83"/>
        <v>0</v>
      </c>
      <c r="DG26" s="2">
        <f t="shared" si="84"/>
        <v>1.0000000000000009E-2</v>
      </c>
      <c r="DH26" s="2">
        <f t="shared" si="85"/>
        <v>0.24</v>
      </c>
      <c r="DI26" s="2">
        <f t="shared" si="86"/>
        <v>-0.12</v>
      </c>
      <c r="DJ26" s="2">
        <f t="shared" si="87"/>
        <v>-0.12</v>
      </c>
      <c r="DL26" s="1">
        <f t="shared" si="142"/>
        <v>0</v>
      </c>
      <c r="DM26" s="1">
        <f t="shared" si="143"/>
        <v>0</v>
      </c>
      <c r="DN26" s="1">
        <f t="shared" si="144"/>
        <v>6957.7342666715167</v>
      </c>
      <c r="DO26" s="1">
        <f t="shared" si="145"/>
        <v>0</v>
      </c>
      <c r="DQ26" s="1">
        <f t="shared" si="89"/>
        <v>0</v>
      </c>
      <c r="DR26" s="1">
        <f t="shared" si="90"/>
        <v>0</v>
      </c>
      <c r="DS26" s="1">
        <f t="shared" si="91"/>
        <v>11283.522377824636</v>
      </c>
      <c r="DT26" s="1">
        <f t="shared" si="92"/>
        <v>0</v>
      </c>
      <c r="DV26" s="2">
        <f t="shared" si="93"/>
        <v>4.0000000000000036E-2</v>
      </c>
      <c r="DW26" s="2">
        <f t="shared" si="94"/>
        <v>4.0000000000000036E-2</v>
      </c>
      <c r="DX26" s="2">
        <f t="shared" si="95"/>
        <v>0</v>
      </c>
      <c r="DY26" s="2">
        <f t="shared" si="96"/>
        <v>0</v>
      </c>
      <c r="EA26" s="1">
        <f t="shared" si="146"/>
        <v>0</v>
      </c>
      <c r="EB26" s="1">
        <f t="shared" si="147"/>
        <v>0</v>
      </c>
      <c r="EC26" s="1">
        <f t="shared" si="148"/>
        <v>11283.522377824636</v>
      </c>
      <c r="ED26" s="1">
        <f t="shared" si="149"/>
        <v>0</v>
      </c>
      <c r="EF26" s="1">
        <f t="shared" si="150"/>
        <v>0</v>
      </c>
      <c r="EG26" s="1">
        <f t="shared" si="151"/>
        <v>0</v>
      </c>
      <c r="EH26" s="1">
        <f t="shared" si="152"/>
        <v>11255.383918029564</v>
      </c>
      <c r="EI26" s="1">
        <f t="shared" si="153"/>
        <v>0</v>
      </c>
      <c r="EK26" s="21">
        <f t="shared" si="175"/>
        <v>0</v>
      </c>
      <c r="EL26" s="21">
        <f t="shared" si="154"/>
        <v>0</v>
      </c>
      <c r="EM26" s="21">
        <f t="shared" si="155"/>
        <v>28.138459795072777</v>
      </c>
      <c r="EN26" s="21">
        <f t="shared" si="156"/>
        <v>0</v>
      </c>
      <c r="EP26" s="21">
        <f t="shared" si="157"/>
        <v>28.138459795072777</v>
      </c>
      <c r="ER26" s="1">
        <f t="shared" si="100"/>
        <v>7657.8339748007202</v>
      </c>
      <c r="ES26" s="1">
        <f t="shared" si="101"/>
        <v>0</v>
      </c>
      <c r="ET26" s="1">
        <f t="shared" si="102"/>
        <v>0</v>
      </c>
      <c r="EU26" s="1">
        <f t="shared" si="103"/>
        <v>6947.3132967264273</v>
      </c>
      <c r="EV26" s="1"/>
      <c r="EW26" s="1">
        <f t="shared" si="158"/>
        <v>0</v>
      </c>
      <c r="EX26" s="1">
        <f t="shared" si="159"/>
        <v>0</v>
      </c>
      <c r="EY26" s="1">
        <f t="shared" si="160"/>
        <v>6957.7342666715167</v>
      </c>
      <c r="EZ26" s="1">
        <f t="shared" si="161"/>
        <v>0</v>
      </c>
      <c r="FA26" s="1"/>
      <c r="FB26" s="21">
        <f t="shared" si="162"/>
        <v>0</v>
      </c>
      <c r="FC26" s="21">
        <f t="shared" si="163"/>
        <v>0</v>
      </c>
      <c r="FD26" s="21">
        <f t="shared" si="164"/>
        <v>28.138459795072777</v>
      </c>
      <c r="FE26" s="21">
        <f t="shared" si="165"/>
        <v>0</v>
      </c>
      <c r="FG26" s="1">
        <f t="shared" si="166"/>
        <v>7657.8339748007202</v>
      </c>
      <c r="FH26" s="1">
        <f t="shared" si="183"/>
        <v>0</v>
      </c>
      <c r="FI26" s="1">
        <f t="shared" si="184"/>
        <v>6957.7342666715167</v>
      </c>
      <c r="FJ26" s="1">
        <f t="shared" si="185"/>
        <v>6947.3132967264273</v>
      </c>
      <c r="FL26" s="1">
        <f t="shared" si="167"/>
        <v>21562.881538198664</v>
      </c>
      <c r="FM26" s="1">
        <f t="shared" si="105"/>
        <v>0</v>
      </c>
      <c r="FN26" s="1">
        <f t="shared" si="168"/>
        <v>-28.138459795072777</v>
      </c>
      <c r="FO26" s="1">
        <f t="shared" si="169"/>
        <v>21534.74307840359</v>
      </c>
      <c r="FP26" s="21">
        <f t="shared" si="170"/>
        <v>2.1534743078403591</v>
      </c>
    </row>
    <row r="27" spans="1:172" ht="15" customHeight="1" x14ac:dyDescent="0.25">
      <c r="A27" s="1">
        <f>'BTEvent-Driven Loop'!A26</f>
        <v>23</v>
      </c>
      <c r="C27" s="1">
        <f>'BTEvent-Driven Loop'!C26</f>
        <v>0</v>
      </c>
      <c r="D27" s="1">
        <f>'BTEvent-Driven Loop'!D26</f>
        <v>1</v>
      </c>
      <c r="E27" s="1">
        <f>'BTEvent-Driven Loop'!E26</f>
        <v>0</v>
      </c>
      <c r="F27" s="1">
        <f>'BTEvent-Driven Loop'!F26</f>
        <v>1</v>
      </c>
      <c r="H27" s="1">
        <f>'BTEvent-Driven Loop'!H26</f>
        <v>281.65082389840836</v>
      </c>
      <c r="I27" s="1">
        <f>'BTEvent-Driven Loop'!I26</f>
        <v>1724.1857417143624</v>
      </c>
      <c r="J27" s="1">
        <f>'BTEvent-Driven Loop'!J26</f>
        <v>3455.7474388476116</v>
      </c>
      <c r="K27" s="1">
        <f>'BTEvent-Driven Loop'!K26</f>
        <v>49553.06151446177</v>
      </c>
      <c r="L27" s="1"/>
      <c r="M27" s="1">
        <f>'BTEvent-Driven Loop'!M26</f>
        <v>298.89475189218848</v>
      </c>
      <c r="N27" s="1">
        <f>'BTEvent-Driven Loop'!N26</f>
        <v>1395.7694099592456</v>
      </c>
      <c r="O27" s="1">
        <f>'BTEvent-Driven Loop'!O26</f>
        <v>3557.3870694019529</v>
      </c>
      <c r="P27" s="1">
        <f>'BTEvent-Driven Loop'!P26</f>
        <v>58129.552930426304</v>
      </c>
      <c r="R27" s="2">
        <f t="shared" si="106"/>
        <v>4.0000000000000036E-2</v>
      </c>
      <c r="S27" s="2">
        <f t="shared" si="106"/>
        <v>-0.15000000000000002</v>
      </c>
      <c r="T27" s="2">
        <f t="shared" si="106"/>
        <v>5.0000000000000044E-2</v>
      </c>
      <c r="U27" s="2">
        <f t="shared" si="106"/>
        <v>0.21999999999999997</v>
      </c>
      <c r="W27" s="2">
        <f t="shared" si="107"/>
        <v>-1.9999999999999907E-2</v>
      </c>
      <c r="X27" s="2">
        <f t="shared" si="107"/>
        <v>5.0000000000000044E-2</v>
      </c>
      <c r="Y27" s="2">
        <f t="shared" si="107"/>
        <v>2.0000000000000018E-2</v>
      </c>
      <c r="Z27" s="2">
        <f t="shared" si="107"/>
        <v>4.0000000000000036E-2</v>
      </c>
      <c r="AB27" s="1">
        <f t="shared" si="108"/>
        <v>2</v>
      </c>
      <c r="AC27" s="3">
        <f t="shared" si="44"/>
        <v>0.5</v>
      </c>
      <c r="AE27" s="2">
        <f t="shared" si="45"/>
        <v>0</v>
      </c>
      <c r="AF27" s="2">
        <f t="shared" si="46"/>
        <v>0.5</v>
      </c>
      <c r="AG27" s="2">
        <f t="shared" si="47"/>
        <v>0</v>
      </c>
      <c r="AH27" s="2">
        <f t="shared" si="48"/>
        <v>0.5</v>
      </c>
      <c r="AJ27" s="1">
        <f t="shared" si="109"/>
        <v>7657.8339748007202</v>
      </c>
      <c r="AK27" s="1">
        <f t="shared" si="110"/>
        <v>0</v>
      </c>
      <c r="AL27" s="1">
        <f t="shared" si="111"/>
        <v>6957.7342666715167</v>
      </c>
      <c r="AM27" s="1">
        <f t="shared" si="112"/>
        <v>6947.3132967264273</v>
      </c>
      <c r="AO27" s="1">
        <f t="shared" si="113"/>
        <v>21562.881538198664</v>
      </c>
      <c r="AP27" s="1">
        <f t="shared" si="114"/>
        <v>0</v>
      </c>
      <c r="AQ27" s="1">
        <f t="shared" si="115"/>
        <v>21562.881538198664</v>
      </c>
      <c r="AS27" s="1">
        <f t="shared" si="116"/>
        <v>21534.74307840359</v>
      </c>
      <c r="AU27" s="1">
        <f t="shared" si="117"/>
        <v>0</v>
      </c>
      <c r="AV27" s="1">
        <f t="shared" si="118"/>
        <v>10767.371539201795</v>
      </c>
      <c r="AW27" s="1">
        <f t="shared" si="119"/>
        <v>0</v>
      </c>
      <c r="AX27" s="1">
        <f t="shared" si="120"/>
        <v>10767.371539201795</v>
      </c>
      <c r="AZ27" s="43">
        <f t="shared" si="53"/>
        <v>21534.74307840359</v>
      </c>
      <c r="BA27" s="43">
        <f t="shared" si="54"/>
        <v>0</v>
      </c>
      <c r="BB27" s="1">
        <f t="shared" si="121"/>
        <v>21534.74307840359</v>
      </c>
      <c r="BC27" s="1"/>
      <c r="BD27" s="1">
        <f t="shared" si="55"/>
        <v>0</v>
      </c>
      <c r="BE27" s="1">
        <f t="shared" si="56"/>
        <v>10767.371539201795</v>
      </c>
      <c r="BF27" s="1">
        <f t="shared" si="57"/>
        <v>0</v>
      </c>
      <c r="BG27" s="1">
        <f t="shared" si="58"/>
        <v>3820.0582424753675</v>
      </c>
      <c r="BH27" s="1"/>
      <c r="BI27" s="1">
        <f t="shared" si="59"/>
        <v>7657.8339748007202</v>
      </c>
      <c r="BJ27" s="1">
        <f t="shared" si="60"/>
        <v>0</v>
      </c>
      <c r="BK27" s="1">
        <f t="shared" si="61"/>
        <v>6957.7342666715167</v>
      </c>
      <c r="BL27" s="1">
        <f t="shared" si="62"/>
        <v>0</v>
      </c>
      <c r="BM27" s="1"/>
      <c r="BN27" s="43">
        <f t="shared" si="122"/>
        <v>0</v>
      </c>
      <c r="BO27" s="43">
        <f t="shared" si="123"/>
        <v>0</v>
      </c>
      <c r="BP27" s="43">
        <f t="shared" si="124"/>
        <v>0</v>
      </c>
      <c r="BQ27" s="43">
        <f t="shared" si="125"/>
        <v>6947.3132967264273</v>
      </c>
      <c r="BR27" s="1"/>
      <c r="BS27" s="1">
        <f t="shared" si="126"/>
        <v>0</v>
      </c>
      <c r="BT27" s="1">
        <f t="shared" si="127"/>
        <v>10767.371539201795</v>
      </c>
      <c r="BU27" s="1">
        <f t="shared" si="128"/>
        <v>0</v>
      </c>
      <c r="BV27" s="1">
        <f t="shared" si="129"/>
        <v>3820.0582424753675</v>
      </c>
      <c r="BW27" s="1"/>
      <c r="BX27" s="1">
        <f t="shared" si="130"/>
        <v>0</v>
      </c>
      <c r="BY27" s="1">
        <f t="shared" si="131"/>
        <v>10751.244672193505</v>
      </c>
      <c r="BZ27" s="1">
        <f t="shared" si="132"/>
        <v>0</v>
      </c>
      <c r="CA27" s="1">
        <f t="shared" si="133"/>
        <v>3814.3367373693131</v>
      </c>
      <c r="CB27" s="1"/>
      <c r="CC27" s="1">
        <f t="shared" si="176"/>
        <v>0</v>
      </c>
      <c r="CD27" s="1">
        <f t="shared" si="177"/>
        <v>16.126867008289992</v>
      </c>
      <c r="CE27" s="1">
        <f t="shared" si="178"/>
        <v>0</v>
      </c>
      <c r="CF27" s="1">
        <f t="shared" si="179"/>
        <v>5.7215051060543374</v>
      </c>
      <c r="CG27" s="1"/>
      <c r="CH27" s="2">
        <f t="shared" si="137"/>
        <v>4.0000000000000036E-2</v>
      </c>
      <c r="CI27" s="2">
        <f t="shared" si="138"/>
        <v>-0.15000000000000002</v>
      </c>
      <c r="CJ27" s="2">
        <f t="shared" si="139"/>
        <v>5.0000000000000044E-2</v>
      </c>
      <c r="CK27" s="2">
        <f t="shared" si="140"/>
        <v>0.21999999999999997</v>
      </c>
      <c r="CL27" s="1"/>
      <c r="CM27" s="1">
        <f t="shared" si="71"/>
        <v>-1.9999999999999907E-2</v>
      </c>
      <c r="CN27" s="1">
        <f t="shared" si="72"/>
        <v>5.0000000000000044E-2</v>
      </c>
      <c r="CO27" s="1">
        <f t="shared" si="73"/>
        <v>2.0000000000000018E-2</v>
      </c>
      <c r="CP27" s="1">
        <f t="shared" si="74"/>
        <v>4.0000000000000036E-2</v>
      </c>
      <c r="CQ27" s="1"/>
      <c r="CR27" s="2">
        <f t="shared" si="141"/>
        <v>5.9999999999999942E-2</v>
      </c>
      <c r="CS27" s="2">
        <f t="shared" si="180"/>
        <v>-0.20000000000000007</v>
      </c>
      <c r="CT27" s="2">
        <f t="shared" si="181"/>
        <v>3.0000000000000027E-2</v>
      </c>
      <c r="CU27" s="2">
        <f t="shared" si="182"/>
        <v>0.17999999999999994</v>
      </c>
      <c r="CV27" s="1"/>
      <c r="CW27" s="1">
        <f t="shared" si="76"/>
        <v>0</v>
      </c>
      <c r="CX27" s="1">
        <f t="shared" si="77"/>
        <v>8600.9957377548035</v>
      </c>
      <c r="CY27" s="1">
        <f t="shared" si="78"/>
        <v>0</v>
      </c>
      <c r="CZ27" s="1">
        <f t="shared" si="79"/>
        <v>4500.9173500957895</v>
      </c>
      <c r="DA27" s="1"/>
      <c r="DB27" s="1">
        <f t="shared" si="80"/>
        <v>0</v>
      </c>
      <c r="DC27" s="1">
        <f t="shared" si="81"/>
        <v>0</v>
      </c>
      <c r="DD27" s="1">
        <f t="shared" si="82"/>
        <v>0</v>
      </c>
      <c r="DE27" s="1">
        <f t="shared" si="83"/>
        <v>6947.3132967264273</v>
      </c>
      <c r="DG27" s="2">
        <f t="shared" si="84"/>
        <v>4.0000000000000036E-2</v>
      </c>
      <c r="DH27" s="2">
        <f t="shared" si="85"/>
        <v>-0.15000000000000002</v>
      </c>
      <c r="DI27" s="2">
        <f t="shared" si="86"/>
        <v>5.0000000000000044E-2</v>
      </c>
      <c r="DJ27" s="2">
        <f t="shared" si="87"/>
        <v>0.21999999999999997</v>
      </c>
      <c r="DL27" s="1">
        <f t="shared" si="142"/>
        <v>0</v>
      </c>
      <c r="DM27" s="1">
        <f t="shared" si="143"/>
        <v>0</v>
      </c>
      <c r="DN27" s="1">
        <f t="shared" si="144"/>
        <v>0</v>
      </c>
      <c r="DO27" s="1">
        <f t="shared" si="145"/>
        <v>8475.7222220062413</v>
      </c>
      <c r="DQ27" s="1">
        <f t="shared" si="89"/>
        <v>7657.8339748007202</v>
      </c>
      <c r="DR27" s="1">
        <f t="shared" si="90"/>
        <v>0</v>
      </c>
      <c r="DS27" s="1">
        <f t="shared" si="91"/>
        <v>6957.7342666715167</v>
      </c>
      <c r="DT27" s="1">
        <f t="shared" si="92"/>
        <v>0</v>
      </c>
      <c r="DV27" s="2">
        <f t="shared" si="93"/>
        <v>-1.9999999999999907E-2</v>
      </c>
      <c r="DW27" s="2">
        <f t="shared" si="94"/>
        <v>5.0000000000000044E-2</v>
      </c>
      <c r="DX27" s="2">
        <f t="shared" si="95"/>
        <v>2.0000000000000018E-2</v>
      </c>
      <c r="DY27" s="2">
        <f t="shared" si="96"/>
        <v>4.0000000000000036E-2</v>
      </c>
      <c r="EA27" s="1">
        <f t="shared" si="146"/>
        <v>7504.6772953047066</v>
      </c>
      <c r="EB27" s="1">
        <f t="shared" si="147"/>
        <v>0</v>
      </c>
      <c r="EC27" s="1">
        <f t="shared" si="148"/>
        <v>7096.888952004947</v>
      </c>
      <c r="ED27" s="1">
        <f t="shared" si="149"/>
        <v>0</v>
      </c>
      <c r="EF27" s="1">
        <f t="shared" si="150"/>
        <v>7485.9623893313783</v>
      </c>
      <c r="EG27" s="1">
        <f t="shared" si="151"/>
        <v>0</v>
      </c>
      <c r="EH27" s="1">
        <f t="shared" si="152"/>
        <v>7079.1909745685261</v>
      </c>
      <c r="EI27" s="1">
        <f t="shared" si="153"/>
        <v>0</v>
      </c>
      <c r="EK27" s="21">
        <f t="shared" si="175"/>
        <v>18.714905973328314</v>
      </c>
      <c r="EL27" s="21">
        <f t="shared" si="154"/>
        <v>0</v>
      </c>
      <c r="EM27" s="21">
        <f t="shared" si="155"/>
        <v>17.697977436420842</v>
      </c>
      <c r="EN27" s="21">
        <f t="shared" si="156"/>
        <v>0</v>
      </c>
      <c r="EP27" s="21">
        <f t="shared" si="157"/>
        <v>36.412883409749156</v>
      </c>
      <c r="ER27" s="1">
        <f t="shared" si="100"/>
        <v>0</v>
      </c>
      <c r="ES27" s="1">
        <f t="shared" si="101"/>
        <v>8600.9957377548035</v>
      </c>
      <c r="ET27" s="1">
        <f t="shared" si="102"/>
        <v>0</v>
      </c>
      <c r="EU27" s="1">
        <f t="shared" si="103"/>
        <v>4500.9173500957895</v>
      </c>
      <c r="EV27" s="1"/>
      <c r="EW27" s="1">
        <f t="shared" si="158"/>
        <v>0</v>
      </c>
      <c r="EX27" s="1">
        <f t="shared" si="159"/>
        <v>0</v>
      </c>
      <c r="EY27" s="1">
        <f t="shared" si="160"/>
        <v>0</v>
      </c>
      <c r="EZ27" s="1">
        <f t="shared" si="161"/>
        <v>8475.7222220062413</v>
      </c>
      <c r="FA27" s="1"/>
      <c r="FB27" s="21">
        <f t="shared" si="162"/>
        <v>18.714905973328314</v>
      </c>
      <c r="FC27" s="21">
        <f t="shared" si="163"/>
        <v>0</v>
      </c>
      <c r="FD27" s="21">
        <f t="shared" si="164"/>
        <v>17.697977436420842</v>
      </c>
      <c r="FE27" s="21">
        <f t="shared" si="165"/>
        <v>0</v>
      </c>
      <c r="FG27" s="1">
        <f t="shared" si="166"/>
        <v>0</v>
      </c>
      <c r="FH27" s="1">
        <f t="shared" si="183"/>
        <v>8600.9957377548035</v>
      </c>
      <c r="FI27" s="1">
        <f t="shared" si="184"/>
        <v>0</v>
      </c>
      <c r="FJ27" s="1">
        <f t="shared" si="185"/>
        <v>12976.639572102031</v>
      </c>
      <c r="FL27" s="1">
        <f t="shared" si="167"/>
        <v>21577.635309856836</v>
      </c>
      <c r="FM27" s="1">
        <f t="shared" si="105"/>
        <v>0</v>
      </c>
      <c r="FN27" s="1">
        <f t="shared" si="168"/>
        <v>-36.412883409749156</v>
      </c>
      <c r="FO27" s="1">
        <f t="shared" si="169"/>
        <v>21541.222426447086</v>
      </c>
      <c r="FP27" s="21">
        <f t="shared" si="170"/>
        <v>2.1541222426447084</v>
      </c>
    </row>
    <row r="28" spans="1:172" ht="15" customHeight="1" x14ac:dyDescent="0.25">
      <c r="A28" s="1">
        <f>'BTEvent-Driven Loop'!A27</f>
        <v>24</v>
      </c>
      <c r="C28" s="1">
        <f>'BTEvent-Driven Loop'!C27</f>
        <v>0</v>
      </c>
      <c r="D28" s="1">
        <f>'BTEvent-Driven Loop'!D27</f>
        <v>0</v>
      </c>
      <c r="E28" s="1">
        <f>'BTEvent-Driven Loop'!E27</f>
        <v>0</v>
      </c>
      <c r="F28" s="1">
        <f>'BTEvent-Driven Loop'!F27</f>
        <v>0</v>
      </c>
      <c r="H28" s="1">
        <f>'BTEvent-Driven Loop'!H27</f>
        <v>292.9168568543447</v>
      </c>
      <c r="I28" s="1">
        <f>'BTEvent-Driven Loop'!I27</f>
        <v>1451.6001863576155</v>
      </c>
      <c r="J28" s="1">
        <f>'BTEvent-Driven Loop'!J27</f>
        <v>3415.0915866258747</v>
      </c>
      <c r="K28" s="1">
        <f>'BTEvent-Driven Loop'!K27</f>
        <v>61036.030576947618</v>
      </c>
      <c r="L28" s="1"/>
      <c r="M28" s="1">
        <f>'BTEvent-Driven Loop'!M27</f>
        <v>254.06053910836019</v>
      </c>
      <c r="N28" s="1">
        <f>'BTEvent-Driven Loop'!N27</f>
        <v>1800.5425388474268</v>
      </c>
      <c r="O28" s="1">
        <f>'BTEvent-Driven Loop'!O27</f>
        <v>4624.6031902225386</v>
      </c>
      <c r="P28" s="1">
        <f>'BTEvent-Driven Loop'!P27</f>
        <v>73824.532221641406</v>
      </c>
      <c r="R28" s="2">
        <f t="shared" si="106"/>
        <v>-0.15000000000000002</v>
      </c>
      <c r="S28" s="2">
        <f t="shared" si="106"/>
        <v>0.29000000000000004</v>
      </c>
      <c r="T28" s="2">
        <f t="shared" si="106"/>
        <v>0.30000000000000004</v>
      </c>
      <c r="U28" s="2">
        <f t="shared" si="106"/>
        <v>0.27</v>
      </c>
      <c r="W28" s="2">
        <f t="shared" si="107"/>
        <v>-2.0000000000000018E-2</v>
      </c>
      <c r="X28" s="2">
        <f t="shared" si="107"/>
        <v>4.0000000000000036E-2</v>
      </c>
      <c r="Y28" s="2">
        <f t="shared" si="107"/>
        <v>-4.0000000000000036E-2</v>
      </c>
      <c r="Z28" s="2">
        <f t="shared" si="107"/>
        <v>5.0000000000000044E-2</v>
      </c>
      <c r="AB28" s="1">
        <f t="shared" si="108"/>
        <v>0</v>
      </c>
      <c r="AC28" s="3">
        <f t="shared" si="44"/>
        <v>0</v>
      </c>
      <c r="AE28" s="2">
        <f t="shared" si="45"/>
        <v>0</v>
      </c>
      <c r="AF28" s="2">
        <f t="shared" si="46"/>
        <v>0</v>
      </c>
      <c r="AG28" s="2">
        <f t="shared" si="47"/>
        <v>0</v>
      </c>
      <c r="AH28" s="2">
        <f t="shared" si="48"/>
        <v>0</v>
      </c>
      <c r="AJ28" s="1">
        <f t="shared" si="109"/>
        <v>0</v>
      </c>
      <c r="AK28" s="1">
        <f t="shared" si="110"/>
        <v>8600.9957377548035</v>
      </c>
      <c r="AL28" s="1">
        <f t="shared" si="111"/>
        <v>0</v>
      </c>
      <c r="AM28" s="1">
        <f t="shared" si="112"/>
        <v>12976.639572102031</v>
      </c>
      <c r="AO28" s="1">
        <f t="shared" si="113"/>
        <v>21577.635309856836</v>
      </c>
      <c r="AP28" s="1">
        <f t="shared" si="114"/>
        <v>0</v>
      </c>
      <c r="AQ28" s="1">
        <f t="shared" si="115"/>
        <v>21577.635309856836</v>
      </c>
      <c r="AS28" s="1">
        <f t="shared" si="116"/>
        <v>21541.222426447086</v>
      </c>
      <c r="AU28" s="1">
        <f t="shared" si="117"/>
        <v>0</v>
      </c>
      <c r="AV28" s="1">
        <f t="shared" si="118"/>
        <v>0</v>
      </c>
      <c r="AW28" s="1">
        <f t="shared" si="119"/>
        <v>0</v>
      </c>
      <c r="AX28" s="1">
        <f t="shared" si="120"/>
        <v>0</v>
      </c>
      <c r="AZ28" s="43">
        <f t="shared" si="53"/>
        <v>0</v>
      </c>
      <c r="BA28" s="43">
        <f t="shared" si="54"/>
        <v>21541.222426447086</v>
      </c>
      <c r="BB28" s="1">
        <f t="shared" si="121"/>
        <v>21541.222426447086</v>
      </c>
      <c r="BC28" s="1"/>
      <c r="BD28" s="1">
        <f t="shared" si="55"/>
        <v>0</v>
      </c>
      <c r="BE28" s="1">
        <f t="shared" si="56"/>
        <v>0</v>
      </c>
      <c r="BF28" s="1">
        <f t="shared" si="57"/>
        <v>0</v>
      </c>
      <c r="BG28" s="1">
        <f t="shared" si="58"/>
        <v>0</v>
      </c>
      <c r="BH28" s="1"/>
      <c r="BI28" s="1">
        <f t="shared" si="59"/>
        <v>0</v>
      </c>
      <c r="BJ28" s="1">
        <f t="shared" si="60"/>
        <v>8600.9957377548035</v>
      </c>
      <c r="BK28" s="1">
        <f t="shared" si="61"/>
        <v>0</v>
      </c>
      <c r="BL28" s="1">
        <f t="shared" si="62"/>
        <v>12976.639572102031</v>
      </c>
      <c r="BM28" s="1"/>
      <c r="BN28" s="43">
        <f t="shared" si="122"/>
        <v>0</v>
      </c>
      <c r="BO28" s="43">
        <f t="shared" si="123"/>
        <v>0</v>
      </c>
      <c r="BP28" s="43">
        <f t="shared" si="124"/>
        <v>0</v>
      </c>
      <c r="BQ28" s="43">
        <f t="shared" si="125"/>
        <v>0</v>
      </c>
      <c r="BR28" s="1"/>
      <c r="BS28" s="1">
        <f t="shared" si="126"/>
        <v>0</v>
      </c>
      <c r="BT28" s="1">
        <f t="shared" si="127"/>
        <v>0</v>
      </c>
      <c r="BU28" s="1">
        <f t="shared" si="128"/>
        <v>0</v>
      </c>
      <c r="BV28" s="1">
        <f t="shared" si="129"/>
        <v>0</v>
      </c>
      <c r="BW28" s="1"/>
      <c r="BX28" s="1">
        <f t="shared" si="130"/>
        <v>0</v>
      </c>
      <c r="BY28" s="1">
        <f t="shared" si="131"/>
        <v>0</v>
      </c>
      <c r="BZ28" s="1">
        <f t="shared" si="132"/>
        <v>0</v>
      </c>
      <c r="CA28" s="1">
        <f t="shared" si="133"/>
        <v>0</v>
      </c>
      <c r="CB28" s="1"/>
      <c r="CC28" s="1">
        <f t="shared" si="176"/>
        <v>0</v>
      </c>
      <c r="CD28" s="1">
        <f t="shared" si="177"/>
        <v>0</v>
      </c>
      <c r="CE28" s="1">
        <f t="shared" si="178"/>
        <v>0</v>
      </c>
      <c r="CF28" s="1">
        <f t="shared" si="179"/>
        <v>0</v>
      </c>
      <c r="CG28" s="1"/>
      <c r="CH28" s="2">
        <f t="shared" si="137"/>
        <v>-0.15000000000000002</v>
      </c>
      <c r="CI28" s="2">
        <f t="shared" si="138"/>
        <v>0.29000000000000004</v>
      </c>
      <c r="CJ28" s="2">
        <f t="shared" si="139"/>
        <v>0.30000000000000004</v>
      </c>
      <c r="CK28" s="2">
        <f t="shared" si="140"/>
        <v>0.27</v>
      </c>
      <c r="CL28" s="1"/>
      <c r="CM28" s="1">
        <f t="shared" si="71"/>
        <v>-2.0000000000000018E-2</v>
      </c>
      <c r="CN28" s="1">
        <f t="shared" si="72"/>
        <v>4.0000000000000036E-2</v>
      </c>
      <c r="CO28" s="1">
        <f t="shared" si="73"/>
        <v>-4.0000000000000036E-2</v>
      </c>
      <c r="CP28" s="1">
        <f t="shared" si="74"/>
        <v>5.0000000000000044E-2</v>
      </c>
      <c r="CQ28" s="1"/>
      <c r="CR28" s="2">
        <f t="shared" si="141"/>
        <v>-0.13</v>
      </c>
      <c r="CS28" s="2">
        <f t="shared" si="180"/>
        <v>0.25</v>
      </c>
      <c r="CT28" s="2">
        <f t="shared" si="181"/>
        <v>0.34000000000000008</v>
      </c>
      <c r="CU28" s="2">
        <f t="shared" si="182"/>
        <v>0.21999999999999997</v>
      </c>
      <c r="CV28" s="1"/>
      <c r="CW28" s="1">
        <f t="shared" si="76"/>
        <v>0</v>
      </c>
      <c r="CX28" s="1">
        <f t="shared" si="77"/>
        <v>0</v>
      </c>
      <c r="CY28" s="1">
        <f t="shared" si="78"/>
        <v>0</v>
      </c>
      <c r="CZ28" s="1">
        <f t="shared" si="79"/>
        <v>0</v>
      </c>
      <c r="DA28" s="1"/>
      <c r="DB28" s="1">
        <f t="shared" si="80"/>
        <v>0</v>
      </c>
      <c r="DC28" s="1">
        <f t="shared" si="81"/>
        <v>0</v>
      </c>
      <c r="DD28" s="1">
        <f t="shared" si="82"/>
        <v>0</v>
      </c>
      <c r="DE28" s="1">
        <f t="shared" si="83"/>
        <v>0</v>
      </c>
      <c r="DG28" s="2">
        <f t="shared" si="84"/>
        <v>-0.15000000000000002</v>
      </c>
      <c r="DH28" s="2">
        <f t="shared" si="85"/>
        <v>0.29000000000000004</v>
      </c>
      <c r="DI28" s="2">
        <f t="shared" si="86"/>
        <v>0.30000000000000004</v>
      </c>
      <c r="DJ28" s="2">
        <f t="shared" si="87"/>
        <v>0.27</v>
      </c>
      <c r="DL28" s="1">
        <f t="shared" si="142"/>
        <v>0</v>
      </c>
      <c r="DM28" s="1">
        <f t="shared" si="143"/>
        <v>0</v>
      </c>
      <c r="DN28" s="1">
        <f t="shared" si="144"/>
        <v>0</v>
      </c>
      <c r="DO28" s="1">
        <f t="shared" si="145"/>
        <v>0</v>
      </c>
      <c r="DQ28" s="1">
        <f t="shared" si="89"/>
        <v>0</v>
      </c>
      <c r="DR28" s="1">
        <f t="shared" si="90"/>
        <v>8600.9957377548035</v>
      </c>
      <c r="DS28" s="1">
        <f t="shared" si="91"/>
        <v>0</v>
      </c>
      <c r="DT28" s="1">
        <f t="shared" si="92"/>
        <v>12976.639572102031</v>
      </c>
      <c r="DV28" s="2">
        <f t="shared" si="93"/>
        <v>-2.0000000000000018E-2</v>
      </c>
      <c r="DW28" s="2">
        <f t="shared" si="94"/>
        <v>4.0000000000000036E-2</v>
      </c>
      <c r="DX28" s="2">
        <f t="shared" si="95"/>
        <v>-4.0000000000000036E-2</v>
      </c>
      <c r="DY28" s="2">
        <f t="shared" si="96"/>
        <v>5.0000000000000044E-2</v>
      </c>
      <c r="EA28" s="1">
        <f t="shared" si="146"/>
        <v>0</v>
      </c>
      <c r="EB28" s="1">
        <f t="shared" si="147"/>
        <v>8945.0355672649966</v>
      </c>
      <c r="EC28" s="1">
        <f t="shared" si="148"/>
        <v>0</v>
      </c>
      <c r="ED28" s="1">
        <f t="shared" si="149"/>
        <v>13625.471550707132</v>
      </c>
      <c r="EF28" s="1">
        <f t="shared" si="150"/>
        <v>0</v>
      </c>
      <c r="EG28" s="1">
        <f t="shared" si="151"/>
        <v>8922.7287454014931</v>
      </c>
      <c r="EH28" s="1">
        <f t="shared" si="152"/>
        <v>0</v>
      </c>
      <c r="EI28" s="1">
        <f t="shared" si="153"/>
        <v>13591.492818660481</v>
      </c>
      <c r="EK28" s="21">
        <f t="shared" si="175"/>
        <v>0</v>
      </c>
      <c r="EL28" s="21">
        <f t="shared" si="154"/>
        <v>22.306821863503501</v>
      </c>
      <c r="EM28" s="21">
        <f t="shared" si="155"/>
        <v>0</v>
      </c>
      <c r="EN28" s="21">
        <f t="shared" si="156"/>
        <v>33.978732046651203</v>
      </c>
      <c r="EP28" s="21">
        <f t="shared" si="157"/>
        <v>56.285553910154704</v>
      </c>
      <c r="ER28" s="1">
        <f t="shared" si="100"/>
        <v>0</v>
      </c>
      <c r="ES28" s="1">
        <f t="shared" si="101"/>
        <v>0</v>
      </c>
      <c r="ET28" s="1">
        <f t="shared" si="102"/>
        <v>0</v>
      </c>
      <c r="EU28" s="1">
        <f t="shared" si="103"/>
        <v>0</v>
      </c>
      <c r="EV28" s="1"/>
      <c r="EW28" s="1">
        <f t="shared" si="158"/>
        <v>0</v>
      </c>
      <c r="EX28" s="1">
        <f t="shared" si="159"/>
        <v>0</v>
      </c>
      <c r="EY28" s="1">
        <f t="shared" si="160"/>
        <v>0</v>
      </c>
      <c r="EZ28" s="1">
        <f t="shared" si="161"/>
        <v>0</v>
      </c>
      <c r="FA28" s="1"/>
      <c r="FB28" s="21">
        <f t="shared" si="162"/>
        <v>0</v>
      </c>
      <c r="FC28" s="21">
        <f t="shared" si="163"/>
        <v>22.306821863503501</v>
      </c>
      <c r="FD28" s="21">
        <f t="shared" si="164"/>
        <v>0</v>
      </c>
      <c r="FE28" s="21">
        <f t="shared" si="165"/>
        <v>33.978732046651203</v>
      </c>
      <c r="FG28" s="1">
        <f t="shared" si="166"/>
        <v>0</v>
      </c>
      <c r="FH28" s="1">
        <f t="shared" si="183"/>
        <v>0</v>
      </c>
      <c r="FI28" s="1">
        <f t="shared" si="184"/>
        <v>0</v>
      </c>
      <c r="FJ28" s="1">
        <f t="shared" si="185"/>
        <v>0</v>
      </c>
      <c r="FL28" s="1">
        <f t="shared" si="167"/>
        <v>0</v>
      </c>
      <c r="FM28" s="1">
        <f t="shared" si="105"/>
        <v>21541.222426447086</v>
      </c>
      <c r="FN28" s="1">
        <f t="shared" si="168"/>
        <v>-56.285553910154704</v>
      </c>
      <c r="FO28" s="1">
        <f t="shared" si="169"/>
        <v>21484.936872536931</v>
      </c>
      <c r="FP28" s="21">
        <f t="shared" si="170"/>
        <v>2.1484936872536933</v>
      </c>
    </row>
    <row r="29" spans="1:172" ht="15" customHeight="1" x14ac:dyDescent="0.25">
      <c r="A29" s="1">
        <f>'BTEvent-Driven Loop'!A28</f>
        <v>25</v>
      </c>
      <c r="C29" s="1">
        <f>'BTEvent-Driven Loop'!C28</f>
        <v>1</v>
      </c>
      <c r="D29" s="1">
        <f>'BTEvent-Driven Loop'!D28</f>
        <v>0</v>
      </c>
      <c r="E29" s="1">
        <f>'BTEvent-Driven Loop'!E28</f>
        <v>0</v>
      </c>
      <c r="F29" s="1">
        <f>'BTEvent-Driven Loop'!F28</f>
        <v>0</v>
      </c>
      <c r="H29" s="1">
        <f>'BTEvent-Driven Loop'!H28</f>
        <v>246.43872293510938</v>
      </c>
      <c r="I29" s="1">
        <f>'BTEvent-Driven Loop'!I28</f>
        <v>1764.5316880704784</v>
      </c>
      <c r="J29" s="1">
        <f>'BTEvent-Driven Loop'!J28</f>
        <v>4763.3412859292148</v>
      </c>
      <c r="K29" s="1">
        <f>'BTEvent-Driven Loop'!K28</f>
        <v>74562.777543857825</v>
      </c>
      <c r="L29" s="1"/>
      <c r="M29" s="1">
        <f>'BTEvent-Driven Loop'!M28</f>
        <v>246.43872293510938</v>
      </c>
      <c r="N29" s="1">
        <f>'BTEvent-Driven Loop'!N28</f>
        <v>2160.651046616912</v>
      </c>
      <c r="O29" s="1">
        <f>'BTEvent-Driven Loop'!O28</f>
        <v>4578.3571583203129</v>
      </c>
      <c r="P29" s="1">
        <f>'BTEvent-Driven Loop'!P28</f>
        <v>70871.550932775746</v>
      </c>
      <c r="R29" s="2">
        <f t="shared" si="106"/>
        <v>-3.0000000000000027E-2</v>
      </c>
      <c r="S29" s="2">
        <f t="shared" si="106"/>
        <v>0.19999999999999996</v>
      </c>
      <c r="T29" s="2">
        <f t="shared" si="106"/>
        <v>-1.000000000000012E-2</v>
      </c>
      <c r="U29" s="2">
        <f t="shared" si="106"/>
        <v>-4.0000000000000036E-2</v>
      </c>
      <c r="W29" s="2">
        <f t="shared" si="107"/>
        <v>-3.0000000000000027E-2</v>
      </c>
      <c r="X29" s="2">
        <f t="shared" si="107"/>
        <v>-2.0000000000000018E-2</v>
      </c>
      <c r="Y29" s="2">
        <f t="shared" si="107"/>
        <v>3.0000000000000027E-2</v>
      </c>
      <c r="Z29" s="2">
        <f t="shared" si="107"/>
        <v>1.0000000000000009E-2</v>
      </c>
      <c r="AB29" s="1">
        <f t="shared" si="108"/>
        <v>1</v>
      </c>
      <c r="AC29" s="3">
        <f t="shared" si="44"/>
        <v>0.8</v>
      </c>
      <c r="AE29" s="2">
        <f t="shared" si="45"/>
        <v>0.8</v>
      </c>
      <c r="AF29" s="2">
        <f t="shared" si="46"/>
        <v>0</v>
      </c>
      <c r="AG29" s="2">
        <f t="shared" si="47"/>
        <v>0</v>
      </c>
      <c r="AH29" s="2">
        <f t="shared" si="48"/>
        <v>0</v>
      </c>
      <c r="AJ29" s="1">
        <f t="shared" si="109"/>
        <v>0</v>
      </c>
      <c r="AK29" s="1">
        <f t="shared" si="110"/>
        <v>0</v>
      </c>
      <c r="AL29" s="1">
        <f t="shared" si="111"/>
        <v>0</v>
      </c>
      <c r="AM29" s="1">
        <f t="shared" si="112"/>
        <v>0</v>
      </c>
      <c r="AO29" s="1">
        <f t="shared" si="113"/>
        <v>0</v>
      </c>
      <c r="AP29" s="1">
        <f t="shared" si="114"/>
        <v>21541.222426447086</v>
      </c>
      <c r="AQ29" s="1">
        <f t="shared" si="115"/>
        <v>21541.222426447086</v>
      </c>
      <c r="AS29" s="1">
        <f t="shared" si="116"/>
        <v>21484.936872536931</v>
      </c>
      <c r="AU29" s="1">
        <f t="shared" si="117"/>
        <v>17187.949498029546</v>
      </c>
      <c r="AV29" s="1">
        <f t="shared" si="118"/>
        <v>0</v>
      </c>
      <c r="AW29" s="1">
        <f t="shared" si="119"/>
        <v>0</v>
      </c>
      <c r="AX29" s="1">
        <f t="shared" si="120"/>
        <v>0</v>
      </c>
      <c r="AZ29" s="43">
        <f t="shared" si="53"/>
        <v>17187.949498029546</v>
      </c>
      <c r="BA29" s="43">
        <f t="shared" si="54"/>
        <v>4296.9873745073855</v>
      </c>
      <c r="BB29" s="1">
        <f t="shared" si="121"/>
        <v>21484.936872536931</v>
      </c>
      <c r="BC29" s="1"/>
      <c r="BD29" s="1">
        <f t="shared" si="55"/>
        <v>17187.949498029546</v>
      </c>
      <c r="BE29" s="1">
        <f t="shared" si="56"/>
        <v>0</v>
      </c>
      <c r="BF29" s="1">
        <f t="shared" si="57"/>
        <v>0</v>
      </c>
      <c r="BG29" s="1">
        <f t="shared" si="58"/>
        <v>0</v>
      </c>
      <c r="BH29" s="1"/>
      <c r="BI29" s="1">
        <f t="shared" si="59"/>
        <v>0</v>
      </c>
      <c r="BJ29" s="1">
        <f t="shared" si="60"/>
        <v>0</v>
      </c>
      <c r="BK29" s="1">
        <f t="shared" si="61"/>
        <v>0</v>
      </c>
      <c r="BL29" s="1">
        <f t="shared" si="62"/>
        <v>0</v>
      </c>
      <c r="BM29" s="1"/>
      <c r="BN29" s="43">
        <f t="shared" si="122"/>
        <v>0</v>
      </c>
      <c r="BO29" s="43">
        <f t="shared" si="123"/>
        <v>0</v>
      </c>
      <c r="BP29" s="43">
        <f t="shared" si="124"/>
        <v>0</v>
      </c>
      <c r="BQ29" s="43">
        <f t="shared" si="125"/>
        <v>0</v>
      </c>
      <c r="BR29" s="1"/>
      <c r="BS29" s="1">
        <f t="shared" si="126"/>
        <v>17187.949498029546</v>
      </c>
      <c r="BT29" s="1">
        <f t="shared" si="127"/>
        <v>0</v>
      </c>
      <c r="BU29" s="1">
        <f t="shared" si="128"/>
        <v>0</v>
      </c>
      <c r="BV29" s="1">
        <f t="shared" si="129"/>
        <v>0</v>
      </c>
      <c r="BW29" s="1"/>
      <c r="BX29" s="1">
        <f t="shared" si="130"/>
        <v>17162.206188746426</v>
      </c>
      <c r="BY29" s="1">
        <f t="shared" si="131"/>
        <v>0</v>
      </c>
      <c r="BZ29" s="1">
        <f t="shared" si="132"/>
        <v>0</v>
      </c>
      <c r="CA29" s="1">
        <f t="shared" si="133"/>
        <v>0</v>
      </c>
      <c r="CB29" s="1"/>
      <c r="CC29" s="1">
        <f t="shared" si="176"/>
        <v>25.743309283119743</v>
      </c>
      <c r="CD29" s="1">
        <f t="shared" si="177"/>
        <v>0</v>
      </c>
      <c r="CE29" s="1">
        <f t="shared" si="178"/>
        <v>0</v>
      </c>
      <c r="CF29" s="1">
        <f t="shared" si="179"/>
        <v>0</v>
      </c>
      <c r="CG29" s="1"/>
      <c r="CH29" s="2">
        <f t="shared" si="137"/>
        <v>-3.0000000000000027E-2</v>
      </c>
      <c r="CI29" s="2">
        <f t="shared" si="138"/>
        <v>0.19999999999999996</v>
      </c>
      <c r="CJ29" s="2">
        <f t="shared" si="139"/>
        <v>-1.000000000000012E-2</v>
      </c>
      <c r="CK29" s="2">
        <f t="shared" si="140"/>
        <v>-4.0000000000000036E-2</v>
      </c>
      <c r="CL29" s="1"/>
      <c r="CM29" s="1">
        <f t="shared" si="71"/>
        <v>-3.0000000000000027E-2</v>
      </c>
      <c r="CN29" s="1">
        <f t="shared" si="72"/>
        <v>-2.0000000000000018E-2</v>
      </c>
      <c r="CO29" s="1">
        <f t="shared" si="73"/>
        <v>3.0000000000000027E-2</v>
      </c>
      <c r="CP29" s="1">
        <f t="shared" si="74"/>
        <v>1.0000000000000009E-2</v>
      </c>
      <c r="CQ29" s="1"/>
      <c r="CR29" s="2">
        <f t="shared" si="141"/>
        <v>0</v>
      </c>
      <c r="CS29" s="2">
        <f t="shared" si="180"/>
        <v>0.21999999999999997</v>
      </c>
      <c r="CT29" s="2">
        <f t="shared" si="181"/>
        <v>-4.0000000000000147E-2</v>
      </c>
      <c r="CU29" s="2">
        <f t="shared" si="182"/>
        <v>-5.0000000000000044E-2</v>
      </c>
      <c r="CV29" s="1"/>
      <c r="CW29" s="1">
        <f t="shared" si="76"/>
        <v>17162.206188746426</v>
      </c>
      <c r="CX29" s="1">
        <f t="shared" si="77"/>
        <v>0</v>
      </c>
      <c r="CY29" s="1">
        <f t="shared" si="78"/>
        <v>0</v>
      </c>
      <c r="CZ29" s="1">
        <f t="shared" si="79"/>
        <v>0</v>
      </c>
      <c r="DA29" s="1"/>
      <c r="DB29" s="1">
        <f t="shared" si="80"/>
        <v>0</v>
      </c>
      <c r="DC29" s="1">
        <f t="shared" si="81"/>
        <v>0</v>
      </c>
      <c r="DD29" s="1">
        <f t="shared" si="82"/>
        <v>0</v>
      </c>
      <c r="DE29" s="1">
        <f t="shared" si="83"/>
        <v>0</v>
      </c>
      <c r="DG29" s="2">
        <f t="shared" si="84"/>
        <v>-3.0000000000000027E-2</v>
      </c>
      <c r="DH29" s="2">
        <f t="shared" si="85"/>
        <v>0.19999999999999996</v>
      </c>
      <c r="DI29" s="2">
        <f t="shared" si="86"/>
        <v>-1.000000000000012E-2</v>
      </c>
      <c r="DJ29" s="2">
        <f t="shared" si="87"/>
        <v>-4.0000000000000036E-2</v>
      </c>
      <c r="DL29" s="1">
        <f t="shared" si="142"/>
        <v>0</v>
      </c>
      <c r="DM29" s="1">
        <f t="shared" si="143"/>
        <v>0</v>
      </c>
      <c r="DN29" s="1">
        <f t="shared" si="144"/>
        <v>0</v>
      </c>
      <c r="DO29" s="1">
        <f t="shared" si="145"/>
        <v>0</v>
      </c>
      <c r="DQ29" s="1">
        <f t="shared" si="89"/>
        <v>0</v>
      </c>
      <c r="DR29" s="1">
        <f t="shared" si="90"/>
        <v>0</v>
      </c>
      <c r="DS29" s="1">
        <f t="shared" si="91"/>
        <v>0</v>
      </c>
      <c r="DT29" s="1">
        <f t="shared" si="92"/>
        <v>0</v>
      </c>
      <c r="DV29" s="2">
        <f t="shared" si="93"/>
        <v>-3.0000000000000027E-2</v>
      </c>
      <c r="DW29" s="2">
        <f t="shared" si="94"/>
        <v>-2.0000000000000018E-2</v>
      </c>
      <c r="DX29" s="2">
        <f t="shared" si="95"/>
        <v>3.0000000000000027E-2</v>
      </c>
      <c r="DY29" s="2">
        <f t="shared" si="96"/>
        <v>1.0000000000000009E-2</v>
      </c>
      <c r="EA29" s="1">
        <f t="shared" si="146"/>
        <v>0</v>
      </c>
      <c r="EB29" s="1">
        <f t="shared" si="147"/>
        <v>0</v>
      </c>
      <c r="EC29" s="1">
        <f t="shared" si="148"/>
        <v>0</v>
      </c>
      <c r="ED29" s="1">
        <f t="shared" si="149"/>
        <v>0</v>
      </c>
      <c r="EF29" s="1">
        <f t="shared" si="150"/>
        <v>0</v>
      </c>
      <c r="EG29" s="1">
        <f t="shared" si="151"/>
        <v>0</v>
      </c>
      <c r="EH29" s="1">
        <f t="shared" si="152"/>
        <v>0</v>
      </c>
      <c r="EI29" s="1">
        <f t="shared" si="153"/>
        <v>0</v>
      </c>
      <c r="EK29" s="21">
        <f t="shared" si="175"/>
        <v>0</v>
      </c>
      <c r="EL29" s="21">
        <f t="shared" si="154"/>
        <v>0</v>
      </c>
      <c r="EM29" s="21">
        <f t="shared" si="155"/>
        <v>0</v>
      </c>
      <c r="EN29" s="21">
        <f t="shared" si="156"/>
        <v>0</v>
      </c>
      <c r="EP29" s="21">
        <f t="shared" si="157"/>
        <v>0</v>
      </c>
      <c r="ER29" s="1">
        <f t="shared" si="100"/>
        <v>17162.206188746426</v>
      </c>
      <c r="ES29" s="1">
        <f t="shared" si="101"/>
        <v>0</v>
      </c>
      <c r="ET29" s="1">
        <f t="shared" si="102"/>
        <v>0</v>
      </c>
      <c r="EU29" s="1">
        <f t="shared" si="103"/>
        <v>0</v>
      </c>
      <c r="EV29" s="1"/>
      <c r="EW29" s="1">
        <f t="shared" si="158"/>
        <v>0</v>
      </c>
      <c r="EX29" s="1">
        <f t="shared" si="159"/>
        <v>0</v>
      </c>
      <c r="EY29" s="1">
        <f t="shared" si="160"/>
        <v>0</v>
      </c>
      <c r="EZ29" s="1">
        <f t="shared" si="161"/>
        <v>0</v>
      </c>
      <c r="FA29" s="1"/>
      <c r="FB29" s="21">
        <f t="shared" si="162"/>
        <v>0</v>
      </c>
      <c r="FC29" s="21">
        <f t="shared" si="163"/>
        <v>0</v>
      </c>
      <c r="FD29" s="21">
        <f t="shared" si="164"/>
        <v>0</v>
      </c>
      <c r="FE29" s="21">
        <f t="shared" si="165"/>
        <v>0</v>
      </c>
      <c r="FG29" s="1">
        <f t="shared" si="166"/>
        <v>17162.206188746426</v>
      </c>
      <c r="FH29" s="1">
        <f t="shared" si="183"/>
        <v>0</v>
      </c>
      <c r="FI29" s="1">
        <f t="shared" si="184"/>
        <v>0</v>
      </c>
      <c r="FJ29" s="1">
        <f t="shared" si="185"/>
        <v>0</v>
      </c>
      <c r="FL29" s="1">
        <f t="shared" si="167"/>
        <v>17162.206188746426</v>
      </c>
      <c r="FM29" s="1">
        <f t="shared" si="105"/>
        <v>4296.9873745073855</v>
      </c>
      <c r="FN29" s="1">
        <f t="shared" si="168"/>
        <v>0</v>
      </c>
      <c r="FO29" s="1">
        <f t="shared" si="169"/>
        <v>21459.193563253812</v>
      </c>
      <c r="FP29" s="21">
        <f t="shared" si="170"/>
        <v>2.1459193563253813</v>
      </c>
    </row>
    <row r="30" spans="1:172" ht="15" customHeight="1" x14ac:dyDescent="0.25">
      <c r="A30" s="1">
        <f>'BTEvent-Driven Loop'!A29</f>
        <v>26</v>
      </c>
      <c r="C30" s="1">
        <f>'BTEvent-Driven Loop'!C29</f>
        <v>1</v>
      </c>
      <c r="D30" s="1">
        <f>'BTEvent-Driven Loop'!D29</f>
        <v>0</v>
      </c>
      <c r="E30" s="1">
        <f>'BTEvent-Driven Loop'!E29</f>
        <v>1</v>
      </c>
      <c r="F30" s="1">
        <f>'BTEvent-Driven Loop'!F29</f>
        <v>1</v>
      </c>
      <c r="H30" s="1">
        <f>'BTEvent-Driven Loop'!H29</f>
        <v>239.0455612470561</v>
      </c>
      <c r="I30" s="1">
        <f>'BTEvent-Driven Loop'!I29</f>
        <v>2052.6184942860664</v>
      </c>
      <c r="J30" s="1">
        <f>'BTEvent-Driven Loop'!J29</f>
        <v>4532.5735867371095</v>
      </c>
      <c r="K30" s="1">
        <f>'BTEvent-Driven Loop'!K29</f>
        <v>67327.97338613696</v>
      </c>
      <c r="L30" s="1"/>
      <c r="M30" s="1">
        <f>'BTEvent-Driven Loop'!M29</f>
        <v>266.15382076991813</v>
      </c>
      <c r="N30" s="1">
        <f>'BTEvent-Driven Loop'!N29</f>
        <v>2203.8640675492502</v>
      </c>
      <c r="O30" s="1">
        <f>'BTEvent-Driven Loop'!O29</f>
        <v>4944.6257309859384</v>
      </c>
      <c r="P30" s="1">
        <f>'BTEvent-Driven Loop'!P29</f>
        <v>63784.395839498175</v>
      </c>
      <c r="R30" s="2">
        <f t="shared" si="106"/>
        <v>8.0000000000000071E-2</v>
      </c>
      <c r="S30" s="2">
        <f t="shared" si="106"/>
        <v>2.0000000000000018E-2</v>
      </c>
      <c r="T30" s="2">
        <f t="shared" si="106"/>
        <v>8.0000000000000071E-2</v>
      </c>
      <c r="U30" s="2">
        <f t="shared" si="106"/>
        <v>-9.9999999999999978E-2</v>
      </c>
      <c r="W30" s="2">
        <f t="shared" si="107"/>
        <v>-3.0000000000000027E-2</v>
      </c>
      <c r="X30" s="2">
        <f t="shared" si="107"/>
        <v>-5.0000000000000044E-2</v>
      </c>
      <c r="Y30" s="2">
        <f t="shared" si="107"/>
        <v>-1.0000000000000009E-2</v>
      </c>
      <c r="Z30" s="2">
        <f t="shared" si="107"/>
        <v>-4.9999999999999933E-2</v>
      </c>
      <c r="AB30" s="1">
        <f t="shared" si="108"/>
        <v>3</v>
      </c>
      <c r="AC30" s="3">
        <f t="shared" si="44"/>
        <v>0.33333333333333331</v>
      </c>
      <c r="AE30" s="2">
        <f t="shared" si="45"/>
        <v>0.33333333333333331</v>
      </c>
      <c r="AF30" s="2">
        <f t="shared" si="46"/>
        <v>0</v>
      </c>
      <c r="AG30" s="2">
        <f t="shared" si="47"/>
        <v>0.33333333333333331</v>
      </c>
      <c r="AH30" s="2">
        <f t="shared" si="48"/>
        <v>0.33333333333333331</v>
      </c>
      <c r="AJ30" s="1">
        <f t="shared" si="109"/>
        <v>17162.206188746426</v>
      </c>
      <c r="AK30" s="1">
        <f t="shared" si="110"/>
        <v>0</v>
      </c>
      <c r="AL30" s="1">
        <f t="shared" si="111"/>
        <v>0</v>
      </c>
      <c r="AM30" s="1">
        <f t="shared" si="112"/>
        <v>0</v>
      </c>
      <c r="AO30" s="1">
        <f t="shared" si="113"/>
        <v>17162.206188746426</v>
      </c>
      <c r="AP30" s="1">
        <f t="shared" si="114"/>
        <v>4296.9873745073855</v>
      </c>
      <c r="AQ30" s="1">
        <f t="shared" si="115"/>
        <v>21459.193563253812</v>
      </c>
      <c r="AS30" s="1">
        <f t="shared" si="116"/>
        <v>21459.193563253812</v>
      </c>
      <c r="AU30" s="1">
        <f t="shared" si="117"/>
        <v>7153.0645210846033</v>
      </c>
      <c r="AV30" s="1">
        <f t="shared" si="118"/>
        <v>0</v>
      </c>
      <c r="AW30" s="1">
        <f t="shared" si="119"/>
        <v>7153.0645210846033</v>
      </c>
      <c r="AX30" s="1">
        <f t="shared" si="120"/>
        <v>7153.0645210846033</v>
      </c>
      <c r="AZ30" s="43">
        <f t="shared" si="53"/>
        <v>21459.193563253808</v>
      </c>
      <c r="BA30" s="43">
        <f t="shared" si="54"/>
        <v>0</v>
      </c>
      <c r="BB30" s="1">
        <f t="shared" si="121"/>
        <v>21459.193563253808</v>
      </c>
      <c r="BC30" s="1"/>
      <c r="BD30" s="1">
        <f t="shared" si="55"/>
        <v>0</v>
      </c>
      <c r="BE30" s="1">
        <f t="shared" si="56"/>
        <v>0</v>
      </c>
      <c r="BF30" s="1">
        <f t="shared" si="57"/>
        <v>7153.0645210846033</v>
      </c>
      <c r="BG30" s="1">
        <f t="shared" si="58"/>
        <v>7153.0645210846033</v>
      </c>
      <c r="BH30" s="1"/>
      <c r="BI30" s="1">
        <f t="shared" si="59"/>
        <v>10009.141667661823</v>
      </c>
      <c r="BJ30" s="1">
        <f t="shared" si="60"/>
        <v>0</v>
      </c>
      <c r="BK30" s="1">
        <f t="shared" si="61"/>
        <v>0</v>
      </c>
      <c r="BL30" s="1">
        <f t="shared" si="62"/>
        <v>0</v>
      </c>
      <c r="BM30" s="1"/>
      <c r="BN30" s="43">
        <f t="shared" si="122"/>
        <v>7153.0645210846033</v>
      </c>
      <c r="BO30" s="43">
        <f t="shared" si="123"/>
        <v>0</v>
      </c>
      <c r="BP30" s="43">
        <f t="shared" si="124"/>
        <v>0</v>
      </c>
      <c r="BQ30" s="43">
        <f t="shared" si="125"/>
        <v>0</v>
      </c>
      <c r="BR30" s="1"/>
      <c r="BS30" s="1">
        <f t="shared" si="126"/>
        <v>0</v>
      </c>
      <c r="BT30" s="1">
        <f t="shared" si="127"/>
        <v>0</v>
      </c>
      <c r="BU30" s="1">
        <f t="shared" si="128"/>
        <v>7153.0645210846033</v>
      </c>
      <c r="BV30" s="1">
        <f t="shared" si="129"/>
        <v>7153.0645210846033</v>
      </c>
      <c r="BW30" s="1"/>
      <c r="BX30" s="1">
        <f t="shared" si="130"/>
        <v>0</v>
      </c>
      <c r="BY30" s="1">
        <f t="shared" si="131"/>
        <v>0</v>
      </c>
      <c r="BZ30" s="1">
        <f t="shared" si="132"/>
        <v>7142.3509945927135</v>
      </c>
      <c r="CA30" s="1">
        <f t="shared" si="133"/>
        <v>7142.3509945927135</v>
      </c>
      <c r="CB30" s="1"/>
      <c r="CC30" s="1">
        <f t="shared" si="176"/>
        <v>0</v>
      </c>
      <c r="CD30" s="1">
        <f t="shared" si="177"/>
        <v>0</v>
      </c>
      <c r="CE30" s="1">
        <f t="shared" si="178"/>
        <v>10.713526491889752</v>
      </c>
      <c r="CF30" s="1">
        <f t="shared" si="179"/>
        <v>10.713526491889752</v>
      </c>
      <c r="CG30" s="1"/>
      <c r="CH30" s="2">
        <f t="shared" si="137"/>
        <v>8.0000000000000071E-2</v>
      </c>
      <c r="CI30" s="2">
        <f t="shared" si="138"/>
        <v>2.0000000000000018E-2</v>
      </c>
      <c r="CJ30" s="2">
        <f t="shared" si="139"/>
        <v>8.0000000000000071E-2</v>
      </c>
      <c r="CK30" s="2">
        <f t="shared" si="140"/>
        <v>-9.9999999999999978E-2</v>
      </c>
      <c r="CL30" s="1"/>
      <c r="CM30" s="1">
        <f t="shared" si="71"/>
        <v>-3.0000000000000027E-2</v>
      </c>
      <c r="CN30" s="1">
        <f t="shared" si="72"/>
        <v>-5.0000000000000044E-2</v>
      </c>
      <c r="CO30" s="1">
        <f t="shared" si="73"/>
        <v>-1.0000000000000009E-2</v>
      </c>
      <c r="CP30" s="1">
        <f t="shared" si="74"/>
        <v>-4.9999999999999933E-2</v>
      </c>
      <c r="CQ30" s="1"/>
      <c r="CR30" s="2">
        <f t="shared" si="141"/>
        <v>0.1100000000000001</v>
      </c>
      <c r="CS30" s="2">
        <f t="shared" si="180"/>
        <v>7.0000000000000062E-2</v>
      </c>
      <c r="CT30" s="2">
        <f t="shared" si="181"/>
        <v>9.000000000000008E-2</v>
      </c>
      <c r="CU30" s="2">
        <f t="shared" si="182"/>
        <v>-5.0000000000000044E-2</v>
      </c>
      <c r="CV30" s="1"/>
      <c r="CW30" s="1">
        <f t="shared" si="76"/>
        <v>0</v>
      </c>
      <c r="CX30" s="1">
        <f t="shared" si="77"/>
        <v>0</v>
      </c>
      <c r="CY30" s="1">
        <f t="shared" si="78"/>
        <v>7785.1625841060586</v>
      </c>
      <c r="CZ30" s="1">
        <f t="shared" si="79"/>
        <v>6785.2334448630772</v>
      </c>
      <c r="DA30" s="1"/>
      <c r="DB30" s="1">
        <f t="shared" si="80"/>
        <v>7153.0645210846033</v>
      </c>
      <c r="DC30" s="1">
        <f t="shared" si="81"/>
        <v>0</v>
      </c>
      <c r="DD30" s="1">
        <f t="shared" si="82"/>
        <v>0</v>
      </c>
      <c r="DE30" s="1">
        <f t="shared" si="83"/>
        <v>0</v>
      </c>
      <c r="DG30" s="2">
        <f t="shared" si="84"/>
        <v>8.0000000000000071E-2</v>
      </c>
      <c r="DH30" s="2">
        <f t="shared" si="85"/>
        <v>2.0000000000000018E-2</v>
      </c>
      <c r="DI30" s="2">
        <f t="shared" si="86"/>
        <v>8.0000000000000071E-2</v>
      </c>
      <c r="DJ30" s="2">
        <f t="shared" si="87"/>
        <v>-9.9999999999999978E-2</v>
      </c>
      <c r="DL30" s="1">
        <f t="shared" si="142"/>
        <v>7725.3096827713716</v>
      </c>
      <c r="DM30" s="1">
        <f t="shared" si="143"/>
        <v>0</v>
      </c>
      <c r="DN30" s="1">
        <f t="shared" si="144"/>
        <v>0</v>
      </c>
      <c r="DO30" s="1">
        <f t="shared" si="145"/>
        <v>0</v>
      </c>
      <c r="DQ30" s="1">
        <f t="shared" si="89"/>
        <v>10009.141667661823</v>
      </c>
      <c r="DR30" s="1">
        <f t="shared" si="90"/>
        <v>0</v>
      </c>
      <c r="DS30" s="1">
        <f t="shared" si="91"/>
        <v>0</v>
      </c>
      <c r="DT30" s="1">
        <f t="shared" si="92"/>
        <v>0</v>
      </c>
      <c r="DV30" s="2">
        <f t="shared" si="93"/>
        <v>-3.0000000000000027E-2</v>
      </c>
      <c r="DW30" s="2">
        <f t="shared" si="94"/>
        <v>-5.0000000000000044E-2</v>
      </c>
      <c r="DX30" s="2">
        <f t="shared" si="95"/>
        <v>-1.0000000000000009E-2</v>
      </c>
      <c r="DY30" s="2">
        <f t="shared" si="96"/>
        <v>-4.9999999999999933E-2</v>
      </c>
      <c r="EA30" s="1">
        <f t="shared" si="146"/>
        <v>9708.8674176319673</v>
      </c>
      <c r="EB30" s="1">
        <f t="shared" si="147"/>
        <v>0</v>
      </c>
      <c r="EC30" s="1">
        <f t="shared" si="148"/>
        <v>0</v>
      </c>
      <c r="ED30" s="1">
        <f t="shared" si="149"/>
        <v>0</v>
      </c>
      <c r="EF30" s="1">
        <f t="shared" si="150"/>
        <v>9684.6557781865013</v>
      </c>
      <c r="EG30" s="1">
        <f t="shared" si="151"/>
        <v>0</v>
      </c>
      <c r="EH30" s="1">
        <f t="shared" si="152"/>
        <v>0</v>
      </c>
      <c r="EI30" s="1">
        <f t="shared" si="153"/>
        <v>0</v>
      </c>
      <c r="EK30" s="21">
        <f t="shared" si="175"/>
        <v>24.211639445466062</v>
      </c>
      <c r="EL30" s="21">
        <f t="shared" si="154"/>
        <v>0</v>
      </c>
      <c r="EM30" s="21">
        <f t="shared" si="155"/>
        <v>0</v>
      </c>
      <c r="EN30" s="21">
        <f t="shared" si="156"/>
        <v>0</v>
      </c>
      <c r="EP30" s="21">
        <f t="shared" si="157"/>
        <v>24.211639445466062</v>
      </c>
      <c r="ER30" s="1">
        <f t="shared" si="100"/>
        <v>0</v>
      </c>
      <c r="ES30" s="1">
        <f t="shared" si="101"/>
        <v>0</v>
      </c>
      <c r="ET30" s="1">
        <f t="shared" si="102"/>
        <v>7785.1625841060586</v>
      </c>
      <c r="EU30" s="1">
        <f t="shared" si="103"/>
        <v>6785.2334448630772</v>
      </c>
      <c r="EV30" s="1"/>
      <c r="EW30" s="1">
        <f t="shared" si="158"/>
        <v>7725.3096827713716</v>
      </c>
      <c r="EX30" s="1">
        <f t="shared" si="159"/>
        <v>0</v>
      </c>
      <c r="EY30" s="1">
        <f t="shared" si="160"/>
        <v>0</v>
      </c>
      <c r="EZ30" s="1">
        <f t="shared" si="161"/>
        <v>0</v>
      </c>
      <c r="FA30" s="1"/>
      <c r="FB30" s="21">
        <f t="shared" si="162"/>
        <v>24.211639445466062</v>
      </c>
      <c r="FC30" s="21">
        <f t="shared" si="163"/>
        <v>0</v>
      </c>
      <c r="FD30" s="21">
        <f t="shared" si="164"/>
        <v>0</v>
      </c>
      <c r="FE30" s="21">
        <f t="shared" si="165"/>
        <v>0</v>
      </c>
      <c r="FG30" s="1">
        <f t="shared" si="166"/>
        <v>7725.3096827713716</v>
      </c>
      <c r="FH30" s="1">
        <f t="shared" si="183"/>
        <v>0</v>
      </c>
      <c r="FI30" s="1">
        <f t="shared" si="184"/>
        <v>7785.1625841060586</v>
      </c>
      <c r="FJ30" s="1">
        <f t="shared" si="185"/>
        <v>6785.2334448630772</v>
      </c>
      <c r="FL30" s="1">
        <f t="shared" si="167"/>
        <v>22295.705711740506</v>
      </c>
      <c r="FM30" s="1">
        <f t="shared" si="105"/>
        <v>0</v>
      </c>
      <c r="FN30" s="1">
        <f t="shared" si="168"/>
        <v>-24.211639445466062</v>
      </c>
      <c r="FO30" s="1">
        <f t="shared" si="169"/>
        <v>22271.494072295041</v>
      </c>
      <c r="FP30" s="21">
        <f t="shared" si="170"/>
        <v>2.2271494072295042</v>
      </c>
    </row>
    <row r="31" spans="1:172" ht="15" customHeight="1" x14ac:dyDescent="0.25">
      <c r="A31" s="1">
        <f>'BTEvent-Driven Loop'!A30</f>
        <v>27</v>
      </c>
      <c r="C31" s="1">
        <f>'BTEvent-Driven Loop'!C30</f>
        <v>1</v>
      </c>
      <c r="D31" s="1">
        <f>'BTEvent-Driven Loop'!D30</f>
        <v>0</v>
      </c>
      <c r="E31" s="1">
        <f>'BTEvent-Driven Loop'!E30</f>
        <v>0</v>
      </c>
      <c r="F31" s="1">
        <f>'BTEvent-Driven Loop'!F30</f>
        <v>0</v>
      </c>
      <c r="H31" s="1">
        <f>'BTEvent-Driven Loop'!H30</f>
        <v>258.16920614682056</v>
      </c>
      <c r="I31" s="1">
        <f>'BTEvent-Driven Loop'!I30</f>
        <v>2181.8254268737578</v>
      </c>
      <c r="J31" s="1">
        <f>'BTEvent-Driven Loop'!J30</f>
        <v>5191.8570175352352</v>
      </c>
      <c r="K31" s="1">
        <f>'BTEvent-Driven Loop'!K30</f>
        <v>61233.020005918246</v>
      </c>
      <c r="L31" s="1"/>
      <c r="M31" s="1">
        <f>'BTEvent-Driven Loop'!M30</f>
        <v>231.55382406982878</v>
      </c>
      <c r="N31" s="1">
        <f>'BTEvent-Driven Loop'!N30</f>
        <v>2556.4823183571302</v>
      </c>
      <c r="O31" s="1">
        <f>'BTEvent-Driven Loop'!O30</f>
        <v>5933.5508771831255</v>
      </c>
      <c r="P31" s="1">
        <f>'BTEvent-Driven Loop'!P30</f>
        <v>58043.800213943337</v>
      </c>
      <c r="R31" s="2">
        <f t="shared" si="106"/>
        <v>-0.13</v>
      </c>
      <c r="S31" s="2">
        <f t="shared" si="106"/>
        <v>0.15999999999999992</v>
      </c>
      <c r="T31" s="2">
        <f t="shared" si="106"/>
        <v>0.19999999999999996</v>
      </c>
      <c r="U31" s="2">
        <f t="shared" si="106"/>
        <v>-8.9999999999999969E-2</v>
      </c>
      <c r="W31" s="2">
        <f t="shared" si="107"/>
        <v>-3.0000000000000138E-2</v>
      </c>
      <c r="X31" s="2">
        <f t="shared" si="107"/>
        <v>-9.9999999999998979E-3</v>
      </c>
      <c r="Y31" s="2">
        <f t="shared" si="107"/>
        <v>5.0000000000000044E-2</v>
      </c>
      <c r="Z31" s="2">
        <f t="shared" si="107"/>
        <v>-4.0000000000000036E-2</v>
      </c>
      <c r="AB31" s="1">
        <f t="shared" si="108"/>
        <v>1</v>
      </c>
      <c r="AC31" s="3">
        <f t="shared" si="44"/>
        <v>0.8</v>
      </c>
      <c r="AE31" s="2">
        <f t="shared" si="45"/>
        <v>0.8</v>
      </c>
      <c r="AF31" s="2">
        <f t="shared" si="46"/>
        <v>0</v>
      </c>
      <c r="AG31" s="2">
        <f t="shared" si="47"/>
        <v>0</v>
      </c>
      <c r="AH31" s="2">
        <f t="shared" si="48"/>
        <v>0</v>
      </c>
      <c r="AJ31" s="1">
        <f t="shared" si="109"/>
        <v>7725.3096827713716</v>
      </c>
      <c r="AK31" s="1">
        <f t="shared" si="110"/>
        <v>0</v>
      </c>
      <c r="AL31" s="1">
        <f t="shared" si="111"/>
        <v>7785.1625841060586</v>
      </c>
      <c r="AM31" s="1">
        <f t="shared" si="112"/>
        <v>6785.2334448630772</v>
      </c>
      <c r="AO31" s="1">
        <f t="shared" si="113"/>
        <v>22295.705711740506</v>
      </c>
      <c r="AP31" s="1">
        <f t="shared" si="114"/>
        <v>0</v>
      </c>
      <c r="AQ31" s="1">
        <f t="shared" si="115"/>
        <v>22295.705711740506</v>
      </c>
      <c r="AS31" s="1">
        <f t="shared" si="116"/>
        <v>22271.494072295041</v>
      </c>
      <c r="AU31" s="1">
        <f t="shared" si="117"/>
        <v>17817.195257836032</v>
      </c>
      <c r="AV31" s="1">
        <f t="shared" si="118"/>
        <v>0</v>
      </c>
      <c r="AW31" s="1">
        <f t="shared" si="119"/>
        <v>0</v>
      </c>
      <c r="AX31" s="1">
        <f t="shared" si="120"/>
        <v>0</v>
      </c>
      <c r="AZ31" s="43">
        <f t="shared" si="53"/>
        <v>17817.195257836032</v>
      </c>
      <c r="BA31" s="43">
        <f t="shared" si="54"/>
        <v>4454.298814459009</v>
      </c>
      <c r="BB31" s="1">
        <f t="shared" si="121"/>
        <v>22271.494072295041</v>
      </c>
      <c r="BC31" s="1"/>
      <c r="BD31" s="1">
        <f t="shared" si="55"/>
        <v>10091.885575064662</v>
      </c>
      <c r="BE31" s="1">
        <f t="shared" si="56"/>
        <v>0</v>
      </c>
      <c r="BF31" s="1">
        <f t="shared" si="57"/>
        <v>0</v>
      </c>
      <c r="BG31" s="1">
        <f t="shared" si="58"/>
        <v>0</v>
      </c>
      <c r="BH31" s="1"/>
      <c r="BI31" s="1">
        <f t="shared" si="59"/>
        <v>0</v>
      </c>
      <c r="BJ31" s="1">
        <f t="shared" si="60"/>
        <v>0</v>
      </c>
      <c r="BK31" s="1">
        <f t="shared" si="61"/>
        <v>7785.1625841060586</v>
      </c>
      <c r="BL31" s="1">
        <f t="shared" si="62"/>
        <v>6785.2334448630772</v>
      </c>
      <c r="BM31" s="1"/>
      <c r="BN31" s="43">
        <f t="shared" si="122"/>
        <v>7725.3096827713716</v>
      </c>
      <c r="BO31" s="43">
        <f t="shared" si="123"/>
        <v>0</v>
      </c>
      <c r="BP31" s="43">
        <f t="shared" si="124"/>
        <v>0</v>
      </c>
      <c r="BQ31" s="43">
        <f t="shared" si="125"/>
        <v>0</v>
      </c>
      <c r="BR31" s="1"/>
      <c r="BS31" s="1">
        <f t="shared" si="126"/>
        <v>10091.885575064662</v>
      </c>
      <c r="BT31" s="1">
        <f t="shared" si="127"/>
        <v>0</v>
      </c>
      <c r="BU31" s="1">
        <f t="shared" si="128"/>
        <v>0</v>
      </c>
      <c r="BV31" s="1">
        <f t="shared" si="129"/>
        <v>0</v>
      </c>
      <c r="BW31" s="1"/>
      <c r="BX31" s="1">
        <f t="shared" si="130"/>
        <v>10076.770419435508</v>
      </c>
      <c r="BY31" s="1">
        <f t="shared" si="131"/>
        <v>0</v>
      </c>
      <c r="BZ31" s="1">
        <f t="shared" si="132"/>
        <v>0</v>
      </c>
      <c r="CA31" s="1">
        <f t="shared" si="133"/>
        <v>0</v>
      </c>
      <c r="CB31" s="1"/>
      <c r="CC31" s="1">
        <f t="shared" si="176"/>
        <v>15.115155629153378</v>
      </c>
      <c r="CD31" s="1">
        <f t="shared" si="177"/>
        <v>0</v>
      </c>
      <c r="CE31" s="1">
        <f t="shared" si="178"/>
        <v>0</v>
      </c>
      <c r="CF31" s="1">
        <f t="shared" si="179"/>
        <v>0</v>
      </c>
      <c r="CG31" s="1"/>
      <c r="CH31" s="2">
        <f t="shared" si="137"/>
        <v>-0.13</v>
      </c>
      <c r="CI31" s="2">
        <f t="shared" si="138"/>
        <v>0.15999999999999992</v>
      </c>
      <c r="CJ31" s="2">
        <f t="shared" si="139"/>
        <v>0.19999999999999996</v>
      </c>
      <c r="CK31" s="2">
        <f t="shared" si="140"/>
        <v>-8.9999999999999969E-2</v>
      </c>
      <c r="CL31" s="1"/>
      <c r="CM31" s="1">
        <f t="shared" si="71"/>
        <v>-3.0000000000000138E-2</v>
      </c>
      <c r="CN31" s="1">
        <f t="shared" si="72"/>
        <v>-9.9999999999998979E-3</v>
      </c>
      <c r="CO31" s="1">
        <f t="shared" si="73"/>
        <v>5.0000000000000044E-2</v>
      </c>
      <c r="CP31" s="1">
        <f t="shared" si="74"/>
        <v>-4.0000000000000036E-2</v>
      </c>
      <c r="CQ31" s="1"/>
      <c r="CR31" s="2">
        <f t="shared" si="141"/>
        <v>-9.9999999999999867E-2</v>
      </c>
      <c r="CS31" s="2">
        <f t="shared" si="180"/>
        <v>0.16999999999999982</v>
      </c>
      <c r="CT31" s="2">
        <f t="shared" si="181"/>
        <v>0.14999999999999991</v>
      </c>
      <c r="CU31" s="2">
        <f t="shared" si="182"/>
        <v>-4.9999999999999933E-2</v>
      </c>
      <c r="CV31" s="1"/>
      <c r="CW31" s="1">
        <f t="shared" si="76"/>
        <v>9069.0933774919595</v>
      </c>
      <c r="CX31" s="1">
        <f t="shared" si="77"/>
        <v>0</v>
      </c>
      <c r="CY31" s="1">
        <f t="shared" si="78"/>
        <v>0</v>
      </c>
      <c r="CZ31" s="1">
        <f t="shared" si="79"/>
        <v>0</v>
      </c>
      <c r="DA31" s="1"/>
      <c r="DB31" s="1">
        <f t="shared" si="80"/>
        <v>7725.3096827713716</v>
      </c>
      <c r="DC31" s="1">
        <f t="shared" si="81"/>
        <v>0</v>
      </c>
      <c r="DD31" s="1">
        <f t="shared" si="82"/>
        <v>0</v>
      </c>
      <c r="DE31" s="1">
        <f t="shared" si="83"/>
        <v>0</v>
      </c>
      <c r="DG31" s="2">
        <f t="shared" si="84"/>
        <v>-0.13</v>
      </c>
      <c r="DH31" s="2">
        <f t="shared" si="85"/>
        <v>0.15999999999999992</v>
      </c>
      <c r="DI31" s="2">
        <f t="shared" si="86"/>
        <v>0.19999999999999996</v>
      </c>
      <c r="DJ31" s="2">
        <f t="shared" si="87"/>
        <v>-8.9999999999999969E-2</v>
      </c>
      <c r="DL31" s="1">
        <f t="shared" si="142"/>
        <v>6721.0194240110932</v>
      </c>
      <c r="DM31" s="1">
        <f t="shared" si="143"/>
        <v>0</v>
      </c>
      <c r="DN31" s="1">
        <f t="shared" si="144"/>
        <v>0</v>
      </c>
      <c r="DO31" s="1">
        <f t="shared" si="145"/>
        <v>0</v>
      </c>
      <c r="DQ31" s="1">
        <f t="shared" si="89"/>
        <v>0</v>
      </c>
      <c r="DR31" s="1">
        <f t="shared" si="90"/>
        <v>0</v>
      </c>
      <c r="DS31" s="1">
        <f t="shared" si="91"/>
        <v>7785.1625841060586</v>
      </c>
      <c r="DT31" s="1">
        <f t="shared" si="92"/>
        <v>6785.2334448630772</v>
      </c>
      <c r="DV31" s="2">
        <f t="shared" si="93"/>
        <v>-3.0000000000000138E-2</v>
      </c>
      <c r="DW31" s="2">
        <f t="shared" si="94"/>
        <v>-9.9999999999998979E-3</v>
      </c>
      <c r="DX31" s="2">
        <f t="shared" si="95"/>
        <v>5.0000000000000044E-2</v>
      </c>
      <c r="DY31" s="2">
        <f t="shared" si="96"/>
        <v>-4.0000000000000036E-2</v>
      </c>
      <c r="EA31" s="1">
        <f t="shared" si="146"/>
        <v>0</v>
      </c>
      <c r="EB31" s="1">
        <f t="shared" si="147"/>
        <v>0</v>
      </c>
      <c r="EC31" s="1">
        <f t="shared" si="148"/>
        <v>8174.4207133113623</v>
      </c>
      <c r="ED31" s="1">
        <f t="shared" si="149"/>
        <v>6513.8241070685535</v>
      </c>
      <c r="EF31" s="1">
        <f t="shared" si="150"/>
        <v>0</v>
      </c>
      <c r="EG31" s="1">
        <f t="shared" si="151"/>
        <v>0</v>
      </c>
      <c r="EH31" s="1">
        <f t="shared" si="152"/>
        <v>8154.035624250736</v>
      </c>
      <c r="EI31" s="1">
        <f t="shared" si="153"/>
        <v>6497.5801566768614</v>
      </c>
      <c r="EK31" s="21">
        <f t="shared" si="175"/>
        <v>0</v>
      </c>
      <c r="EL31" s="21">
        <f t="shared" si="154"/>
        <v>0</v>
      </c>
      <c r="EM31" s="21">
        <f t="shared" si="155"/>
        <v>20.385089060626342</v>
      </c>
      <c r="EN31" s="21">
        <f t="shared" si="156"/>
        <v>16.243950391692124</v>
      </c>
      <c r="EP31" s="21">
        <f t="shared" si="157"/>
        <v>36.629039452318466</v>
      </c>
      <c r="ER31" s="1">
        <f t="shared" si="100"/>
        <v>9069.0933774919595</v>
      </c>
      <c r="ES31" s="1">
        <f t="shared" si="101"/>
        <v>0</v>
      </c>
      <c r="ET31" s="1">
        <f t="shared" si="102"/>
        <v>0</v>
      </c>
      <c r="EU31" s="1">
        <f t="shared" si="103"/>
        <v>0</v>
      </c>
      <c r="EV31" s="1"/>
      <c r="EW31" s="1">
        <f t="shared" si="158"/>
        <v>6721.0194240110932</v>
      </c>
      <c r="EX31" s="1">
        <f t="shared" si="159"/>
        <v>0</v>
      </c>
      <c r="EY31" s="1">
        <f t="shared" si="160"/>
        <v>0</v>
      </c>
      <c r="EZ31" s="1">
        <f t="shared" si="161"/>
        <v>0</v>
      </c>
      <c r="FA31" s="1"/>
      <c r="FB31" s="21">
        <f t="shared" si="162"/>
        <v>0</v>
      </c>
      <c r="FC31" s="21">
        <f t="shared" si="163"/>
        <v>0</v>
      </c>
      <c r="FD31" s="21">
        <f t="shared" si="164"/>
        <v>20.385089060626342</v>
      </c>
      <c r="FE31" s="21">
        <f t="shared" si="165"/>
        <v>16.243950391692124</v>
      </c>
      <c r="FG31" s="1">
        <f t="shared" si="166"/>
        <v>15790.112801503052</v>
      </c>
      <c r="FH31" s="1">
        <f t="shared" si="183"/>
        <v>0</v>
      </c>
      <c r="FI31" s="1">
        <f t="shared" si="184"/>
        <v>0</v>
      </c>
      <c r="FJ31" s="1">
        <f t="shared" si="185"/>
        <v>0</v>
      </c>
      <c r="FL31" s="1">
        <f t="shared" si="167"/>
        <v>15790.112801503052</v>
      </c>
      <c r="FM31" s="1">
        <f t="shared" si="105"/>
        <v>4454.298814459009</v>
      </c>
      <c r="FN31" s="1">
        <f t="shared" si="168"/>
        <v>-36.629039452318466</v>
      </c>
      <c r="FO31" s="1">
        <f t="shared" si="169"/>
        <v>20207.782576509744</v>
      </c>
      <c r="FP31" s="21">
        <f t="shared" si="170"/>
        <v>2.0207782576509743</v>
      </c>
    </row>
    <row r="32" spans="1:172" ht="15" customHeight="1" x14ac:dyDescent="0.25">
      <c r="A32" s="1">
        <f>'BTEvent-Driven Loop'!A31</f>
        <v>28</v>
      </c>
      <c r="C32" s="1">
        <f>'BTEvent-Driven Loop'!C31</f>
        <v>1</v>
      </c>
      <c r="D32" s="1">
        <f>'BTEvent-Driven Loop'!D31</f>
        <v>0</v>
      </c>
      <c r="E32" s="1">
        <f>'BTEvent-Driven Loop'!E31</f>
        <v>0</v>
      </c>
      <c r="F32" s="1">
        <f>'BTEvent-Driven Loop'!F31</f>
        <v>1</v>
      </c>
      <c r="H32" s="1">
        <f>'BTEvent-Driven Loop'!H31</f>
        <v>222.29167110703563</v>
      </c>
      <c r="I32" s="1">
        <f>'BTEvent-Driven Loop'!I31</f>
        <v>2505.3526719899874</v>
      </c>
      <c r="J32" s="1">
        <f>'BTEvent-Driven Loop'!J31</f>
        <v>6052.2218947267884</v>
      </c>
      <c r="K32" s="1">
        <f>'BTEvent-Driven Loop'!K31</f>
        <v>55141.610203246171</v>
      </c>
      <c r="L32" s="1"/>
      <c r="M32" s="1">
        <f>'BTEvent-Driven Loop'!M31</f>
        <v>240.81597703262193</v>
      </c>
      <c r="N32" s="1">
        <f>'BTEvent-Driven Loop'!N31</f>
        <v>2812.1305501928437</v>
      </c>
      <c r="O32" s="1">
        <f>'BTEvent-Driven Loop'!O31</f>
        <v>6408.234947357776</v>
      </c>
      <c r="P32" s="1">
        <f>'BTEvent-Driven Loop'!P31</f>
        <v>56302.486207525035</v>
      </c>
      <c r="R32" s="2">
        <f t="shared" si="106"/>
        <v>4.0000000000000036E-2</v>
      </c>
      <c r="S32" s="2">
        <f t="shared" si="106"/>
        <v>0.10000000000000009</v>
      </c>
      <c r="T32" s="2">
        <f t="shared" si="106"/>
        <v>8.0000000000000071E-2</v>
      </c>
      <c r="U32" s="2">
        <f t="shared" si="106"/>
        <v>-3.0000000000000027E-2</v>
      </c>
      <c r="W32" s="2">
        <f t="shared" si="107"/>
        <v>-4.0000000000000036E-2</v>
      </c>
      <c r="X32" s="2">
        <f t="shared" si="107"/>
        <v>-2.0000000000000129E-2</v>
      </c>
      <c r="Y32" s="2">
        <f t="shared" si="107"/>
        <v>2.0000000000000018E-2</v>
      </c>
      <c r="Z32" s="2">
        <f t="shared" si="107"/>
        <v>-4.9999999999999933E-2</v>
      </c>
      <c r="AB32" s="1">
        <f t="shared" si="108"/>
        <v>2</v>
      </c>
      <c r="AC32" s="3">
        <f t="shared" si="44"/>
        <v>0.5</v>
      </c>
      <c r="AE32" s="2">
        <f t="shared" si="45"/>
        <v>0.5</v>
      </c>
      <c r="AF32" s="2">
        <f t="shared" si="46"/>
        <v>0</v>
      </c>
      <c r="AG32" s="2">
        <f t="shared" si="47"/>
        <v>0</v>
      </c>
      <c r="AH32" s="2">
        <f t="shared" si="48"/>
        <v>0.5</v>
      </c>
      <c r="AJ32" s="1">
        <f t="shared" si="109"/>
        <v>15790.112801503052</v>
      </c>
      <c r="AK32" s="1">
        <f t="shared" si="110"/>
        <v>0</v>
      </c>
      <c r="AL32" s="1">
        <f t="shared" si="111"/>
        <v>0</v>
      </c>
      <c r="AM32" s="1">
        <f t="shared" si="112"/>
        <v>0</v>
      </c>
      <c r="AO32" s="1">
        <f t="shared" si="113"/>
        <v>15790.112801503052</v>
      </c>
      <c r="AP32" s="1">
        <f t="shared" si="114"/>
        <v>4454.298814459009</v>
      </c>
      <c r="AQ32" s="1">
        <f t="shared" si="115"/>
        <v>20244.411615962061</v>
      </c>
      <c r="AS32" s="1">
        <f t="shared" si="116"/>
        <v>20207.782576509744</v>
      </c>
      <c r="AU32" s="1">
        <f t="shared" si="117"/>
        <v>10103.891288254872</v>
      </c>
      <c r="AV32" s="1">
        <f t="shared" si="118"/>
        <v>0</v>
      </c>
      <c r="AW32" s="1">
        <f t="shared" si="119"/>
        <v>0</v>
      </c>
      <c r="AX32" s="1">
        <f t="shared" si="120"/>
        <v>10103.891288254872</v>
      </c>
      <c r="AZ32" s="43">
        <f t="shared" si="53"/>
        <v>20207.782576509744</v>
      </c>
      <c r="BA32" s="43">
        <f t="shared" si="54"/>
        <v>0</v>
      </c>
      <c r="BB32" s="1">
        <f t="shared" si="121"/>
        <v>20207.782576509744</v>
      </c>
      <c r="BC32" s="1"/>
      <c r="BD32" s="1">
        <f t="shared" si="55"/>
        <v>0</v>
      </c>
      <c r="BE32" s="1">
        <f t="shared" si="56"/>
        <v>0</v>
      </c>
      <c r="BF32" s="1">
        <f t="shared" si="57"/>
        <v>0</v>
      </c>
      <c r="BG32" s="1">
        <f t="shared" si="58"/>
        <v>10103.891288254872</v>
      </c>
      <c r="BH32" s="1"/>
      <c r="BI32" s="1">
        <f t="shared" si="59"/>
        <v>5686.2215132481797</v>
      </c>
      <c r="BJ32" s="1">
        <f t="shared" si="60"/>
        <v>0</v>
      </c>
      <c r="BK32" s="1">
        <f t="shared" si="61"/>
        <v>0</v>
      </c>
      <c r="BL32" s="1">
        <f t="shared" si="62"/>
        <v>0</v>
      </c>
      <c r="BM32" s="1"/>
      <c r="BN32" s="43">
        <f t="shared" si="122"/>
        <v>10103.891288254872</v>
      </c>
      <c r="BO32" s="43">
        <f t="shared" si="123"/>
        <v>0</v>
      </c>
      <c r="BP32" s="43">
        <f t="shared" si="124"/>
        <v>0</v>
      </c>
      <c r="BQ32" s="43">
        <f t="shared" si="125"/>
        <v>0</v>
      </c>
      <c r="BR32" s="1"/>
      <c r="BS32" s="1">
        <f t="shared" si="126"/>
        <v>0</v>
      </c>
      <c r="BT32" s="1">
        <f t="shared" si="127"/>
        <v>0</v>
      </c>
      <c r="BU32" s="1">
        <f t="shared" si="128"/>
        <v>0</v>
      </c>
      <c r="BV32" s="1">
        <f t="shared" si="129"/>
        <v>10103.891288254872</v>
      </c>
      <c r="BW32" s="1"/>
      <c r="BX32" s="1">
        <f t="shared" si="130"/>
        <v>0</v>
      </c>
      <c r="BY32" s="1">
        <f t="shared" si="131"/>
        <v>0</v>
      </c>
      <c r="BZ32" s="1">
        <f t="shared" si="132"/>
        <v>0</v>
      </c>
      <c r="CA32" s="1">
        <f t="shared" si="133"/>
        <v>10088.758151028329</v>
      </c>
      <c r="CB32" s="1"/>
      <c r="CC32" s="1">
        <f t="shared" si="176"/>
        <v>0</v>
      </c>
      <c r="CD32" s="1">
        <f t="shared" si="177"/>
        <v>0</v>
      </c>
      <c r="CE32" s="1">
        <f t="shared" si="178"/>
        <v>0</v>
      </c>
      <c r="CF32" s="1">
        <f t="shared" si="179"/>
        <v>15.133137226543113</v>
      </c>
      <c r="CG32" s="1"/>
      <c r="CH32" s="2">
        <f t="shared" si="137"/>
        <v>4.0000000000000036E-2</v>
      </c>
      <c r="CI32" s="2">
        <f t="shared" si="138"/>
        <v>0.10000000000000009</v>
      </c>
      <c r="CJ32" s="2">
        <f t="shared" si="139"/>
        <v>8.0000000000000071E-2</v>
      </c>
      <c r="CK32" s="2">
        <f t="shared" si="140"/>
        <v>-3.0000000000000027E-2</v>
      </c>
      <c r="CL32" s="1"/>
      <c r="CM32" s="1">
        <f t="shared" si="71"/>
        <v>-4.0000000000000036E-2</v>
      </c>
      <c r="CN32" s="1">
        <f t="shared" si="72"/>
        <v>-2.0000000000000129E-2</v>
      </c>
      <c r="CO32" s="1">
        <f t="shared" si="73"/>
        <v>2.0000000000000018E-2</v>
      </c>
      <c r="CP32" s="1">
        <f t="shared" si="74"/>
        <v>-4.9999999999999933E-2</v>
      </c>
      <c r="CQ32" s="1"/>
      <c r="CR32" s="2">
        <f t="shared" si="141"/>
        <v>8.0000000000000071E-2</v>
      </c>
      <c r="CS32" s="2">
        <f t="shared" si="180"/>
        <v>0.12000000000000022</v>
      </c>
      <c r="CT32" s="2">
        <f t="shared" si="181"/>
        <v>6.0000000000000053E-2</v>
      </c>
      <c r="CU32" s="2">
        <f t="shared" si="182"/>
        <v>1.9999999999999907E-2</v>
      </c>
      <c r="CV32" s="1"/>
      <c r="CW32" s="1">
        <f t="shared" si="76"/>
        <v>0</v>
      </c>
      <c r="CX32" s="1">
        <f t="shared" si="77"/>
        <v>0</v>
      </c>
      <c r="CY32" s="1">
        <f t="shared" si="78"/>
        <v>0</v>
      </c>
      <c r="CZ32" s="1">
        <f t="shared" si="79"/>
        <v>10290.533314048897</v>
      </c>
      <c r="DA32" s="1"/>
      <c r="DB32" s="1">
        <f t="shared" si="80"/>
        <v>10103.891288254872</v>
      </c>
      <c r="DC32" s="1">
        <f t="shared" si="81"/>
        <v>0</v>
      </c>
      <c r="DD32" s="1">
        <f t="shared" si="82"/>
        <v>0</v>
      </c>
      <c r="DE32" s="1">
        <f t="shared" si="83"/>
        <v>0</v>
      </c>
      <c r="DG32" s="2">
        <f t="shared" si="84"/>
        <v>4.0000000000000036E-2</v>
      </c>
      <c r="DH32" s="2">
        <f t="shared" si="85"/>
        <v>0.10000000000000009</v>
      </c>
      <c r="DI32" s="2">
        <f t="shared" si="86"/>
        <v>8.0000000000000071E-2</v>
      </c>
      <c r="DJ32" s="2">
        <f t="shared" si="87"/>
        <v>-3.0000000000000027E-2</v>
      </c>
      <c r="DL32" s="1">
        <f t="shared" si="142"/>
        <v>10508.046939785067</v>
      </c>
      <c r="DM32" s="1">
        <f t="shared" si="143"/>
        <v>0</v>
      </c>
      <c r="DN32" s="1">
        <f t="shared" si="144"/>
        <v>0</v>
      </c>
      <c r="DO32" s="1">
        <f t="shared" si="145"/>
        <v>0</v>
      </c>
      <c r="DQ32" s="1">
        <f t="shared" si="89"/>
        <v>5686.2215132481797</v>
      </c>
      <c r="DR32" s="1">
        <f t="shared" si="90"/>
        <v>0</v>
      </c>
      <c r="DS32" s="1">
        <f t="shared" si="91"/>
        <v>0</v>
      </c>
      <c r="DT32" s="1">
        <f t="shared" si="92"/>
        <v>0</v>
      </c>
      <c r="DV32" s="2">
        <f t="shared" si="93"/>
        <v>-4.0000000000000036E-2</v>
      </c>
      <c r="DW32" s="2">
        <f t="shared" si="94"/>
        <v>-2.0000000000000129E-2</v>
      </c>
      <c r="DX32" s="2">
        <f t="shared" si="95"/>
        <v>2.0000000000000018E-2</v>
      </c>
      <c r="DY32" s="2">
        <f t="shared" si="96"/>
        <v>-4.9999999999999933E-2</v>
      </c>
      <c r="EA32" s="1">
        <f t="shared" si="146"/>
        <v>5458.7726527182522</v>
      </c>
      <c r="EB32" s="1">
        <f t="shared" si="147"/>
        <v>0</v>
      </c>
      <c r="EC32" s="1">
        <f t="shared" si="148"/>
        <v>0</v>
      </c>
      <c r="ED32" s="1">
        <f t="shared" si="149"/>
        <v>0</v>
      </c>
      <c r="EF32" s="1">
        <f t="shared" si="150"/>
        <v>5445.159753334915</v>
      </c>
      <c r="EG32" s="1">
        <f t="shared" si="151"/>
        <v>0</v>
      </c>
      <c r="EH32" s="1">
        <f t="shared" si="152"/>
        <v>0</v>
      </c>
      <c r="EI32" s="1">
        <f t="shared" si="153"/>
        <v>0</v>
      </c>
      <c r="EK32" s="21">
        <f t="shared" si="175"/>
        <v>13.612899383337208</v>
      </c>
      <c r="EL32" s="21">
        <f t="shared" si="154"/>
        <v>0</v>
      </c>
      <c r="EM32" s="21">
        <f t="shared" si="155"/>
        <v>0</v>
      </c>
      <c r="EN32" s="21">
        <f t="shared" si="156"/>
        <v>0</v>
      </c>
      <c r="EP32" s="21">
        <f t="shared" si="157"/>
        <v>13.612899383337208</v>
      </c>
      <c r="ER32" s="1">
        <f t="shared" si="100"/>
        <v>0</v>
      </c>
      <c r="ES32" s="1">
        <f t="shared" si="101"/>
        <v>0</v>
      </c>
      <c r="ET32" s="1">
        <f t="shared" si="102"/>
        <v>0</v>
      </c>
      <c r="EU32" s="1">
        <f t="shared" si="103"/>
        <v>10290.533314048897</v>
      </c>
      <c r="EV32" s="1"/>
      <c r="EW32" s="1">
        <f t="shared" si="158"/>
        <v>10508.046939785067</v>
      </c>
      <c r="EX32" s="1">
        <f t="shared" si="159"/>
        <v>0</v>
      </c>
      <c r="EY32" s="1">
        <f t="shared" si="160"/>
        <v>0</v>
      </c>
      <c r="EZ32" s="1">
        <f t="shared" si="161"/>
        <v>0</v>
      </c>
      <c r="FA32" s="1"/>
      <c r="FB32" s="21">
        <f t="shared" si="162"/>
        <v>13.612899383337208</v>
      </c>
      <c r="FC32" s="21">
        <f t="shared" si="163"/>
        <v>0</v>
      </c>
      <c r="FD32" s="21">
        <f t="shared" si="164"/>
        <v>0</v>
      </c>
      <c r="FE32" s="21">
        <f t="shared" si="165"/>
        <v>0</v>
      </c>
      <c r="FG32" s="1">
        <f t="shared" si="166"/>
        <v>10508.046939785067</v>
      </c>
      <c r="FH32" s="1">
        <f t="shared" si="183"/>
        <v>0</v>
      </c>
      <c r="FI32" s="1">
        <f t="shared" si="184"/>
        <v>0</v>
      </c>
      <c r="FJ32" s="1">
        <f t="shared" si="185"/>
        <v>10290.533314048897</v>
      </c>
      <c r="FL32" s="1">
        <f t="shared" si="167"/>
        <v>20798.580253833963</v>
      </c>
      <c r="FM32" s="1">
        <f t="shared" si="105"/>
        <v>0</v>
      </c>
      <c r="FN32" s="1">
        <f t="shared" si="168"/>
        <v>-13.612899383337208</v>
      </c>
      <c r="FO32" s="1">
        <f t="shared" si="169"/>
        <v>20784.967354450626</v>
      </c>
      <c r="FP32" s="21">
        <f t="shared" si="170"/>
        <v>2.0784967354450625</v>
      </c>
    </row>
    <row r="33" spans="1:183" ht="15" customHeight="1" x14ac:dyDescent="0.25">
      <c r="A33" s="1">
        <f>'BTEvent-Driven Loop'!A32</f>
        <v>29</v>
      </c>
      <c r="C33" s="1">
        <f>'BTEvent-Driven Loop'!C32</f>
        <v>0</v>
      </c>
      <c r="D33" s="1">
        <f>'BTEvent-Driven Loop'!D32</f>
        <v>1</v>
      </c>
      <c r="E33" s="1">
        <f>'BTEvent-Driven Loop'!E32</f>
        <v>1</v>
      </c>
      <c r="F33" s="1">
        <f>'BTEvent-Driven Loop'!F32</f>
        <v>0</v>
      </c>
      <c r="H33" s="1">
        <f>'BTEvent-Driven Loop'!H32</f>
        <v>235.99965749196949</v>
      </c>
      <c r="I33" s="1">
        <f>'BTEvent-Driven Loop'!I32</f>
        <v>2784.0092446909152</v>
      </c>
      <c r="J33" s="1">
        <f>'BTEvent-Driven Loop'!J32</f>
        <v>6536.3996463049316</v>
      </c>
      <c r="K33" s="1">
        <f>'BTEvent-Driven Loop'!K32</f>
        <v>56302.486207525035</v>
      </c>
      <c r="L33" s="1"/>
      <c r="M33" s="1">
        <f>'BTEvent-Driven Loop'!M32</f>
        <v>264.89757473588412</v>
      </c>
      <c r="N33" s="1">
        <f>'BTEvent-Driven Loop'!N32</f>
        <v>2699.64532818513</v>
      </c>
      <c r="O33" s="1">
        <f>'BTEvent-Driven Loop'!O32</f>
        <v>6664.5643452520872</v>
      </c>
      <c r="P33" s="1">
        <f>'BTEvent-Driven Loop'!P32</f>
        <v>50109.212724697281</v>
      </c>
      <c r="R33" s="2">
        <f t="shared" si="106"/>
        <v>0.10000000000000009</v>
      </c>
      <c r="S33" s="2">
        <f t="shared" si="106"/>
        <v>-3.9999999999999925E-2</v>
      </c>
      <c r="T33" s="2">
        <f t="shared" si="106"/>
        <v>4.0000000000000036E-2</v>
      </c>
      <c r="U33" s="2">
        <f t="shared" si="106"/>
        <v>-0.10999999999999999</v>
      </c>
      <c r="W33" s="2">
        <f t="shared" si="107"/>
        <v>-2.0000000000000018E-2</v>
      </c>
      <c r="X33" s="2">
        <f t="shared" si="107"/>
        <v>-1.0000000000000009E-2</v>
      </c>
      <c r="Y33" s="2">
        <f t="shared" si="107"/>
        <v>2.0000000000000018E-2</v>
      </c>
      <c r="Z33" s="2">
        <f t="shared" si="107"/>
        <v>0</v>
      </c>
      <c r="AB33" s="1">
        <f t="shared" si="108"/>
        <v>2</v>
      </c>
      <c r="AC33" s="3">
        <f t="shared" si="44"/>
        <v>0.5</v>
      </c>
      <c r="AE33" s="2">
        <f t="shared" si="45"/>
        <v>0</v>
      </c>
      <c r="AF33" s="2">
        <f t="shared" si="46"/>
        <v>0.5</v>
      </c>
      <c r="AG33" s="2">
        <f t="shared" si="47"/>
        <v>0.5</v>
      </c>
      <c r="AH33" s="2">
        <f t="shared" si="48"/>
        <v>0</v>
      </c>
      <c r="AJ33" s="1">
        <f t="shared" si="109"/>
        <v>10508.046939785067</v>
      </c>
      <c r="AK33" s="1">
        <f t="shared" si="110"/>
        <v>0</v>
      </c>
      <c r="AL33" s="1">
        <f t="shared" si="111"/>
        <v>0</v>
      </c>
      <c r="AM33" s="1">
        <f t="shared" si="112"/>
        <v>10290.533314048897</v>
      </c>
      <c r="AO33" s="1">
        <f t="shared" si="113"/>
        <v>20798.580253833963</v>
      </c>
      <c r="AP33" s="1">
        <f t="shared" si="114"/>
        <v>0</v>
      </c>
      <c r="AQ33" s="1">
        <f t="shared" si="115"/>
        <v>20798.580253833963</v>
      </c>
      <c r="AS33" s="1">
        <f t="shared" si="116"/>
        <v>20784.967354450626</v>
      </c>
      <c r="AU33" s="1">
        <f t="shared" si="117"/>
        <v>0</v>
      </c>
      <c r="AV33" s="1">
        <f t="shared" si="118"/>
        <v>10392.483677225313</v>
      </c>
      <c r="AW33" s="1">
        <f t="shared" si="119"/>
        <v>10392.483677225313</v>
      </c>
      <c r="AX33" s="1">
        <f t="shared" si="120"/>
        <v>0</v>
      </c>
      <c r="AZ33" s="43">
        <f t="shared" si="53"/>
        <v>20784.967354450626</v>
      </c>
      <c r="BA33" s="43">
        <f t="shared" si="54"/>
        <v>0</v>
      </c>
      <c r="BB33" s="1">
        <f t="shared" si="121"/>
        <v>20784.967354450626</v>
      </c>
      <c r="BC33" s="1"/>
      <c r="BD33" s="1">
        <f t="shared" si="55"/>
        <v>0</v>
      </c>
      <c r="BE33" s="1">
        <f t="shared" si="56"/>
        <v>10392.483677225313</v>
      </c>
      <c r="BF33" s="1">
        <f t="shared" si="57"/>
        <v>10392.483677225313</v>
      </c>
      <c r="BG33" s="1">
        <f t="shared" si="58"/>
        <v>0</v>
      </c>
      <c r="BH33" s="1"/>
      <c r="BI33" s="1">
        <f t="shared" si="59"/>
        <v>10508.046939785067</v>
      </c>
      <c r="BJ33" s="1">
        <f t="shared" si="60"/>
        <v>0</v>
      </c>
      <c r="BK33" s="1">
        <f t="shared" si="61"/>
        <v>0</v>
      </c>
      <c r="BL33" s="1">
        <f t="shared" si="62"/>
        <v>10290.533314048897</v>
      </c>
      <c r="BM33" s="1"/>
      <c r="BN33" s="43">
        <f t="shared" si="122"/>
        <v>0</v>
      </c>
      <c r="BO33" s="43">
        <f t="shared" si="123"/>
        <v>0</v>
      </c>
      <c r="BP33" s="43">
        <f t="shared" si="124"/>
        <v>0</v>
      </c>
      <c r="BQ33" s="43">
        <f t="shared" si="125"/>
        <v>0</v>
      </c>
      <c r="BR33" s="1"/>
      <c r="BS33" s="1">
        <f t="shared" si="126"/>
        <v>0</v>
      </c>
      <c r="BT33" s="1">
        <f t="shared" si="127"/>
        <v>10392.483677225313</v>
      </c>
      <c r="BU33" s="1">
        <f t="shared" si="128"/>
        <v>10392.483677225313</v>
      </c>
      <c r="BV33" s="1">
        <f t="shared" si="129"/>
        <v>0</v>
      </c>
      <c r="BW33" s="1"/>
      <c r="BX33" s="1">
        <f t="shared" si="130"/>
        <v>0</v>
      </c>
      <c r="BY33" s="1">
        <f t="shared" si="131"/>
        <v>10376.918299775649</v>
      </c>
      <c r="BZ33" s="1">
        <f t="shared" si="132"/>
        <v>10376.918299775649</v>
      </c>
      <c r="CA33" s="1">
        <f t="shared" si="133"/>
        <v>0</v>
      </c>
      <c r="CB33" s="1"/>
      <c r="CC33" s="1">
        <f t="shared" si="176"/>
        <v>0</v>
      </c>
      <c r="CD33" s="1">
        <f t="shared" si="177"/>
        <v>15.565377449664084</v>
      </c>
      <c r="CE33" s="1">
        <f t="shared" si="178"/>
        <v>15.565377449664084</v>
      </c>
      <c r="CF33" s="1">
        <f t="shared" si="179"/>
        <v>0</v>
      </c>
      <c r="CG33" s="1"/>
      <c r="CH33" s="2">
        <f t="shared" si="137"/>
        <v>0.10000000000000009</v>
      </c>
      <c r="CI33" s="2">
        <f t="shared" si="138"/>
        <v>-3.9999999999999925E-2</v>
      </c>
      <c r="CJ33" s="2">
        <f t="shared" si="139"/>
        <v>4.0000000000000036E-2</v>
      </c>
      <c r="CK33" s="2">
        <f t="shared" si="140"/>
        <v>-0.10999999999999999</v>
      </c>
      <c r="CL33" s="1"/>
      <c r="CM33" s="1">
        <f t="shared" si="71"/>
        <v>-2.0000000000000018E-2</v>
      </c>
      <c r="CN33" s="1">
        <f t="shared" si="72"/>
        <v>-1.0000000000000009E-2</v>
      </c>
      <c r="CO33" s="1">
        <f t="shared" si="73"/>
        <v>2.0000000000000018E-2</v>
      </c>
      <c r="CP33" s="1">
        <f t="shared" si="74"/>
        <v>0</v>
      </c>
      <c r="CQ33" s="1"/>
      <c r="CR33" s="2">
        <f t="shared" si="141"/>
        <v>0.12000000000000011</v>
      </c>
      <c r="CS33" s="2">
        <f t="shared" si="180"/>
        <v>-2.9999999999999916E-2</v>
      </c>
      <c r="CT33" s="2">
        <f t="shared" si="181"/>
        <v>2.0000000000000018E-2</v>
      </c>
      <c r="CU33" s="2">
        <f t="shared" si="182"/>
        <v>-0.10999999999999999</v>
      </c>
      <c r="CV33" s="1"/>
      <c r="CW33" s="1">
        <f t="shared" si="76"/>
        <v>0</v>
      </c>
      <c r="CX33" s="1">
        <f t="shared" si="77"/>
        <v>10065.61075078238</v>
      </c>
      <c r="CY33" s="1">
        <f t="shared" si="78"/>
        <v>10584.456665771162</v>
      </c>
      <c r="CZ33" s="1">
        <f t="shared" si="79"/>
        <v>0</v>
      </c>
      <c r="DA33" s="1"/>
      <c r="DB33" s="1">
        <f t="shared" si="80"/>
        <v>0</v>
      </c>
      <c r="DC33" s="1">
        <f t="shared" si="81"/>
        <v>0</v>
      </c>
      <c r="DD33" s="1">
        <f t="shared" si="82"/>
        <v>0</v>
      </c>
      <c r="DE33" s="1">
        <f t="shared" si="83"/>
        <v>0</v>
      </c>
      <c r="DG33" s="2">
        <f t="shared" si="84"/>
        <v>0.10000000000000009</v>
      </c>
      <c r="DH33" s="2">
        <f t="shared" si="85"/>
        <v>-3.9999999999999925E-2</v>
      </c>
      <c r="DI33" s="2">
        <f t="shared" si="86"/>
        <v>4.0000000000000036E-2</v>
      </c>
      <c r="DJ33" s="2">
        <f t="shared" si="87"/>
        <v>-0.10999999999999999</v>
      </c>
      <c r="DL33" s="1">
        <f t="shared" si="142"/>
        <v>0</v>
      </c>
      <c r="DM33" s="1">
        <f t="shared" si="143"/>
        <v>0</v>
      </c>
      <c r="DN33" s="1">
        <f t="shared" si="144"/>
        <v>0</v>
      </c>
      <c r="DO33" s="1">
        <f t="shared" si="145"/>
        <v>0</v>
      </c>
      <c r="DQ33" s="1">
        <f t="shared" si="89"/>
        <v>10508.046939785067</v>
      </c>
      <c r="DR33" s="1">
        <f t="shared" si="90"/>
        <v>0</v>
      </c>
      <c r="DS33" s="1">
        <f t="shared" si="91"/>
        <v>0</v>
      </c>
      <c r="DT33" s="1">
        <f t="shared" si="92"/>
        <v>10290.533314048897</v>
      </c>
      <c r="DV33" s="2">
        <f t="shared" si="93"/>
        <v>-2.0000000000000018E-2</v>
      </c>
      <c r="DW33" s="2">
        <f t="shared" si="94"/>
        <v>-1.0000000000000009E-2</v>
      </c>
      <c r="DX33" s="2">
        <f t="shared" si="95"/>
        <v>2.0000000000000018E-2</v>
      </c>
      <c r="DY33" s="2">
        <f t="shared" si="96"/>
        <v>0</v>
      </c>
      <c r="EA33" s="1">
        <f t="shared" si="146"/>
        <v>10297.886000989365</v>
      </c>
      <c r="EB33" s="1">
        <f t="shared" si="147"/>
        <v>0</v>
      </c>
      <c r="EC33" s="1">
        <f t="shared" si="148"/>
        <v>0</v>
      </c>
      <c r="ED33" s="1">
        <f t="shared" si="149"/>
        <v>10290.533314048897</v>
      </c>
      <c r="EF33" s="1">
        <f t="shared" si="150"/>
        <v>10272.205487271187</v>
      </c>
      <c r="EG33" s="1">
        <f t="shared" si="151"/>
        <v>0</v>
      </c>
      <c r="EH33" s="1">
        <f t="shared" si="152"/>
        <v>0</v>
      </c>
      <c r="EI33" s="1">
        <f t="shared" si="153"/>
        <v>10264.871136208376</v>
      </c>
      <c r="EK33" s="21">
        <f t="shared" si="175"/>
        <v>25.68051371817819</v>
      </c>
      <c r="EL33" s="21">
        <f t="shared" si="154"/>
        <v>0</v>
      </c>
      <c r="EM33" s="21">
        <f t="shared" si="155"/>
        <v>0</v>
      </c>
      <c r="EN33" s="21">
        <f t="shared" si="156"/>
        <v>25.662177840520599</v>
      </c>
      <c r="EP33" s="21">
        <f t="shared" si="157"/>
        <v>51.342691558698789</v>
      </c>
      <c r="ER33" s="1">
        <f t="shared" si="100"/>
        <v>0</v>
      </c>
      <c r="ES33" s="1">
        <f t="shared" si="101"/>
        <v>10065.61075078238</v>
      </c>
      <c r="ET33" s="1">
        <f t="shared" si="102"/>
        <v>10584.456665771162</v>
      </c>
      <c r="EU33" s="1">
        <f t="shared" si="103"/>
        <v>0</v>
      </c>
      <c r="EV33" s="1"/>
      <c r="EW33" s="1">
        <f t="shared" si="158"/>
        <v>0</v>
      </c>
      <c r="EX33" s="1">
        <f t="shared" si="159"/>
        <v>0</v>
      </c>
      <c r="EY33" s="1">
        <f t="shared" si="160"/>
        <v>0</v>
      </c>
      <c r="EZ33" s="1">
        <f t="shared" si="161"/>
        <v>0</v>
      </c>
      <c r="FA33" s="1"/>
      <c r="FB33" s="21">
        <f t="shared" si="162"/>
        <v>25.68051371817819</v>
      </c>
      <c r="FC33" s="21">
        <f t="shared" si="163"/>
        <v>0</v>
      </c>
      <c r="FD33" s="21">
        <f t="shared" si="164"/>
        <v>0</v>
      </c>
      <c r="FE33" s="21">
        <f t="shared" si="165"/>
        <v>25.662177840520599</v>
      </c>
      <c r="FG33" s="1">
        <f t="shared" si="166"/>
        <v>0</v>
      </c>
      <c r="FH33" s="1">
        <f t="shared" si="183"/>
        <v>10065.61075078238</v>
      </c>
      <c r="FI33" s="1">
        <f t="shared" si="184"/>
        <v>10584.456665771162</v>
      </c>
      <c r="FJ33" s="1">
        <f t="shared" si="185"/>
        <v>0</v>
      </c>
      <c r="FL33" s="1">
        <f t="shared" si="167"/>
        <v>20650.067416553542</v>
      </c>
      <c r="FM33" s="1">
        <f t="shared" si="105"/>
        <v>0</v>
      </c>
      <c r="FN33" s="1">
        <f t="shared" si="168"/>
        <v>-51.342691558698789</v>
      </c>
      <c r="FO33" s="1">
        <f t="shared" si="169"/>
        <v>20598.724724994841</v>
      </c>
      <c r="FP33" s="21">
        <f t="shared" si="170"/>
        <v>2.0598724724994844</v>
      </c>
    </row>
    <row r="34" spans="1:183" ht="15" customHeight="1" x14ac:dyDescent="0.25">
      <c r="A34" s="1">
        <f>'BTEvent-Driven Loop'!A33</f>
        <v>30</v>
      </c>
      <c r="C34" s="1">
        <f>'BTEvent-Driven Loop'!C33</f>
        <v>0</v>
      </c>
      <c r="D34" s="1">
        <f>'BTEvent-Driven Loop'!D33</f>
        <v>1</v>
      </c>
      <c r="E34" s="1">
        <f>'BTEvent-Driven Loop'!E33</f>
        <v>1</v>
      </c>
      <c r="F34" s="1">
        <f>'BTEvent-Driven Loop'!F33</f>
        <v>0</v>
      </c>
      <c r="H34" s="1">
        <f>'BTEvent-Driven Loop'!H33</f>
        <v>272.84450197796065</v>
      </c>
      <c r="I34" s="1">
        <f>'BTEvent-Driven Loop'!I33</f>
        <v>2834.6275945943867</v>
      </c>
      <c r="J34" s="1">
        <f>'BTEvent-Driven Loop'!J33</f>
        <v>6664.5643452520872</v>
      </c>
      <c r="K34" s="1">
        <f>'BTEvent-Driven Loop'!K33</f>
        <v>50610.304851944253</v>
      </c>
      <c r="L34" s="1"/>
      <c r="M34" s="1">
        <f>'BTEvent-Driven Loop'!M33</f>
        <v>341.71787140929052</v>
      </c>
      <c r="N34" s="1">
        <f>'BTEvent-Driven Loop'!N33</f>
        <v>3158.5850339766021</v>
      </c>
      <c r="O34" s="1">
        <f>'BTEvent-Driven Loop'!O33</f>
        <v>5664.8796934642742</v>
      </c>
      <c r="P34" s="1">
        <f>'BTEvent-Driven Loop'!P33</f>
        <v>47102.659961215439</v>
      </c>
      <c r="R34" s="2">
        <f t="shared" si="106"/>
        <v>0.29000000000000004</v>
      </c>
      <c r="S34" s="2">
        <f t="shared" si="106"/>
        <v>0.16999999999999993</v>
      </c>
      <c r="T34" s="2">
        <f t="shared" si="106"/>
        <v>-0.15000000000000002</v>
      </c>
      <c r="U34" s="2">
        <f t="shared" si="106"/>
        <v>-6.0000000000000164E-2</v>
      </c>
      <c r="W34" s="2">
        <f t="shared" si="107"/>
        <v>3.0000000000000027E-2</v>
      </c>
      <c r="X34" s="2">
        <f t="shared" si="107"/>
        <v>5.0000000000000044E-2</v>
      </c>
      <c r="Y34" s="2">
        <f t="shared" si="107"/>
        <v>0</v>
      </c>
      <c r="Z34" s="2">
        <f t="shared" si="107"/>
        <v>1.0000000000000009E-2</v>
      </c>
      <c r="AB34" s="1">
        <f t="shared" si="108"/>
        <v>2</v>
      </c>
      <c r="AC34" s="3">
        <f t="shared" si="44"/>
        <v>0.5</v>
      </c>
      <c r="AE34" s="2">
        <f t="shared" si="45"/>
        <v>0</v>
      </c>
      <c r="AF34" s="2">
        <f t="shared" si="46"/>
        <v>0.5</v>
      </c>
      <c r="AG34" s="2">
        <f t="shared" si="47"/>
        <v>0.5</v>
      </c>
      <c r="AH34" s="2">
        <f t="shared" si="48"/>
        <v>0</v>
      </c>
      <c r="AJ34" s="1">
        <f t="shared" si="109"/>
        <v>0</v>
      </c>
      <c r="AK34" s="1">
        <f t="shared" si="110"/>
        <v>10065.61075078238</v>
      </c>
      <c r="AL34" s="1">
        <f t="shared" si="111"/>
        <v>10584.456665771162</v>
      </c>
      <c r="AM34" s="1">
        <f t="shared" si="112"/>
        <v>0</v>
      </c>
      <c r="AO34" s="1">
        <f t="shared" si="113"/>
        <v>20650.067416553542</v>
      </c>
      <c r="AP34" s="1">
        <f t="shared" si="114"/>
        <v>0</v>
      </c>
      <c r="AQ34" s="1">
        <f t="shared" si="115"/>
        <v>20650.067416553542</v>
      </c>
      <c r="AS34" s="1">
        <f t="shared" si="116"/>
        <v>20598.724724994841</v>
      </c>
      <c r="AU34" s="1">
        <f t="shared" si="117"/>
        <v>0</v>
      </c>
      <c r="AV34" s="1">
        <f t="shared" si="118"/>
        <v>10299.362362497421</v>
      </c>
      <c r="AW34" s="1">
        <f t="shared" si="119"/>
        <v>10299.362362497421</v>
      </c>
      <c r="AX34" s="1">
        <f t="shared" si="120"/>
        <v>0</v>
      </c>
      <c r="AZ34" s="43">
        <f t="shared" si="53"/>
        <v>20598.724724994841</v>
      </c>
      <c r="BA34" s="43">
        <f t="shared" si="54"/>
        <v>0</v>
      </c>
      <c r="BB34" s="1">
        <f t="shared" si="121"/>
        <v>20598.724724994841</v>
      </c>
      <c r="BC34" s="1"/>
      <c r="BD34" s="1">
        <f t="shared" si="55"/>
        <v>0</v>
      </c>
      <c r="BE34" s="1">
        <f t="shared" si="56"/>
        <v>233.75161171504078</v>
      </c>
      <c r="BF34" s="1">
        <f t="shared" si="57"/>
        <v>0</v>
      </c>
      <c r="BG34" s="1">
        <f t="shared" si="58"/>
        <v>0</v>
      </c>
      <c r="BH34" s="1"/>
      <c r="BI34" s="1">
        <f t="shared" si="59"/>
        <v>0</v>
      </c>
      <c r="BJ34" s="1">
        <f t="shared" si="60"/>
        <v>0</v>
      </c>
      <c r="BK34" s="1">
        <f t="shared" si="61"/>
        <v>285.09430327374139</v>
      </c>
      <c r="BL34" s="1">
        <f t="shared" si="62"/>
        <v>0</v>
      </c>
      <c r="BM34" s="1"/>
      <c r="BN34" s="43">
        <f t="shared" si="122"/>
        <v>0</v>
      </c>
      <c r="BO34" s="43">
        <f t="shared" si="123"/>
        <v>10065.61075078238</v>
      </c>
      <c r="BP34" s="43">
        <f t="shared" si="124"/>
        <v>10299.362362497421</v>
      </c>
      <c r="BQ34" s="43">
        <f t="shared" si="125"/>
        <v>0</v>
      </c>
      <c r="BR34" s="1"/>
      <c r="BS34" s="1">
        <f t="shared" si="126"/>
        <v>0</v>
      </c>
      <c r="BT34" s="1">
        <f t="shared" si="127"/>
        <v>233.75161171504078</v>
      </c>
      <c r="BU34" s="1">
        <f t="shared" si="128"/>
        <v>0</v>
      </c>
      <c r="BV34" s="1">
        <f t="shared" si="129"/>
        <v>0</v>
      </c>
      <c r="BW34" s="1"/>
      <c r="BX34" s="1">
        <f t="shared" si="130"/>
        <v>0</v>
      </c>
      <c r="BY34" s="1">
        <f t="shared" si="131"/>
        <v>233.40150945086447</v>
      </c>
      <c r="BZ34" s="1">
        <f t="shared" si="132"/>
        <v>0</v>
      </c>
      <c r="CA34" s="1">
        <f t="shared" si="133"/>
        <v>0</v>
      </c>
      <c r="CB34" s="1"/>
      <c r="CC34" s="1">
        <f t="shared" si="176"/>
        <v>0</v>
      </c>
      <c r="CD34" s="1">
        <f t="shared" si="177"/>
        <v>0.35010226417631429</v>
      </c>
      <c r="CE34" s="1">
        <f t="shared" si="178"/>
        <v>0</v>
      </c>
      <c r="CF34" s="1">
        <f t="shared" si="179"/>
        <v>0</v>
      </c>
      <c r="CG34" s="1"/>
      <c r="CH34" s="2">
        <f t="shared" si="137"/>
        <v>0.29000000000000004</v>
      </c>
      <c r="CI34" s="2">
        <f t="shared" si="138"/>
        <v>0.16999999999999993</v>
      </c>
      <c r="CJ34" s="2">
        <f t="shared" si="139"/>
        <v>-0.15000000000000002</v>
      </c>
      <c r="CK34" s="2">
        <f t="shared" si="140"/>
        <v>-6.0000000000000164E-2</v>
      </c>
      <c r="CL34" s="1"/>
      <c r="CM34" s="1">
        <f t="shared" si="71"/>
        <v>3.0000000000000027E-2</v>
      </c>
      <c r="CN34" s="1">
        <f t="shared" si="72"/>
        <v>5.0000000000000044E-2</v>
      </c>
      <c r="CO34" s="1">
        <f t="shared" si="73"/>
        <v>0</v>
      </c>
      <c r="CP34" s="1">
        <f t="shared" si="74"/>
        <v>1.0000000000000009E-2</v>
      </c>
      <c r="CQ34" s="1"/>
      <c r="CR34" s="2">
        <f t="shared" si="141"/>
        <v>0.26</v>
      </c>
      <c r="CS34" s="2">
        <f t="shared" si="180"/>
        <v>0.11999999999999988</v>
      </c>
      <c r="CT34" s="2">
        <f t="shared" si="181"/>
        <v>-0.15000000000000002</v>
      </c>
      <c r="CU34" s="2">
        <f t="shared" si="182"/>
        <v>-7.0000000000000173E-2</v>
      </c>
      <c r="CV34" s="1"/>
      <c r="CW34" s="1">
        <f t="shared" si="76"/>
        <v>0</v>
      </c>
      <c r="CX34" s="1">
        <f t="shared" si="77"/>
        <v>261.40969058496819</v>
      </c>
      <c r="CY34" s="1">
        <f t="shared" si="78"/>
        <v>0</v>
      </c>
      <c r="CZ34" s="1">
        <f t="shared" si="79"/>
        <v>0</v>
      </c>
      <c r="DA34" s="1"/>
      <c r="DB34" s="1">
        <f t="shared" si="80"/>
        <v>0</v>
      </c>
      <c r="DC34" s="1">
        <f t="shared" si="81"/>
        <v>10065.61075078238</v>
      </c>
      <c r="DD34" s="1">
        <f t="shared" si="82"/>
        <v>10299.362362497421</v>
      </c>
      <c r="DE34" s="1">
        <f t="shared" si="83"/>
        <v>0</v>
      </c>
      <c r="DG34" s="2">
        <f t="shared" si="84"/>
        <v>0.29000000000000004</v>
      </c>
      <c r="DH34" s="2">
        <f t="shared" si="85"/>
        <v>0.16999999999999993</v>
      </c>
      <c r="DI34" s="2">
        <f t="shared" si="86"/>
        <v>-0.15000000000000002</v>
      </c>
      <c r="DJ34" s="2">
        <f t="shared" si="87"/>
        <v>-6.0000000000000164E-2</v>
      </c>
      <c r="DL34" s="1">
        <f t="shared" si="142"/>
        <v>0</v>
      </c>
      <c r="DM34" s="1">
        <f t="shared" si="143"/>
        <v>11776.764578415385</v>
      </c>
      <c r="DN34" s="1">
        <f t="shared" si="144"/>
        <v>8754.4580081228069</v>
      </c>
      <c r="DO34" s="1">
        <f t="shared" si="145"/>
        <v>0</v>
      </c>
      <c r="DQ34" s="1">
        <f t="shared" si="89"/>
        <v>0</v>
      </c>
      <c r="DR34" s="1">
        <f t="shared" si="90"/>
        <v>0</v>
      </c>
      <c r="DS34" s="1">
        <f t="shared" si="91"/>
        <v>285.09430327374139</v>
      </c>
      <c r="DT34" s="1">
        <f t="shared" si="92"/>
        <v>0</v>
      </c>
      <c r="DV34" s="2">
        <f t="shared" si="93"/>
        <v>3.0000000000000027E-2</v>
      </c>
      <c r="DW34" s="2">
        <f t="shared" si="94"/>
        <v>5.0000000000000044E-2</v>
      </c>
      <c r="DX34" s="2">
        <f t="shared" si="95"/>
        <v>0</v>
      </c>
      <c r="DY34" s="2">
        <f t="shared" si="96"/>
        <v>1.0000000000000009E-2</v>
      </c>
      <c r="EA34" s="1">
        <f t="shared" si="146"/>
        <v>0</v>
      </c>
      <c r="EB34" s="1">
        <f t="shared" si="147"/>
        <v>0</v>
      </c>
      <c r="EC34" s="1">
        <f t="shared" si="148"/>
        <v>285.09430327374139</v>
      </c>
      <c r="ED34" s="1">
        <f t="shared" si="149"/>
        <v>0</v>
      </c>
      <c r="EF34" s="1">
        <f t="shared" si="150"/>
        <v>0</v>
      </c>
      <c r="EG34" s="1">
        <f t="shared" si="151"/>
        <v>0</v>
      </c>
      <c r="EH34" s="1">
        <f t="shared" si="152"/>
        <v>284.38334491146276</v>
      </c>
      <c r="EI34" s="1">
        <f t="shared" si="153"/>
        <v>0</v>
      </c>
      <c r="EK34" s="21">
        <f t="shared" si="175"/>
        <v>0</v>
      </c>
      <c r="EL34" s="21">
        <f t="shared" si="154"/>
        <v>0</v>
      </c>
      <c r="EM34" s="21">
        <f t="shared" si="155"/>
        <v>0.71095836227863174</v>
      </c>
      <c r="EN34" s="21">
        <f t="shared" si="156"/>
        <v>0</v>
      </c>
      <c r="EP34" s="21">
        <f t="shared" si="157"/>
        <v>0.71095836227863174</v>
      </c>
      <c r="ER34" s="1">
        <f t="shared" si="100"/>
        <v>0</v>
      </c>
      <c r="ES34" s="1">
        <f t="shared" si="101"/>
        <v>261.40969058496819</v>
      </c>
      <c r="ET34" s="1">
        <f t="shared" si="102"/>
        <v>0</v>
      </c>
      <c r="EU34" s="1">
        <f t="shared" si="103"/>
        <v>0</v>
      </c>
      <c r="EV34" s="1"/>
      <c r="EW34" s="1">
        <f t="shared" si="158"/>
        <v>0</v>
      </c>
      <c r="EX34" s="1">
        <f t="shared" si="159"/>
        <v>11776.764578415385</v>
      </c>
      <c r="EY34" s="1">
        <f t="shared" si="160"/>
        <v>8754.4580081228069</v>
      </c>
      <c r="EZ34" s="1">
        <f t="shared" si="161"/>
        <v>0</v>
      </c>
      <c r="FA34" s="1"/>
      <c r="FB34" s="21">
        <f t="shared" si="162"/>
        <v>0</v>
      </c>
      <c r="FC34" s="21">
        <f t="shared" si="163"/>
        <v>0</v>
      </c>
      <c r="FD34" s="21">
        <f t="shared" si="164"/>
        <v>0.71095836227863174</v>
      </c>
      <c r="FE34" s="21">
        <f t="shared" si="165"/>
        <v>0</v>
      </c>
      <c r="FG34" s="1">
        <f t="shared" si="166"/>
        <v>0</v>
      </c>
      <c r="FH34" s="1">
        <f t="shared" si="183"/>
        <v>12038.174269000352</v>
      </c>
      <c r="FI34" s="1">
        <f t="shared" si="184"/>
        <v>8754.4580081228069</v>
      </c>
      <c r="FJ34" s="1">
        <f t="shared" si="185"/>
        <v>0</v>
      </c>
      <c r="FL34" s="1">
        <f t="shared" si="167"/>
        <v>20792.632277123157</v>
      </c>
      <c r="FM34" s="1">
        <f t="shared" si="105"/>
        <v>0</v>
      </c>
      <c r="FN34" s="1">
        <f t="shared" si="168"/>
        <v>-0.71095836227863174</v>
      </c>
      <c r="FO34" s="1">
        <f t="shared" si="169"/>
        <v>20791.92131876088</v>
      </c>
      <c r="FP34" s="21">
        <f t="shared" si="170"/>
        <v>2.0791921318760882</v>
      </c>
    </row>
    <row r="35" spans="1:183" x14ac:dyDescent="0.25">
      <c r="A35" s="1"/>
      <c r="H35" s="1"/>
      <c r="I35" s="1"/>
      <c r="J35" s="1"/>
      <c r="K35" s="1"/>
      <c r="M35" s="1"/>
      <c r="N35" s="1"/>
      <c r="O35" s="1"/>
      <c r="P35" s="1"/>
    </row>
    <row r="36" spans="1:183" x14ac:dyDescent="0.25">
      <c r="A36" s="31" t="s">
        <v>8</v>
      </c>
      <c r="B36" s="31" t="s">
        <v>8</v>
      </c>
      <c r="C36" s="31" t="s">
        <v>8</v>
      </c>
      <c r="D36" s="31" t="s">
        <v>8</v>
      </c>
      <c r="E36" s="31" t="s">
        <v>8</v>
      </c>
      <c r="F36" s="31" t="s">
        <v>8</v>
      </c>
      <c r="G36" s="31" t="s">
        <v>8</v>
      </c>
      <c r="H36" s="31" t="s">
        <v>8</v>
      </c>
      <c r="I36" s="31" t="s">
        <v>8</v>
      </c>
      <c r="J36" s="31" t="s">
        <v>8</v>
      </c>
      <c r="K36" s="31" t="s">
        <v>8</v>
      </c>
      <c r="L36" s="31" t="s">
        <v>8</v>
      </c>
      <c r="M36" s="31" t="s">
        <v>8</v>
      </c>
      <c r="N36" s="31" t="s">
        <v>8</v>
      </c>
      <c r="O36" s="31" t="s">
        <v>8</v>
      </c>
      <c r="P36" s="31" t="s">
        <v>8</v>
      </c>
      <c r="Q36" s="31" t="s">
        <v>8</v>
      </c>
      <c r="R36" s="31" t="s">
        <v>8</v>
      </c>
      <c r="S36" s="31" t="s">
        <v>8</v>
      </c>
      <c r="T36" s="31" t="s">
        <v>8</v>
      </c>
      <c r="U36" s="31" t="s">
        <v>8</v>
      </c>
      <c r="V36" s="31" t="s">
        <v>8</v>
      </c>
      <c r="W36" s="31" t="s">
        <v>8</v>
      </c>
      <c r="X36" s="31" t="s">
        <v>8</v>
      </c>
      <c r="Y36" s="31" t="s">
        <v>8</v>
      </c>
      <c r="Z36" s="31" t="s">
        <v>8</v>
      </c>
      <c r="AA36" s="31" t="s">
        <v>8</v>
      </c>
      <c r="AB36" s="31" t="s">
        <v>8</v>
      </c>
      <c r="AC36" s="31" t="s">
        <v>8</v>
      </c>
      <c r="AD36" s="31" t="s">
        <v>8</v>
      </c>
      <c r="AE36" s="31" t="s">
        <v>8</v>
      </c>
      <c r="AF36" s="31" t="s">
        <v>8</v>
      </c>
      <c r="AG36" s="31" t="s">
        <v>8</v>
      </c>
      <c r="AH36" s="31" t="s">
        <v>8</v>
      </c>
      <c r="AI36" s="31" t="s">
        <v>8</v>
      </c>
      <c r="AJ36" s="31" t="s">
        <v>8</v>
      </c>
      <c r="AK36" s="31" t="s">
        <v>8</v>
      </c>
      <c r="AL36" s="31" t="s">
        <v>8</v>
      </c>
      <c r="AM36" s="31" t="s">
        <v>8</v>
      </c>
      <c r="AN36" s="31" t="s">
        <v>8</v>
      </c>
      <c r="AO36" s="31" t="s">
        <v>8</v>
      </c>
      <c r="AP36" s="31" t="s">
        <v>8</v>
      </c>
      <c r="AQ36" s="31" t="s">
        <v>8</v>
      </c>
      <c r="AR36" s="31" t="s">
        <v>8</v>
      </c>
      <c r="AS36" s="31" t="s">
        <v>8</v>
      </c>
      <c r="AT36" s="31" t="s">
        <v>8</v>
      </c>
      <c r="AU36" s="31" t="s">
        <v>8</v>
      </c>
      <c r="AV36" s="31" t="s">
        <v>8</v>
      </c>
      <c r="AW36" s="31" t="s">
        <v>8</v>
      </c>
      <c r="AX36" s="31" t="s">
        <v>8</v>
      </c>
      <c r="AY36" s="31" t="s">
        <v>8</v>
      </c>
      <c r="AZ36" s="31" t="s">
        <v>8</v>
      </c>
      <c r="BA36" s="31" t="s">
        <v>8</v>
      </c>
      <c r="BB36" s="31" t="s">
        <v>8</v>
      </c>
      <c r="BC36" s="31" t="s">
        <v>8</v>
      </c>
      <c r="BD36" s="31" t="s">
        <v>8</v>
      </c>
      <c r="BE36" s="31" t="s">
        <v>8</v>
      </c>
      <c r="BF36" s="31" t="s">
        <v>8</v>
      </c>
      <c r="BG36" s="31" t="s">
        <v>8</v>
      </c>
      <c r="BH36" s="31" t="s">
        <v>8</v>
      </c>
      <c r="BI36" s="31" t="s">
        <v>8</v>
      </c>
      <c r="BJ36" s="31" t="s">
        <v>8</v>
      </c>
      <c r="BK36" s="31" t="s">
        <v>8</v>
      </c>
      <c r="BL36" s="31" t="s">
        <v>8</v>
      </c>
      <c r="BM36" s="31" t="s">
        <v>8</v>
      </c>
      <c r="BN36" s="31" t="s">
        <v>8</v>
      </c>
      <c r="BO36" s="31" t="s">
        <v>8</v>
      </c>
      <c r="BP36" s="31" t="s">
        <v>8</v>
      </c>
      <c r="BQ36" s="31" t="s">
        <v>8</v>
      </c>
      <c r="BR36" s="31" t="s">
        <v>8</v>
      </c>
      <c r="BS36" s="31" t="s">
        <v>8</v>
      </c>
      <c r="BT36" s="31" t="s">
        <v>8</v>
      </c>
      <c r="BU36" s="31" t="s">
        <v>8</v>
      </c>
      <c r="BV36" s="31" t="s">
        <v>8</v>
      </c>
      <c r="BW36" s="31" t="s">
        <v>8</v>
      </c>
      <c r="BX36" s="31" t="s">
        <v>8</v>
      </c>
      <c r="BY36" s="31" t="s">
        <v>8</v>
      </c>
      <c r="BZ36" s="31" t="s">
        <v>8</v>
      </c>
      <c r="CA36" s="31" t="s">
        <v>8</v>
      </c>
      <c r="CB36" s="31" t="s">
        <v>8</v>
      </c>
      <c r="CC36" s="31" t="s">
        <v>8</v>
      </c>
      <c r="CD36" s="31" t="s">
        <v>8</v>
      </c>
      <c r="CE36" s="31" t="s">
        <v>8</v>
      </c>
      <c r="CF36" s="31" t="s">
        <v>8</v>
      </c>
      <c r="CG36" s="31" t="s">
        <v>8</v>
      </c>
      <c r="CH36" s="31" t="s">
        <v>8</v>
      </c>
      <c r="CI36" s="31" t="s">
        <v>8</v>
      </c>
      <c r="CJ36" s="31" t="s">
        <v>8</v>
      </c>
      <c r="CK36" s="31" t="s">
        <v>8</v>
      </c>
      <c r="CL36" s="31" t="s">
        <v>8</v>
      </c>
      <c r="CM36" s="31" t="s">
        <v>8</v>
      </c>
      <c r="CN36" s="31" t="s">
        <v>8</v>
      </c>
      <c r="CO36" s="31" t="s">
        <v>8</v>
      </c>
      <c r="CP36" s="31" t="s">
        <v>8</v>
      </c>
      <c r="CQ36" s="31" t="s">
        <v>8</v>
      </c>
      <c r="CR36" s="31" t="s">
        <v>8</v>
      </c>
      <c r="CS36" s="31" t="s">
        <v>8</v>
      </c>
      <c r="CT36" s="31" t="s">
        <v>8</v>
      </c>
      <c r="CU36" s="31" t="s">
        <v>8</v>
      </c>
      <c r="CV36" s="31" t="s">
        <v>8</v>
      </c>
      <c r="CW36" s="31" t="s">
        <v>8</v>
      </c>
      <c r="CX36" s="31" t="s">
        <v>8</v>
      </c>
      <c r="CY36" s="31" t="s">
        <v>8</v>
      </c>
      <c r="CZ36" s="31" t="s">
        <v>8</v>
      </c>
      <c r="DA36" s="31" t="s">
        <v>8</v>
      </c>
      <c r="DB36" s="31" t="s">
        <v>8</v>
      </c>
      <c r="DC36" s="31" t="s">
        <v>8</v>
      </c>
      <c r="DD36" s="31" t="s">
        <v>8</v>
      </c>
      <c r="DE36" s="31" t="s">
        <v>8</v>
      </c>
      <c r="DF36" s="31" t="s">
        <v>8</v>
      </c>
      <c r="DG36" s="31" t="s">
        <v>8</v>
      </c>
      <c r="DH36" s="31" t="s">
        <v>8</v>
      </c>
      <c r="DI36" s="31" t="s">
        <v>8</v>
      </c>
      <c r="DJ36" s="31" t="s">
        <v>8</v>
      </c>
      <c r="DK36" s="31" t="s">
        <v>8</v>
      </c>
      <c r="DL36" s="31" t="s">
        <v>8</v>
      </c>
      <c r="DM36" s="31" t="s">
        <v>8</v>
      </c>
      <c r="DN36" s="31" t="s">
        <v>8</v>
      </c>
      <c r="DO36" s="31" t="s">
        <v>8</v>
      </c>
      <c r="DP36" s="31" t="s">
        <v>8</v>
      </c>
      <c r="DQ36" s="31" t="s">
        <v>8</v>
      </c>
      <c r="DR36" s="31" t="s">
        <v>8</v>
      </c>
      <c r="DS36" s="31" t="s">
        <v>8</v>
      </c>
      <c r="DT36" s="31" t="s">
        <v>8</v>
      </c>
      <c r="DU36" s="31" t="s">
        <v>8</v>
      </c>
      <c r="DV36" s="31" t="s">
        <v>8</v>
      </c>
      <c r="DW36" s="31" t="s">
        <v>8</v>
      </c>
      <c r="DX36" s="31" t="s">
        <v>8</v>
      </c>
      <c r="DY36" s="31" t="s">
        <v>8</v>
      </c>
      <c r="DZ36" s="31" t="s">
        <v>8</v>
      </c>
      <c r="EA36" s="31" t="s">
        <v>8</v>
      </c>
      <c r="EB36" s="31" t="s">
        <v>8</v>
      </c>
      <c r="EC36" s="31" t="s">
        <v>8</v>
      </c>
      <c r="ED36" s="31" t="s">
        <v>8</v>
      </c>
      <c r="EE36" s="31" t="s">
        <v>8</v>
      </c>
      <c r="EF36" s="31" t="s">
        <v>8</v>
      </c>
      <c r="EG36" s="31" t="s">
        <v>8</v>
      </c>
      <c r="EH36" s="31" t="s">
        <v>8</v>
      </c>
      <c r="EI36" s="31" t="s">
        <v>8</v>
      </c>
      <c r="EJ36" s="31" t="s">
        <v>8</v>
      </c>
      <c r="EK36" s="31" t="s">
        <v>8</v>
      </c>
      <c r="EL36" s="31" t="s">
        <v>8</v>
      </c>
      <c r="EM36" s="31" t="s">
        <v>8</v>
      </c>
      <c r="EN36" s="31" t="s">
        <v>8</v>
      </c>
      <c r="EO36" s="31" t="s">
        <v>8</v>
      </c>
      <c r="EP36" s="31" t="s">
        <v>8</v>
      </c>
      <c r="EQ36" s="31" t="s">
        <v>8</v>
      </c>
      <c r="ER36" s="31" t="s">
        <v>8</v>
      </c>
      <c r="ES36" s="31" t="s">
        <v>8</v>
      </c>
      <c r="ET36" s="31" t="s">
        <v>8</v>
      </c>
      <c r="EU36" s="31" t="s">
        <v>8</v>
      </c>
      <c r="EV36" s="31" t="s">
        <v>8</v>
      </c>
      <c r="EW36" s="31" t="s">
        <v>8</v>
      </c>
      <c r="EX36" s="31" t="s">
        <v>8</v>
      </c>
      <c r="EY36" s="31" t="s">
        <v>8</v>
      </c>
      <c r="EZ36" s="31" t="s">
        <v>8</v>
      </c>
      <c r="FA36" s="31" t="s">
        <v>8</v>
      </c>
      <c r="FB36" s="31" t="s">
        <v>8</v>
      </c>
      <c r="FC36" s="31" t="s">
        <v>8</v>
      </c>
      <c r="FD36" s="31" t="s">
        <v>8</v>
      </c>
      <c r="FE36" s="31" t="s">
        <v>8</v>
      </c>
      <c r="FF36" s="31" t="s">
        <v>8</v>
      </c>
      <c r="FG36" s="31" t="s">
        <v>8</v>
      </c>
      <c r="FH36" s="31" t="s">
        <v>8</v>
      </c>
      <c r="FI36" s="31" t="s">
        <v>8</v>
      </c>
      <c r="FJ36" s="31" t="s">
        <v>8</v>
      </c>
      <c r="FK36" s="31" t="s">
        <v>8</v>
      </c>
      <c r="FL36" s="31" t="s">
        <v>8</v>
      </c>
      <c r="FM36" s="31" t="s">
        <v>8</v>
      </c>
      <c r="FN36" s="31" t="s">
        <v>8</v>
      </c>
      <c r="FO36" s="31" t="s">
        <v>8</v>
      </c>
      <c r="FP36" s="31" t="s">
        <v>8</v>
      </c>
      <c r="FQ36" s="31" t="s">
        <v>8</v>
      </c>
      <c r="FR36" s="31" t="s">
        <v>8</v>
      </c>
      <c r="FS36" s="31" t="s">
        <v>8</v>
      </c>
      <c r="FT36" s="31" t="s">
        <v>8</v>
      </c>
      <c r="FU36" s="31" t="s">
        <v>8</v>
      </c>
      <c r="FV36" s="31" t="s">
        <v>8</v>
      </c>
      <c r="FW36" s="31" t="s">
        <v>8</v>
      </c>
      <c r="FX36" s="31" t="s">
        <v>8</v>
      </c>
      <c r="FY36" s="31" t="s">
        <v>8</v>
      </c>
      <c r="FZ36" s="31" t="s">
        <v>8</v>
      </c>
      <c r="GA36" s="3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9887-852B-4B20-BC5E-33A090033E25}">
  <dimension ref="B1:AJ228"/>
  <sheetViews>
    <sheetView zoomScale="105" zoomScaleNormal="105" workbookViewId="0">
      <pane xSplit="3" ySplit="2" topLeftCell="O152" activePane="bottomRight" state="frozen"/>
      <selection pane="topRight" activeCell="D1" sqref="D1"/>
      <selection pane="bottomLeft" activeCell="A3" sqref="A3"/>
      <selection pane="bottomRight" activeCell="AH177" sqref="AH177"/>
    </sheetView>
  </sheetViews>
  <sheetFormatPr defaultRowHeight="12.75" outlineLevelRow="1" x14ac:dyDescent="0.2"/>
  <cols>
    <col min="1" max="1" width="1.7109375" style="33" customWidth="1"/>
    <col min="2" max="2" width="21.140625" style="32" bestFit="1" customWidth="1"/>
    <col min="3" max="3" width="9.5703125" style="32" bestFit="1" customWidth="1"/>
    <col min="4" max="4" width="9.42578125" style="33" bestFit="1" customWidth="1"/>
    <col min="5" max="5" width="9.140625" style="33" customWidth="1"/>
    <col min="6" max="8" width="9.5703125" style="33" bestFit="1" customWidth="1"/>
    <col min="9" max="9" width="9.85546875" style="33" bestFit="1" customWidth="1"/>
    <col min="10" max="10" width="9.5703125" style="33" bestFit="1" customWidth="1"/>
    <col min="11" max="11" width="9.7109375" style="33" bestFit="1" customWidth="1"/>
    <col min="12" max="34" width="9.85546875" style="33" bestFit="1" customWidth="1"/>
    <col min="35" max="16384" width="9.140625" style="33"/>
  </cols>
  <sheetData>
    <row r="1" spans="2:36" x14ac:dyDescent="0.2">
      <c r="AJ1" s="44" t="s">
        <v>8</v>
      </c>
    </row>
    <row r="2" spans="2:36" s="32" customFormat="1" x14ac:dyDescent="0.2">
      <c r="C2" s="32" t="str" cm="1">
        <f t="array" ref="C2:AH2">TRANSPOSE('BTEvent-Driven Loop'!A2:A33)</f>
        <v>step</v>
      </c>
      <c r="D2" s="45">
        <v>0</v>
      </c>
      <c r="E2" s="45">
        <v>1</v>
      </c>
      <c r="F2" s="45">
        <v>2</v>
      </c>
      <c r="G2" s="45">
        <v>3</v>
      </c>
      <c r="H2" s="45">
        <v>4</v>
      </c>
      <c r="I2" s="45">
        <v>5</v>
      </c>
      <c r="J2" s="45">
        <v>6</v>
      </c>
      <c r="K2" s="45">
        <v>7</v>
      </c>
      <c r="L2" s="45">
        <v>8</v>
      </c>
      <c r="M2" s="45">
        <v>9</v>
      </c>
      <c r="N2" s="45">
        <v>10</v>
      </c>
      <c r="O2" s="45">
        <v>11</v>
      </c>
      <c r="P2" s="45">
        <v>12</v>
      </c>
      <c r="Q2" s="45">
        <v>13</v>
      </c>
      <c r="R2" s="45">
        <v>14</v>
      </c>
      <c r="S2" s="45">
        <v>15</v>
      </c>
      <c r="T2" s="45">
        <v>16</v>
      </c>
      <c r="U2" s="45">
        <v>17</v>
      </c>
      <c r="V2" s="45">
        <v>18</v>
      </c>
      <c r="W2" s="45">
        <v>19</v>
      </c>
      <c r="X2" s="45">
        <v>20</v>
      </c>
      <c r="Y2" s="45">
        <v>21</v>
      </c>
      <c r="Z2" s="45">
        <v>22</v>
      </c>
      <c r="AA2" s="45">
        <v>23</v>
      </c>
      <c r="AB2" s="45">
        <v>24</v>
      </c>
      <c r="AC2" s="45">
        <v>25</v>
      </c>
      <c r="AD2" s="45">
        <v>26</v>
      </c>
      <c r="AE2" s="45">
        <v>27</v>
      </c>
      <c r="AF2" s="45">
        <v>28</v>
      </c>
      <c r="AG2" s="45">
        <v>29</v>
      </c>
      <c r="AH2" s="45">
        <v>30</v>
      </c>
      <c r="AJ2" s="44" t="s">
        <v>8</v>
      </c>
    </row>
    <row r="3" spans="2:36" x14ac:dyDescent="0.2">
      <c r="AJ3" s="44" t="s">
        <v>8</v>
      </c>
    </row>
    <row r="4" spans="2:36" x14ac:dyDescent="0.2">
      <c r="B4" s="45" t="str" cm="1">
        <f t="array" ref="B4:AH7">TRANSPOSE('BTEvent-Driven Loop'!C1:F33)</f>
        <v>tradingSignal</v>
      </c>
      <c r="C4" s="45" t="str">
        <v>A</v>
      </c>
      <c r="D4" s="46">
        <v>0</v>
      </c>
      <c r="E4" s="46">
        <v>1</v>
      </c>
      <c r="F4" s="46">
        <v>1</v>
      </c>
      <c r="G4" s="46">
        <v>1</v>
      </c>
      <c r="H4" s="46">
        <v>1</v>
      </c>
      <c r="I4" s="46">
        <v>1</v>
      </c>
      <c r="J4" s="46">
        <v>0</v>
      </c>
      <c r="K4" s="46">
        <v>0</v>
      </c>
      <c r="L4" s="46">
        <v>0</v>
      </c>
      <c r="M4" s="46">
        <v>1</v>
      </c>
      <c r="N4" s="46">
        <v>1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1</v>
      </c>
      <c r="U4" s="46">
        <v>0</v>
      </c>
      <c r="V4" s="46">
        <v>0</v>
      </c>
      <c r="W4" s="46">
        <v>0</v>
      </c>
      <c r="X4" s="46">
        <v>1</v>
      </c>
      <c r="Y4" s="46">
        <v>0</v>
      </c>
      <c r="Z4" s="46">
        <v>1</v>
      </c>
      <c r="AA4" s="46">
        <v>0</v>
      </c>
      <c r="AB4" s="46">
        <v>0</v>
      </c>
      <c r="AC4" s="46">
        <v>1</v>
      </c>
      <c r="AD4" s="46">
        <v>1</v>
      </c>
      <c r="AE4" s="46">
        <v>1</v>
      </c>
      <c r="AF4" s="46">
        <v>1</v>
      </c>
      <c r="AG4" s="46">
        <v>0</v>
      </c>
      <c r="AH4" s="46">
        <v>0</v>
      </c>
      <c r="AJ4" s="44" t="s">
        <v>8</v>
      </c>
    </row>
    <row r="5" spans="2:36" x14ac:dyDescent="0.2">
      <c r="B5" s="45">
        <v>0</v>
      </c>
      <c r="C5" s="45" t="str">
        <v>B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46">
        <v>1</v>
      </c>
      <c r="L5" s="46">
        <v>1</v>
      </c>
      <c r="M5" s="46">
        <v>0</v>
      </c>
      <c r="N5" s="46">
        <v>1</v>
      </c>
      <c r="O5" s="46">
        <v>1</v>
      </c>
      <c r="P5" s="46">
        <v>0</v>
      </c>
      <c r="Q5" s="46">
        <v>0</v>
      </c>
      <c r="R5" s="46">
        <v>0</v>
      </c>
      <c r="S5" s="46">
        <v>1</v>
      </c>
      <c r="T5" s="46">
        <v>0</v>
      </c>
      <c r="U5" s="46">
        <v>1</v>
      </c>
      <c r="V5" s="46">
        <v>1</v>
      </c>
      <c r="W5" s="46">
        <v>0</v>
      </c>
      <c r="X5" s="46">
        <v>0</v>
      </c>
      <c r="Y5" s="46">
        <v>0</v>
      </c>
      <c r="Z5" s="46">
        <v>0</v>
      </c>
      <c r="AA5" s="46">
        <v>1</v>
      </c>
      <c r="AB5" s="46">
        <v>0</v>
      </c>
      <c r="AC5" s="46">
        <v>0</v>
      </c>
      <c r="AD5" s="46">
        <v>0</v>
      </c>
      <c r="AE5" s="46">
        <v>0</v>
      </c>
      <c r="AF5" s="46">
        <v>0</v>
      </c>
      <c r="AG5" s="46">
        <v>1</v>
      </c>
      <c r="AH5" s="46">
        <v>1</v>
      </c>
      <c r="AJ5" s="44" t="s">
        <v>8</v>
      </c>
    </row>
    <row r="6" spans="2:36" x14ac:dyDescent="0.2">
      <c r="B6" s="45">
        <v>0</v>
      </c>
      <c r="C6" s="45" t="str">
        <v>C</v>
      </c>
      <c r="D6" s="46">
        <v>0</v>
      </c>
      <c r="E6" s="46">
        <v>0</v>
      </c>
      <c r="F6" s="46">
        <v>0</v>
      </c>
      <c r="G6" s="46">
        <v>1</v>
      </c>
      <c r="H6" s="46">
        <v>0</v>
      </c>
      <c r="I6" s="46">
        <v>1</v>
      </c>
      <c r="J6" s="46">
        <v>0</v>
      </c>
      <c r="K6" s="46">
        <v>0</v>
      </c>
      <c r="L6" s="46">
        <v>1</v>
      </c>
      <c r="M6" s="46">
        <v>0</v>
      </c>
      <c r="N6" s="46">
        <v>1</v>
      </c>
      <c r="O6" s="46">
        <v>0</v>
      </c>
      <c r="P6" s="46">
        <v>1</v>
      </c>
      <c r="Q6" s="46">
        <v>1</v>
      </c>
      <c r="R6" s="46">
        <v>1</v>
      </c>
      <c r="S6" s="46">
        <v>0</v>
      </c>
      <c r="T6" s="46">
        <v>1</v>
      </c>
      <c r="U6" s="46">
        <v>1</v>
      </c>
      <c r="V6" s="46">
        <v>0</v>
      </c>
      <c r="W6" s="46">
        <v>0</v>
      </c>
      <c r="X6" s="46">
        <v>0</v>
      </c>
      <c r="Y6" s="46">
        <v>1</v>
      </c>
      <c r="Z6" s="46">
        <v>1</v>
      </c>
      <c r="AA6" s="46">
        <v>0</v>
      </c>
      <c r="AB6" s="46">
        <v>0</v>
      </c>
      <c r="AC6" s="46">
        <v>0</v>
      </c>
      <c r="AD6" s="46">
        <v>1</v>
      </c>
      <c r="AE6" s="46">
        <v>0</v>
      </c>
      <c r="AF6" s="46">
        <v>0</v>
      </c>
      <c r="AG6" s="46">
        <v>1</v>
      </c>
      <c r="AH6" s="46">
        <v>1</v>
      </c>
      <c r="AJ6" s="44" t="s">
        <v>8</v>
      </c>
    </row>
    <row r="7" spans="2:36" x14ac:dyDescent="0.2">
      <c r="B7" s="45">
        <v>0</v>
      </c>
      <c r="C7" s="45" t="str">
        <v>D</v>
      </c>
      <c r="D7" s="46">
        <v>0</v>
      </c>
      <c r="E7" s="46">
        <v>0</v>
      </c>
      <c r="F7" s="46">
        <v>0</v>
      </c>
      <c r="G7" s="46">
        <v>1</v>
      </c>
      <c r="H7" s="46">
        <v>0</v>
      </c>
      <c r="I7" s="46">
        <v>0</v>
      </c>
      <c r="J7" s="46">
        <v>1</v>
      </c>
      <c r="K7" s="46">
        <v>0</v>
      </c>
      <c r="L7" s="46">
        <v>1</v>
      </c>
      <c r="M7" s="46">
        <v>0</v>
      </c>
      <c r="N7" s="46">
        <v>0</v>
      </c>
      <c r="O7" s="46">
        <v>0</v>
      </c>
      <c r="P7" s="46">
        <v>1</v>
      </c>
      <c r="Q7" s="46">
        <v>1</v>
      </c>
      <c r="R7" s="46">
        <v>0</v>
      </c>
      <c r="S7" s="46">
        <v>1</v>
      </c>
      <c r="T7" s="46">
        <v>1</v>
      </c>
      <c r="U7" s="46">
        <v>1</v>
      </c>
      <c r="V7" s="46">
        <v>1</v>
      </c>
      <c r="W7" s="46">
        <v>0</v>
      </c>
      <c r="X7" s="46">
        <v>0</v>
      </c>
      <c r="Y7" s="46">
        <v>0</v>
      </c>
      <c r="Z7" s="46">
        <v>1</v>
      </c>
      <c r="AA7" s="46">
        <v>1</v>
      </c>
      <c r="AB7" s="46">
        <v>0</v>
      </c>
      <c r="AC7" s="46">
        <v>0</v>
      </c>
      <c r="AD7" s="46">
        <v>1</v>
      </c>
      <c r="AE7" s="46">
        <v>0</v>
      </c>
      <c r="AF7" s="46">
        <v>1</v>
      </c>
      <c r="AG7" s="46">
        <v>0</v>
      </c>
      <c r="AH7" s="46">
        <v>0</v>
      </c>
      <c r="AJ7" s="44" t="s">
        <v>8</v>
      </c>
    </row>
    <row r="8" spans="2:36" x14ac:dyDescent="0.2">
      <c r="AJ8" s="44" t="s">
        <v>8</v>
      </c>
    </row>
    <row r="9" spans="2:36" x14ac:dyDescent="0.2">
      <c r="B9" s="45" t="str" cm="1">
        <f t="array" ref="B9:AH12">TRANSPOSE('BTEvent-Driven Loop'!H1:K33)</f>
        <v>openPrice</v>
      </c>
      <c r="C9" s="45" t="str">
        <v>A</v>
      </c>
      <c r="D9" s="46">
        <v>0</v>
      </c>
      <c r="E9" s="46">
        <v>96</v>
      </c>
      <c r="F9" s="46">
        <v>109.44000000000001</v>
      </c>
      <c r="G9" s="46">
        <v>143.75400000000002</v>
      </c>
      <c r="H9" s="46">
        <v>167.25852000000003</v>
      </c>
      <c r="I9" s="46">
        <v>163.57545360000003</v>
      </c>
      <c r="J9" s="46">
        <v>180.53648121600003</v>
      </c>
      <c r="K9" s="46">
        <v>182.34184602816003</v>
      </c>
      <c r="L9" s="46">
        <v>233.86695776720643</v>
      </c>
      <c r="M9" s="46">
        <v>293.70938519587395</v>
      </c>
      <c r="N9" s="46">
        <v>273.14972823216277</v>
      </c>
      <c r="O9" s="46">
        <v>275.56905439650473</v>
      </c>
      <c r="P9" s="46">
        <v>293.52279581930736</v>
      </c>
      <c r="Q9" s="46">
        <v>266.11703583070465</v>
      </c>
      <c r="R9" s="46">
        <v>289.42243684739367</v>
      </c>
      <c r="S9" s="46">
        <v>316.06720345612797</v>
      </c>
      <c r="T9" s="46">
        <v>266.64578618844251</v>
      </c>
      <c r="U9" s="46">
        <v>258.09090054823002</v>
      </c>
      <c r="V9" s="46">
        <v>268.15900102506197</v>
      </c>
      <c r="W9" s="46">
        <v>299.03791629461455</v>
      </c>
      <c r="X9" s="46">
        <v>314.61280776829238</v>
      </c>
      <c r="Y9" s="46">
        <v>284.5532672240941</v>
      </c>
      <c r="Z9" s="46">
        <v>295.9353979130579</v>
      </c>
      <c r="AA9" s="46">
        <v>281.65082389840836</v>
      </c>
      <c r="AB9" s="46">
        <v>292.9168568543447</v>
      </c>
      <c r="AC9" s="46">
        <v>246.43872293510938</v>
      </c>
      <c r="AD9" s="46">
        <v>239.0455612470561</v>
      </c>
      <c r="AE9" s="46">
        <v>258.16920614682056</v>
      </c>
      <c r="AF9" s="46">
        <v>222.29167110703563</v>
      </c>
      <c r="AG9" s="46">
        <v>235.99965749196949</v>
      </c>
      <c r="AH9" s="46">
        <v>272.84450197796065</v>
      </c>
      <c r="AJ9" s="44" t="s">
        <v>8</v>
      </c>
    </row>
    <row r="10" spans="2:36" x14ac:dyDescent="0.2">
      <c r="B10" s="45">
        <v>0</v>
      </c>
      <c r="C10" s="45" t="str">
        <v>B</v>
      </c>
      <c r="D10" s="46">
        <v>0</v>
      </c>
      <c r="E10" s="46">
        <v>520</v>
      </c>
      <c r="F10" s="46">
        <v>535.6</v>
      </c>
      <c r="G10" s="46">
        <v>605.6400000000001</v>
      </c>
      <c r="H10" s="46">
        <v>548.30608000000007</v>
      </c>
      <c r="I10" s="46">
        <v>606.94126080000001</v>
      </c>
      <c r="J10" s="46">
        <v>594.61276644000009</v>
      </c>
      <c r="K10" s="46">
        <v>777.12759032832014</v>
      </c>
      <c r="L10" s="46">
        <v>882.56057062440982</v>
      </c>
      <c r="M10" s="46">
        <v>871.31224962625561</v>
      </c>
      <c r="N10" s="46">
        <v>1116.8388698630436</v>
      </c>
      <c r="O10" s="46">
        <v>1306.7014777397608</v>
      </c>
      <c r="P10" s="46">
        <v>1425.4925211706482</v>
      </c>
      <c r="Q10" s="46">
        <v>1468.5423953100017</v>
      </c>
      <c r="R10" s="46">
        <v>1439.1715474038017</v>
      </c>
      <c r="S10" s="46">
        <v>1258.4913967000373</v>
      </c>
      <c r="T10" s="46">
        <v>1417.9003069487087</v>
      </c>
      <c r="U10" s="46">
        <v>1657.0346471783273</v>
      </c>
      <c r="V10" s="46">
        <v>1819.8423231923534</v>
      </c>
      <c r="W10" s="46">
        <v>1617.3172963341153</v>
      </c>
      <c r="X10" s="46">
        <v>1411.1886213111397</v>
      </c>
      <c r="Y10" s="46">
        <v>1439.4123937373627</v>
      </c>
      <c r="Z10" s="46">
        <v>1377.2297783279087</v>
      </c>
      <c r="AA10" s="46">
        <v>1724.1857417143624</v>
      </c>
      <c r="AB10" s="46">
        <v>1451.6001863576155</v>
      </c>
      <c r="AC10" s="46">
        <v>1764.5316880704784</v>
      </c>
      <c r="AD10" s="46">
        <v>2052.6184942860664</v>
      </c>
      <c r="AE10" s="46">
        <v>2181.8254268737578</v>
      </c>
      <c r="AF10" s="46">
        <v>2505.3526719899874</v>
      </c>
      <c r="AG10" s="46">
        <v>2784.0092446909152</v>
      </c>
      <c r="AH10" s="46">
        <v>2834.6275945943867</v>
      </c>
      <c r="AJ10" s="44" t="s">
        <v>8</v>
      </c>
    </row>
    <row r="11" spans="2:36" x14ac:dyDescent="0.2">
      <c r="B11" s="45">
        <v>0</v>
      </c>
      <c r="C11" s="45" t="str">
        <v>C</v>
      </c>
      <c r="D11" s="46">
        <v>0</v>
      </c>
      <c r="E11" s="46">
        <v>1010</v>
      </c>
      <c r="F11" s="46">
        <v>939.29999999999984</v>
      </c>
      <c r="G11" s="46">
        <v>1148.364</v>
      </c>
      <c r="H11" s="46">
        <v>1474.59312</v>
      </c>
      <c r="I11" s="46">
        <v>1319.4772667999998</v>
      </c>
      <c r="J11" s="46">
        <v>1511.40123288</v>
      </c>
      <c r="K11" s="46">
        <v>1781.4382531545598</v>
      </c>
      <c r="L11" s="46">
        <v>2104.3239365388235</v>
      </c>
      <c r="M11" s="46">
        <v>2101.5181712901049</v>
      </c>
      <c r="N11" s="46">
        <v>2716.7483379667697</v>
      </c>
      <c r="O11" s="46">
        <v>2268.3529812149727</v>
      </c>
      <c r="P11" s="46">
        <v>2807.0868142535287</v>
      </c>
      <c r="Q11" s="46">
        <v>2806.5197260082246</v>
      </c>
      <c r="R11" s="46">
        <v>2366.9270954548952</v>
      </c>
      <c r="S11" s="46">
        <v>2106.5651149548567</v>
      </c>
      <c r="T11" s="46">
        <v>2396.3841260333829</v>
      </c>
      <c r="U11" s="46">
        <v>2681.1030320967552</v>
      </c>
      <c r="V11" s="46">
        <v>3025.8928820243982</v>
      </c>
      <c r="W11" s="46">
        <v>3331.5386276834288</v>
      </c>
      <c r="X11" s="46">
        <v>3797.9540355591093</v>
      </c>
      <c r="Y11" s="46">
        <v>3673.3811431927702</v>
      </c>
      <c r="Z11" s="46">
        <v>3849.9860058462691</v>
      </c>
      <c r="AA11" s="46">
        <v>3455.7474388476116</v>
      </c>
      <c r="AB11" s="46">
        <v>3415.0915866258747</v>
      </c>
      <c r="AC11" s="46">
        <v>4763.3412859292148</v>
      </c>
      <c r="AD11" s="46">
        <v>4532.5735867371095</v>
      </c>
      <c r="AE11" s="46">
        <v>5191.8570175352352</v>
      </c>
      <c r="AF11" s="46">
        <v>6052.2218947267884</v>
      </c>
      <c r="AG11" s="46">
        <v>6536.3996463049316</v>
      </c>
      <c r="AH11" s="46">
        <v>6664.5643452520872</v>
      </c>
      <c r="AJ11" s="44" t="s">
        <v>8</v>
      </c>
    </row>
    <row r="12" spans="2:36" x14ac:dyDescent="0.2">
      <c r="B12" s="45">
        <v>0</v>
      </c>
      <c r="C12" s="45" t="str">
        <v>D</v>
      </c>
      <c r="D12" s="46">
        <v>0</v>
      </c>
      <c r="E12" s="46">
        <v>4800</v>
      </c>
      <c r="F12" s="46">
        <v>4512</v>
      </c>
      <c r="G12" s="46">
        <v>5804.5</v>
      </c>
      <c r="H12" s="46">
        <v>5852.7689999999993</v>
      </c>
      <c r="I12" s="46">
        <v>6772.1651399999992</v>
      </c>
      <c r="J12" s="46">
        <v>8110.5058943999975</v>
      </c>
      <c r="K12" s="46">
        <v>9033.0759398879982</v>
      </c>
      <c r="L12" s="46">
        <v>10478.368090270076</v>
      </c>
      <c r="M12" s="46">
        <v>10266.683886426237</v>
      </c>
      <c r="N12" s="46">
        <v>11509.979305072455</v>
      </c>
      <c r="O12" s="46">
        <v>13511.120261479113</v>
      </c>
      <c r="P12" s="46">
        <v>14997.343490241818</v>
      </c>
      <c r="Q12" s="46">
        <v>17672.350430087834</v>
      </c>
      <c r="R12" s="46">
        <v>17858.375171457177</v>
      </c>
      <c r="S12" s="46">
        <v>21072.882702319468</v>
      </c>
      <c r="T12" s="46">
        <v>19589.00054536447</v>
      </c>
      <c r="U12" s="46">
        <v>25203.167711974082</v>
      </c>
      <c r="V12" s="46">
        <v>26458.479334551252</v>
      </c>
      <c r="W12" s="46">
        <v>35063.907079283948</v>
      </c>
      <c r="X12" s="46">
        <v>40931.267530550787</v>
      </c>
      <c r="Y12" s="46">
        <v>43315.613211942102</v>
      </c>
      <c r="Z12" s="46">
        <v>54144.516514927629</v>
      </c>
      <c r="AA12" s="46">
        <v>49553.06151446177</v>
      </c>
      <c r="AB12" s="46">
        <v>61036.030576947618</v>
      </c>
      <c r="AC12" s="46">
        <v>74562.777543857825</v>
      </c>
      <c r="AD12" s="46">
        <v>67327.97338613696</v>
      </c>
      <c r="AE12" s="46">
        <v>61233.020005918246</v>
      </c>
      <c r="AF12" s="46">
        <v>55141.610203246171</v>
      </c>
      <c r="AG12" s="46">
        <v>56302.486207525035</v>
      </c>
      <c r="AH12" s="46">
        <v>50610.304851944253</v>
      </c>
      <c r="AJ12" s="44" t="s">
        <v>8</v>
      </c>
    </row>
    <row r="13" spans="2:36" x14ac:dyDescent="0.2">
      <c r="AJ13" s="44" t="s">
        <v>8</v>
      </c>
    </row>
    <row r="14" spans="2:36" x14ac:dyDescent="0.2">
      <c r="B14" s="45" t="str" cm="1">
        <f t="array" ref="B14:AH17">TRANSPOSE('BTEvent-Driven Loop'!M1:P33)</f>
        <v>closePrice</v>
      </c>
      <c r="C14" s="45" t="str">
        <v>A</v>
      </c>
      <c r="D14" s="46">
        <v>100</v>
      </c>
      <c r="E14" s="46">
        <v>114.00000000000001</v>
      </c>
      <c r="F14" s="46">
        <v>148.20000000000002</v>
      </c>
      <c r="G14" s="46">
        <v>168.94800000000004</v>
      </c>
      <c r="H14" s="46">
        <v>158.81112000000002</v>
      </c>
      <c r="I14" s="46">
        <v>184.22089920000002</v>
      </c>
      <c r="J14" s="46">
        <v>180.53648121600003</v>
      </c>
      <c r="K14" s="46">
        <v>229.28133114432003</v>
      </c>
      <c r="L14" s="46">
        <v>279.72322399607043</v>
      </c>
      <c r="M14" s="46">
        <v>260.14259831634547</v>
      </c>
      <c r="N14" s="46">
        <v>278.35258019848965</v>
      </c>
      <c r="O14" s="46">
        <v>308.97136402032356</v>
      </c>
      <c r="P14" s="46">
        <v>268.80508669768147</v>
      </c>
      <c r="Q14" s="46">
        <v>298.37364623442647</v>
      </c>
      <c r="R14" s="46">
        <v>319.25980147083635</v>
      </c>
      <c r="S14" s="46">
        <v>277.75602727962763</v>
      </c>
      <c r="T14" s="46">
        <v>255.53554509725743</v>
      </c>
      <c r="U14" s="46">
        <v>270.86767780309287</v>
      </c>
      <c r="V14" s="46">
        <v>311.49782947355681</v>
      </c>
      <c r="W14" s="46">
        <v>311.49782947355681</v>
      </c>
      <c r="X14" s="46">
        <v>271.00311164199439</v>
      </c>
      <c r="Y14" s="46">
        <v>284.5532672240941</v>
      </c>
      <c r="Z14" s="46">
        <v>287.39879989633505</v>
      </c>
      <c r="AA14" s="46">
        <v>298.89475189218848</v>
      </c>
      <c r="AB14" s="46">
        <v>254.06053910836019</v>
      </c>
      <c r="AC14" s="46">
        <v>246.43872293510938</v>
      </c>
      <c r="AD14" s="46">
        <v>266.15382076991813</v>
      </c>
      <c r="AE14" s="46">
        <v>231.55382406982878</v>
      </c>
      <c r="AF14" s="46">
        <v>240.81597703262193</v>
      </c>
      <c r="AG14" s="46">
        <v>264.89757473588412</v>
      </c>
      <c r="AH14" s="46">
        <v>341.71787140929052</v>
      </c>
      <c r="AJ14" s="44" t="s">
        <v>8</v>
      </c>
    </row>
    <row r="15" spans="2:36" x14ac:dyDescent="0.2">
      <c r="B15" s="45">
        <v>0</v>
      </c>
      <c r="C15" s="45" t="str">
        <v>B</v>
      </c>
      <c r="D15" s="46">
        <v>500</v>
      </c>
      <c r="E15" s="46">
        <v>515</v>
      </c>
      <c r="F15" s="46">
        <v>576.80000000000007</v>
      </c>
      <c r="G15" s="46">
        <v>559.49600000000009</v>
      </c>
      <c r="H15" s="46">
        <v>632.23048000000006</v>
      </c>
      <c r="I15" s="46">
        <v>625.90817520000007</v>
      </c>
      <c r="J15" s="46">
        <v>801.16246425600013</v>
      </c>
      <c r="K15" s="46">
        <v>865.2554613964802</v>
      </c>
      <c r="L15" s="46">
        <v>917.17078908026906</v>
      </c>
      <c r="M15" s="46">
        <v>1128.1200705687309</v>
      </c>
      <c r="N15" s="46">
        <v>1319.9004825654149</v>
      </c>
      <c r="O15" s="46">
        <v>1425.4925211706482</v>
      </c>
      <c r="P15" s="46">
        <v>1454.0023715940611</v>
      </c>
      <c r="Q15" s="46">
        <v>1424.9223241621798</v>
      </c>
      <c r="R15" s="46">
        <v>1310.9285382292055</v>
      </c>
      <c r="S15" s="46">
        <v>1363.3656797583737</v>
      </c>
      <c r="T15" s="46">
        <v>1608.7715021148808</v>
      </c>
      <c r="U15" s="46">
        <v>1801.8240823686667</v>
      </c>
      <c r="V15" s="46">
        <v>1585.6051924844267</v>
      </c>
      <c r="W15" s="46">
        <v>1411.1886213111397</v>
      </c>
      <c r="X15" s="46">
        <v>1439.4123937373627</v>
      </c>
      <c r="Y15" s="46">
        <v>1324.2594022383737</v>
      </c>
      <c r="Z15" s="46">
        <v>1642.0816587755833</v>
      </c>
      <c r="AA15" s="46">
        <v>1395.7694099592456</v>
      </c>
      <c r="AB15" s="46">
        <v>1800.5425388474268</v>
      </c>
      <c r="AC15" s="46">
        <v>2160.651046616912</v>
      </c>
      <c r="AD15" s="46">
        <v>2203.8640675492502</v>
      </c>
      <c r="AE15" s="46">
        <v>2556.4823183571302</v>
      </c>
      <c r="AF15" s="46">
        <v>2812.1305501928437</v>
      </c>
      <c r="AG15" s="46">
        <v>2699.64532818513</v>
      </c>
      <c r="AH15" s="46">
        <v>3158.5850339766021</v>
      </c>
      <c r="AJ15" s="44" t="s">
        <v>8</v>
      </c>
    </row>
    <row r="16" spans="2:36" x14ac:dyDescent="0.2">
      <c r="B16" s="45">
        <v>0</v>
      </c>
      <c r="C16" s="45" t="str">
        <v>C</v>
      </c>
      <c r="D16" s="46">
        <v>1000</v>
      </c>
      <c r="E16" s="46">
        <v>929.99999999999989</v>
      </c>
      <c r="F16" s="46">
        <v>1171.8</v>
      </c>
      <c r="G16" s="46">
        <v>1417.8779999999999</v>
      </c>
      <c r="H16" s="46">
        <v>1332.8053199999999</v>
      </c>
      <c r="I16" s="46">
        <v>1439.4297455999999</v>
      </c>
      <c r="J16" s="46">
        <v>1712.9213972639998</v>
      </c>
      <c r="K16" s="46">
        <v>2004.1180347988795</v>
      </c>
      <c r="L16" s="46">
        <v>2144.4062972348011</v>
      </c>
      <c r="M16" s="46">
        <v>2637.6197455988054</v>
      </c>
      <c r="N16" s="46">
        <v>2268.3529812149727</v>
      </c>
      <c r="O16" s="46">
        <v>2835.4412265187157</v>
      </c>
      <c r="P16" s="46">
        <v>2863.7956387839026</v>
      </c>
      <c r="Q16" s="46">
        <v>2491.5022057419951</v>
      </c>
      <c r="R16" s="46">
        <v>2217.4369631103755</v>
      </c>
      <c r="S16" s="46">
        <v>2372.6575505281021</v>
      </c>
      <c r="T16" s="46">
        <v>2681.1030320967552</v>
      </c>
      <c r="U16" s="46">
        <v>3056.4574565903013</v>
      </c>
      <c r="V16" s="46">
        <v>3331.5386276834288</v>
      </c>
      <c r="W16" s="46">
        <v>3797.9540355591093</v>
      </c>
      <c r="X16" s="46">
        <v>3532.0972530699714</v>
      </c>
      <c r="Y16" s="46">
        <v>3849.9860058462691</v>
      </c>
      <c r="Z16" s="46">
        <v>3387.987685144717</v>
      </c>
      <c r="AA16" s="46">
        <v>3557.3870694019529</v>
      </c>
      <c r="AB16" s="46">
        <v>4624.6031902225386</v>
      </c>
      <c r="AC16" s="46">
        <v>4578.3571583203129</v>
      </c>
      <c r="AD16" s="46">
        <v>4944.6257309859384</v>
      </c>
      <c r="AE16" s="46">
        <v>5933.5508771831255</v>
      </c>
      <c r="AF16" s="46">
        <v>6408.234947357776</v>
      </c>
      <c r="AG16" s="46">
        <v>6664.5643452520872</v>
      </c>
      <c r="AH16" s="46">
        <v>5664.8796934642742</v>
      </c>
      <c r="AJ16" s="44" t="s">
        <v>8</v>
      </c>
    </row>
    <row r="17" spans="2:36" x14ac:dyDescent="0.2">
      <c r="B17" s="45">
        <v>0</v>
      </c>
      <c r="C17" s="45" t="str">
        <v>D</v>
      </c>
      <c r="D17" s="46">
        <v>5000</v>
      </c>
      <c r="E17" s="46">
        <v>4700</v>
      </c>
      <c r="F17" s="46">
        <v>6110</v>
      </c>
      <c r="G17" s="46">
        <v>5682.2999999999993</v>
      </c>
      <c r="H17" s="46">
        <v>6705.1139999999987</v>
      </c>
      <c r="I17" s="46">
        <v>8448.4436399999977</v>
      </c>
      <c r="J17" s="46">
        <v>9124.3191311999981</v>
      </c>
      <c r="K17" s="46">
        <v>10584.210192191997</v>
      </c>
      <c r="L17" s="46">
        <v>10266.683886426237</v>
      </c>
      <c r="M17" s="46">
        <v>11396.019113933124</v>
      </c>
      <c r="N17" s="46">
        <v>12991.461789883762</v>
      </c>
      <c r="O17" s="46">
        <v>14420.522586770978</v>
      </c>
      <c r="P17" s="46">
        <v>18602.474136934561</v>
      </c>
      <c r="Q17" s="46">
        <v>18602.474136934561</v>
      </c>
      <c r="R17" s="46">
        <v>21950.91948158278</v>
      </c>
      <c r="S17" s="46">
        <v>20194.845923056157</v>
      </c>
      <c r="T17" s="46">
        <v>24233.815107667386</v>
      </c>
      <c r="U17" s="46">
        <v>25687.84401412743</v>
      </c>
      <c r="V17" s="46">
        <v>33394.197218365662</v>
      </c>
      <c r="W17" s="46">
        <v>39739.094689855134</v>
      </c>
      <c r="X17" s="46">
        <v>43315.613211942102</v>
      </c>
      <c r="Y17" s="46">
        <v>54144.516514927629</v>
      </c>
      <c r="Z17" s="46">
        <v>47647.174533136313</v>
      </c>
      <c r="AA17" s="46">
        <v>58129.552930426304</v>
      </c>
      <c r="AB17" s="46">
        <v>73824.532221641406</v>
      </c>
      <c r="AC17" s="46">
        <v>70871.550932775746</v>
      </c>
      <c r="AD17" s="46">
        <v>63784.395839498175</v>
      </c>
      <c r="AE17" s="46">
        <v>58043.800213943337</v>
      </c>
      <c r="AF17" s="46">
        <v>56302.486207525035</v>
      </c>
      <c r="AG17" s="46">
        <v>50109.212724697281</v>
      </c>
      <c r="AH17" s="46">
        <v>47102.659961215439</v>
      </c>
      <c r="AJ17" s="44" t="s">
        <v>8</v>
      </c>
    </row>
    <row r="18" spans="2:36" x14ac:dyDescent="0.2">
      <c r="AJ18" s="44" t="s">
        <v>8</v>
      </c>
    </row>
    <row r="19" spans="2:36" x14ac:dyDescent="0.2">
      <c r="B19" s="32" t="s">
        <v>11</v>
      </c>
      <c r="C19" s="45" t="str">
        <f t="shared" ref="C19:C22" si="0">C14</f>
        <v>A</v>
      </c>
      <c r="E19" s="49">
        <f>E14/D14-1</f>
        <v>0.14000000000000012</v>
      </c>
      <c r="F19" s="49">
        <f t="shared" ref="F19:AH22" si="1">F14/E14-1</f>
        <v>0.30000000000000004</v>
      </c>
      <c r="G19" s="49">
        <f t="shared" si="1"/>
        <v>0.14000000000000012</v>
      </c>
      <c r="H19" s="49">
        <f t="shared" si="1"/>
        <v>-6.0000000000000053E-2</v>
      </c>
      <c r="I19" s="49">
        <f t="shared" si="1"/>
        <v>0.15999999999999992</v>
      </c>
      <c r="J19" s="49">
        <f t="shared" si="1"/>
        <v>-1.9999999999999907E-2</v>
      </c>
      <c r="K19" s="49">
        <f t="shared" si="1"/>
        <v>0.27</v>
      </c>
      <c r="L19" s="49">
        <f t="shared" si="1"/>
        <v>0.21999999999999997</v>
      </c>
      <c r="M19" s="49">
        <f t="shared" si="1"/>
        <v>-7.0000000000000062E-2</v>
      </c>
      <c r="N19" s="49">
        <f t="shared" si="1"/>
        <v>7.0000000000000062E-2</v>
      </c>
      <c r="O19" s="49">
        <f t="shared" si="1"/>
        <v>0.1100000000000001</v>
      </c>
      <c r="P19" s="49">
        <f t="shared" si="1"/>
        <v>-0.13000000000000012</v>
      </c>
      <c r="Q19" s="49">
        <f t="shared" si="1"/>
        <v>0.1100000000000001</v>
      </c>
      <c r="R19" s="49">
        <f t="shared" si="1"/>
        <v>7.0000000000000062E-2</v>
      </c>
      <c r="S19" s="49">
        <f t="shared" si="1"/>
        <v>-0.13</v>
      </c>
      <c r="T19" s="49">
        <f t="shared" si="1"/>
        <v>-7.999999999999996E-2</v>
      </c>
      <c r="U19" s="49">
        <f t="shared" si="1"/>
        <v>6.0000000000000053E-2</v>
      </c>
      <c r="V19" s="49">
        <f t="shared" si="1"/>
        <v>0.14999999999999991</v>
      </c>
      <c r="W19" s="49">
        <f t="shared" si="1"/>
        <v>0</v>
      </c>
      <c r="X19" s="49">
        <f t="shared" si="1"/>
        <v>-0.13000000000000012</v>
      </c>
      <c r="Y19" s="49">
        <f t="shared" si="1"/>
        <v>5.0000000000000044E-2</v>
      </c>
      <c r="Z19" s="49">
        <f t="shared" si="1"/>
        <v>1.0000000000000009E-2</v>
      </c>
      <c r="AA19" s="49">
        <f t="shared" si="1"/>
        <v>4.0000000000000036E-2</v>
      </c>
      <c r="AB19" s="49">
        <f t="shared" si="1"/>
        <v>-0.15000000000000002</v>
      </c>
      <c r="AC19" s="49">
        <f t="shared" si="1"/>
        <v>-3.0000000000000027E-2</v>
      </c>
      <c r="AD19" s="49">
        <f t="shared" si="1"/>
        <v>8.0000000000000071E-2</v>
      </c>
      <c r="AE19" s="49">
        <f t="shared" si="1"/>
        <v>-0.13</v>
      </c>
      <c r="AF19" s="49">
        <f t="shared" si="1"/>
        <v>4.0000000000000036E-2</v>
      </c>
      <c r="AG19" s="49">
        <f t="shared" si="1"/>
        <v>0.10000000000000009</v>
      </c>
      <c r="AH19" s="49">
        <f t="shared" si="1"/>
        <v>0.29000000000000004</v>
      </c>
      <c r="AJ19" s="44" t="s">
        <v>8</v>
      </c>
    </row>
    <row r="20" spans="2:36" x14ac:dyDescent="0.2">
      <c r="C20" s="45" t="str">
        <f t="shared" si="0"/>
        <v>B</v>
      </c>
      <c r="E20" s="49">
        <f t="shared" ref="E20:T22" si="2">E15/D15-1</f>
        <v>3.0000000000000027E-2</v>
      </c>
      <c r="F20" s="49">
        <f t="shared" si="2"/>
        <v>0.12000000000000011</v>
      </c>
      <c r="G20" s="49">
        <f t="shared" si="2"/>
        <v>-2.9999999999999916E-2</v>
      </c>
      <c r="H20" s="49">
        <f t="shared" si="2"/>
        <v>0.12999999999999989</v>
      </c>
      <c r="I20" s="49">
        <f t="shared" si="2"/>
        <v>-1.0000000000000009E-2</v>
      </c>
      <c r="J20" s="49">
        <f t="shared" si="2"/>
        <v>0.28000000000000003</v>
      </c>
      <c r="K20" s="49">
        <f t="shared" si="2"/>
        <v>8.0000000000000071E-2</v>
      </c>
      <c r="L20" s="49">
        <f t="shared" si="2"/>
        <v>6.0000000000000053E-2</v>
      </c>
      <c r="M20" s="49">
        <f t="shared" si="2"/>
        <v>0.22999999999999998</v>
      </c>
      <c r="N20" s="49">
        <f t="shared" si="2"/>
        <v>0.16999999999999993</v>
      </c>
      <c r="O20" s="49">
        <f t="shared" si="2"/>
        <v>8.0000000000000071E-2</v>
      </c>
      <c r="P20" s="49">
        <f t="shared" si="2"/>
        <v>2.0000000000000018E-2</v>
      </c>
      <c r="Q20" s="49">
        <f t="shared" si="2"/>
        <v>-2.0000000000000018E-2</v>
      </c>
      <c r="R20" s="49">
        <f t="shared" si="2"/>
        <v>-7.999999999999996E-2</v>
      </c>
      <c r="S20" s="49">
        <f t="shared" si="2"/>
        <v>4.0000000000000036E-2</v>
      </c>
      <c r="T20" s="49">
        <f t="shared" si="2"/>
        <v>0.17999999999999994</v>
      </c>
      <c r="U20" s="49">
        <f t="shared" si="1"/>
        <v>0.12000000000000011</v>
      </c>
      <c r="V20" s="49">
        <f t="shared" si="1"/>
        <v>-0.12</v>
      </c>
      <c r="W20" s="49">
        <f t="shared" si="1"/>
        <v>-0.10999999999999999</v>
      </c>
      <c r="X20" s="49">
        <f t="shared" si="1"/>
        <v>2.0000000000000018E-2</v>
      </c>
      <c r="Y20" s="49">
        <f t="shared" si="1"/>
        <v>-7.999999999999996E-2</v>
      </c>
      <c r="Z20" s="49">
        <f t="shared" si="1"/>
        <v>0.24</v>
      </c>
      <c r="AA20" s="49">
        <f t="shared" si="1"/>
        <v>-0.15000000000000002</v>
      </c>
      <c r="AB20" s="49">
        <f t="shared" si="1"/>
        <v>0.29000000000000004</v>
      </c>
      <c r="AC20" s="49">
        <f t="shared" si="1"/>
        <v>0.19999999999999996</v>
      </c>
      <c r="AD20" s="49">
        <f t="shared" si="1"/>
        <v>2.0000000000000018E-2</v>
      </c>
      <c r="AE20" s="49">
        <f t="shared" si="1"/>
        <v>0.15999999999999992</v>
      </c>
      <c r="AF20" s="49">
        <f t="shared" si="1"/>
        <v>0.10000000000000009</v>
      </c>
      <c r="AG20" s="49">
        <f t="shared" si="1"/>
        <v>-3.9999999999999925E-2</v>
      </c>
      <c r="AH20" s="49">
        <f t="shared" si="1"/>
        <v>0.16999999999999993</v>
      </c>
      <c r="AJ20" s="44" t="s">
        <v>8</v>
      </c>
    </row>
    <row r="21" spans="2:36" x14ac:dyDescent="0.2">
      <c r="C21" s="45" t="str">
        <f t="shared" si="0"/>
        <v>C</v>
      </c>
      <c r="E21" s="49">
        <f t="shared" si="2"/>
        <v>-7.0000000000000062E-2</v>
      </c>
      <c r="F21" s="49">
        <f t="shared" si="1"/>
        <v>0.26</v>
      </c>
      <c r="G21" s="49">
        <f t="shared" si="1"/>
        <v>0.20999999999999996</v>
      </c>
      <c r="H21" s="49">
        <f t="shared" si="1"/>
        <v>-5.9999999999999942E-2</v>
      </c>
      <c r="I21" s="49">
        <f t="shared" si="1"/>
        <v>8.0000000000000071E-2</v>
      </c>
      <c r="J21" s="49">
        <f t="shared" si="1"/>
        <v>0.18999999999999995</v>
      </c>
      <c r="K21" s="49">
        <f t="shared" si="1"/>
        <v>0.16999999999999993</v>
      </c>
      <c r="L21" s="49">
        <f t="shared" si="1"/>
        <v>7.0000000000000062E-2</v>
      </c>
      <c r="M21" s="49">
        <f t="shared" si="1"/>
        <v>0.22999999999999998</v>
      </c>
      <c r="N21" s="49">
        <f t="shared" si="1"/>
        <v>-0.14000000000000001</v>
      </c>
      <c r="O21" s="49">
        <f t="shared" si="1"/>
        <v>0.25</v>
      </c>
      <c r="P21" s="49">
        <f t="shared" si="1"/>
        <v>1.0000000000000009E-2</v>
      </c>
      <c r="Q21" s="49">
        <f t="shared" si="1"/>
        <v>-0.13000000000000012</v>
      </c>
      <c r="R21" s="49">
        <f t="shared" si="1"/>
        <v>-0.1100000000000001</v>
      </c>
      <c r="S21" s="49">
        <f t="shared" si="1"/>
        <v>7.0000000000000062E-2</v>
      </c>
      <c r="T21" s="49">
        <f t="shared" si="1"/>
        <v>0.12999999999999989</v>
      </c>
      <c r="U21" s="49">
        <f t="shared" si="1"/>
        <v>0.14000000000000012</v>
      </c>
      <c r="V21" s="49">
        <f t="shared" si="1"/>
        <v>9.000000000000008E-2</v>
      </c>
      <c r="W21" s="49">
        <f t="shared" si="1"/>
        <v>0.14000000000000012</v>
      </c>
      <c r="X21" s="49">
        <f t="shared" si="1"/>
        <v>-7.0000000000000062E-2</v>
      </c>
      <c r="Y21" s="49">
        <f t="shared" si="1"/>
        <v>9.000000000000008E-2</v>
      </c>
      <c r="Z21" s="49">
        <f t="shared" si="1"/>
        <v>-0.12</v>
      </c>
      <c r="AA21" s="49">
        <f t="shared" si="1"/>
        <v>5.0000000000000044E-2</v>
      </c>
      <c r="AB21" s="49">
        <f t="shared" si="1"/>
        <v>0.30000000000000004</v>
      </c>
      <c r="AC21" s="49">
        <f t="shared" si="1"/>
        <v>-1.000000000000012E-2</v>
      </c>
      <c r="AD21" s="49">
        <f t="shared" si="1"/>
        <v>8.0000000000000071E-2</v>
      </c>
      <c r="AE21" s="49">
        <f t="shared" si="1"/>
        <v>0.19999999999999996</v>
      </c>
      <c r="AF21" s="49">
        <f t="shared" si="1"/>
        <v>8.0000000000000071E-2</v>
      </c>
      <c r="AG21" s="49">
        <f t="shared" si="1"/>
        <v>4.0000000000000036E-2</v>
      </c>
      <c r="AH21" s="49">
        <f t="shared" si="1"/>
        <v>-0.15000000000000002</v>
      </c>
      <c r="AJ21" s="44" t="s">
        <v>8</v>
      </c>
    </row>
    <row r="22" spans="2:36" x14ac:dyDescent="0.2">
      <c r="C22" s="45" t="str">
        <f t="shared" si="0"/>
        <v>D</v>
      </c>
      <c r="E22" s="49">
        <f t="shared" si="2"/>
        <v>-6.0000000000000053E-2</v>
      </c>
      <c r="F22" s="49">
        <f t="shared" si="1"/>
        <v>0.30000000000000004</v>
      </c>
      <c r="G22" s="49">
        <f t="shared" si="1"/>
        <v>-7.0000000000000173E-2</v>
      </c>
      <c r="H22" s="49">
        <f t="shared" si="1"/>
        <v>0.17999999999999994</v>
      </c>
      <c r="I22" s="49">
        <f t="shared" si="1"/>
        <v>0.26</v>
      </c>
      <c r="J22" s="49">
        <f t="shared" si="1"/>
        <v>8.0000000000000071E-2</v>
      </c>
      <c r="K22" s="49">
        <f t="shared" si="1"/>
        <v>0.15999999999999992</v>
      </c>
      <c r="L22" s="49">
        <f t="shared" si="1"/>
        <v>-2.9999999999999916E-2</v>
      </c>
      <c r="M22" s="49">
        <f t="shared" si="1"/>
        <v>0.1100000000000001</v>
      </c>
      <c r="N22" s="49">
        <f t="shared" si="1"/>
        <v>0.14000000000000012</v>
      </c>
      <c r="O22" s="49">
        <f t="shared" si="1"/>
        <v>0.1100000000000001</v>
      </c>
      <c r="P22" s="49">
        <f t="shared" si="1"/>
        <v>0.29000000000000004</v>
      </c>
      <c r="Q22" s="49">
        <f t="shared" si="1"/>
        <v>0</v>
      </c>
      <c r="R22" s="49">
        <f t="shared" si="1"/>
        <v>0.17999999999999994</v>
      </c>
      <c r="S22" s="49">
        <f t="shared" si="1"/>
        <v>-8.0000000000000071E-2</v>
      </c>
      <c r="T22" s="49">
        <f t="shared" si="1"/>
        <v>0.19999999999999996</v>
      </c>
      <c r="U22" s="49">
        <f t="shared" si="1"/>
        <v>6.0000000000000053E-2</v>
      </c>
      <c r="V22" s="49">
        <f t="shared" si="1"/>
        <v>0.30000000000000004</v>
      </c>
      <c r="W22" s="49">
        <f t="shared" si="1"/>
        <v>0.18999999999999995</v>
      </c>
      <c r="X22" s="49">
        <f t="shared" si="1"/>
        <v>9.000000000000008E-2</v>
      </c>
      <c r="Y22" s="49">
        <f t="shared" si="1"/>
        <v>0.25</v>
      </c>
      <c r="Z22" s="49">
        <f t="shared" si="1"/>
        <v>-0.12</v>
      </c>
      <c r="AA22" s="49">
        <f t="shared" si="1"/>
        <v>0.21999999999999997</v>
      </c>
      <c r="AB22" s="49">
        <f t="shared" si="1"/>
        <v>0.27</v>
      </c>
      <c r="AC22" s="49">
        <f t="shared" si="1"/>
        <v>-4.0000000000000036E-2</v>
      </c>
      <c r="AD22" s="49">
        <f t="shared" si="1"/>
        <v>-9.9999999999999978E-2</v>
      </c>
      <c r="AE22" s="49">
        <f t="shared" si="1"/>
        <v>-8.9999999999999969E-2</v>
      </c>
      <c r="AF22" s="49">
        <f t="shared" si="1"/>
        <v>-3.0000000000000027E-2</v>
      </c>
      <c r="AG22" s="49">
        <f t="shared" si="1"/>
        <v>-0.10999999999999999</v>
      </c>
      <c r="AH22" s="49">
        <f t="shared" si="1"/>
        <v>-6.0000000000000164E-2</v>
      </c>
      <c r="AJ22" s="44" t="s">
        <v>8</v>
      </c>
    </row>
    <row r="23" spans="2:36" x14ac:dyDescent="0.2"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J23" s="44" t="s">
        <v>8</v>
      </c>
    </row>
    <row r="24" spans="2:36" x14ac:dyDescent="0.2">
      <c r="B24" s="32" t="s">
        <v>37</v>
      </c>
      <c r="C24" s="45" t="str">
        <f t="shared" ref="C24:C27" si="3">C14</f>
        <v>A</v>
      </c>
      <c r="E24" s="49">
        <f>E9/D14-1</f>
        <v>-4.0000000000000036E-2</v>
      </c>
      <c r="F24" s="49">
        <f t="shared" ref="F24:AH27" si="4">F9/E14-1</f>
        <v>-4.0000000000000036E-2</v>
      </c>
      <c r="G24" s="49">
        <f t="shared" si="4"/>
        <v>-3.0000000000000027E-2</v>
      </c>
      <c r="H24" s="49">
        <f t="shared" si="4"/>
        <v>-1.0000000000000009E-2</v>
      </c>
      <c r="I24" s="49">
        <f t="shared" si="4"/>
        <v>3.0000000000000027E-2</v>
      </c>
      <c r="J24" s="49">
        <f t="shared" si="4"/>
        <v>-1.9999999999999907E-2</v>
      </c>
      <c r="K24" s="49">
        <f t="shared" si="4"/>
        <v>1.0000000000000009E-2</v>
      </c>
      <c r="L24" s="49">
        <f t="shared" si="4"/>
        <v>2.0000000000000018E-2</v>
      </c>
      <c r="M24" s="49">
        <f t="shared" si="4"/>
        <v>5.0000000000000044E-2</v>
      </c>
      <c r="N24" s="49">
        <f t="shared" si="4"/>
        <v>5.0000000000000044E-2</v>
      </c>
      <c r="O24" s="49">
        <f t="shared" si="4"/>
        <v>-1.000000000000012E-2</v>
      </c>
      <c r="P24" s="49">
        <f t="shared" si="4"/>
        <v>-5.0000000000000044E-2</v>
      </c>
      <c r="Q24" s="49">
        <f t="shared" si="4"/>
        <v>-1.0000000000000009E-2</v>
      </c>
      <c r="R24" s="49">
        <f t="shared" si="4"/>
        <v>-3.0000000000000027E-2</v>
      </c>
      <c r="S24" s="49">
        <f t="shared" si="4"/>
        <v>-1.0000000000000009E-2</v>
      </c>
      <c r="T24" s="49">
        <f t="shared" si="4"/>
        <v>-4.0000000000000036E-2</v>
      </c>
      <c r="U24" s="49">
        <f t="shared" si="4"/>
        <v>1.0000000000000009E-2</v>
      </c>
      <c r="V24" s="49">
        <f t="shared" si="4"/>
        <v>-9.9999999999998979E-3</v>
      </c>
      <c r="W24" s="49">
        <f t="shared" si="4"/>
        <v>-3.9999999999999925E-2</v>
      </c>
      <c r="X24" s="49">
        <f t="shared" si="4"/>
        <v>1.0000000000000009E-2</v>
      </c>
      <c r="Y24" s="49">
        <f t="shared" si="4"/>
        <v>5.0000000000000044E-2</v>
      </c>
      <c r="Z24" s="49">
        <f t="shared" si="4"/>
        <v>4.0000000000000036E-2</v>
      </c>
      <c r="AA24" s="49">
        <f t="shared" si="4"/>
        <v>-1.9999999999999907E-2</v>
      </c>
      <c r="AB24" s="49">
        <f t="shared" si="4"/>
        <v>-2.0000000000000018E-2</v>
      </c>
      <c r="AC24" s="49">
        <f t="shared" si="4"/>
        <v>-3.0000000000000027E-2</v>
      </c>
      <c r="AD24" s="49">
        <f t="shared" si="4"/>
        <v>-3.0000000000000027E-2</v>
      </c>
      <c r="AE24" s="49">
        <f t="shared" si="4"/>
        <v>-3.0000000000000138E-2</v>
      </c>
      <c r="AF24" s="49">
        <f t="shared" si="4"/>
        <v>-4.0000000000000036E-2</v>
      </c>
      <c r="AG24" s="49">
        <f t="shared" si="4"/>
        <v>-2.0000000000000018E-2</v>
      </c>
      <c r="AH24" s="49">
        <f t="shared" si="4"/>
        <v>3.0000000000000027E-2</v>
      </c>
      <c r="AJ24" s="44" t="s">
        <v>8</v>
      </c>
    </row>
    <row r="25" spans="2:36" x14ac:dyDescent="0.2">
      <c r="C25" s="45" t="str">
        <f t="shared" si="3"/>
        <v>B</v>
      </c>
      <c r="E25" s="49">
        <f t="shared" ref="E25:T27" si="5">E10/D15-1</f>
        <v>4.0000000000000036E-2</v>
      </c>
      <c r="F25" s="49">
        <f t="shared" si="5"/>
        <v>4.0000000000000036E-2</v>
      </c>
      <c r="G25" s="49">
        <f t="shared" si="5"/>
        <v>5.0000000000000044E-2</v>
      </c>
      <c r="H25" s="49">
        <f t="shared" si="5"/>
        <v>-2.0000000000000018E-2</v>
      </c>
      <c r="I25" s="49">
        <f t="shared" si="5"/>
        <v>-4.0000000000000036E-2</v>
      </c>
      <c r="J25" s="49">
        <f t="shared" si="5"/>
        <v>-4.9999999999999933E-2</v>
      </c>
      <c r="K25" s="49">
        <f t="shared" si="5"/>
        <v>-3.0000000000000027E-2</v>
      </c>
      <c r="L25" s="49">
        <f t="shared" si="5"/>
        <v>2.0000000000000018E-2</v>
      </c>
      <c r="M25" s="49">
        <f t="shared" si="5"/>
        <v>-5.0000000000000044E-2</v>
      </c>
      <c r="N25" s="49">
        <f t="shared" si="5"/>
        <v>-1.0000000000000009E-2</v>
      </c>
      <c r="O25" s="49">
        <f t="shared" si="5"/>
        <v>-1.0000000000000009E-2</v>
      </c>
      <c r="P25" s="49">
        <f t="shared" si="5"/>
        <v>0</v>
      </c>
      <c r="Q25" s="49">
        <f t="shared" si="5"/>
        <v>1.0000000000000009E-2</v>
      </c>
      <c r="R25" s="49">
        <f t="shared" si="5"/>
        <v>1.0000000000000009E-2</v>
      </c>
      <c r="S25" s="49">
        <f t="shared" si="5"/>
        <v>-4.0000000000000036E-2</v>
      </c>
      <c r="T25" s="49">
        <f t="shared" si="5"/>
        <v>4.0000000000000036E-2</v>
      </c>
      <c r="U25" s="49">
        <f t="shared" si="4"/>
        <v>3.0000000000000027E-2</v>
      </c>
      <c r="V25" s="49">
        <f t="shared" si="4"/>
        <v>1.0000000000000009E-2</v>
      </c>
      <c r="W25" s="49">
        <f t="shared" si="4"/>
        <v>2.0000000000000018E-2</v>
      </c>
      <c r="X25" s="49">
        <f t="shared" si="4"/>
        <v>0</v>
      </c>
      <c r="Y25" s="49">
        <f t="shared" si="4"/>
        <v>0</v>
      </c>
      <c r="Z25" s="49">
        <f t="shared" si="4"/>
        <v>4.0000000000000036E-2</v>
      </c>
      <c r="AA25" s="49">
        <f t="shared" si="4"/>
        <v>5.0000000000000044E-2</v>
      </c>
      <c r="AB25" s="49">
        <f t="shared" si="4"/>
        <v>4.0000000000000036E-2</v>
      </c>
      <c r="AC25" s="49">
        <f t="shared" si="4"/>
        <v>-2.0000000000000018E-2</v>
      </c>
      <c r="AD25" s="49">
        <f t="shared" si="4"/>
        <v>-5.0000000000000044E-2</v>
      </c>
      <c r="AE25" s="49">
        <f t="shared" si="4"/>
        <v>-9.9999999999998979E-3</v>
      </c>
      <c r="AF25" s="49">
        <f t="shared" si="4"/>
        <v>-2.0000000000000129E-2</v>
      </c>
      <c r="AG25" s="49">
        <f t="shared" si="4"/>
        <v>-1.0000000000000009E-2</v>
      </c>
      <c r="AH25" s="49">
        <f t="shared" si="4"/>
        <v>5.0000000000000044E-2</v>
      </c>
      <c r="AJ25" s="44" t="s">
        <v>8</v>
      </c>
    </row>
    <row r="26" spans="2:36" x14ac:dyDescent="0.2">
      <c r="C26" s="45" t="str">
        <f t="shared" si="3"/>
        <v>C</v>
      </c>
      <c r="E26" s="49">
        <f t="shared" si="5"/>
        <v>1.0000000000000009E-2</v>
      </c>
      <c r="F26" s="49">
        <f t="shared" si="4"/>
        <v>1.0000000000000009E-2</v>
      </c>
      <c r="G26" s="49">
        <f t="shared" si="4"/>
        <v>-1.9999999999999907E-2</v>
      </c>
      <c r="H26" s="49">
        <f t="shared" si="4"/>
        <v>4.0000000000000036E-2</v>
      </c>
      <c r="I26" s="49">
        <f t="shared" si="4"/>
        <v>-1.000000000000012E-2</v>
      </c>
      <c r="J26" s="49">
        <f t="shared" si="4"/>
        <v>5.0000000000000044E-2</v>
      </c>
      <c r="K26" s="49">
        <f t="shared" si="4"/>
        <v>4.0000000000000036E-2</v>
      </c>
      <c r="L26" s="49">
        <f t="shared" si="4"/>
        <v>5.0000000000000044E-2</v>
      </c>
      <c r="M26" s="49">
        <f t="shared" si="4"/>
        <v>-2.0000000000000129E-2</v>
      </c>
      <c r="N26" s="49">
        <f t="shared" si="4"/>
        <v>3.0000000000000027E-2</v>
      </c>
      <c r="O26" s="49">
        <f t="shared" si="4"/>
        <v>0</v>
      </c>
      <c r="P26" s="49">
        <f t="shared" si="4"/>
        <v>-9.9999999999998979E-3</v>
      </c>
      <c r="Q26" s="49">
        <f t="shared" si="4"/>
        <v>-2.0000000000000018E-2</v>
      </c>
      <c r="R26" s="49">
        <f t="shared" si="4"/>
        <v>-5.0000000000000044E-2</v>
      </c>
      <c r="S26" s="49">
        <f t="shared" si="4"/>
        <v>-5.0000000000000044E-2</v>
      </c>
      <c r="T26" s="49">
        <f t="shared" si="4"/>
        <v>1.0000000000000009E-2</v>
      </c>
      <c r="U26" s="49">
        <f t="shared" si="4"/>
        <v>0</v>
      </c>
      <c r="V26" s="49">
        <f t="shared" si="4"/>
        <v>-1.0000000000000009E-2</v>
      </c>
      <c r="W26" s="49">
        <f t="shared" si="4"/>
        <v>0</v>
      </c>
      <c r="X26" s="49">
        <f t="shared" si="4"/>
        <v>0</v>
      </c>
      <c r="Y26" s="49">
        <f t="shared" si="4"/>
        <v>4.0000000000000036E-2</v>
      </c>
      <c r="Z26" s="49">
        <f t="shared" si="4"/>
        <v>0</v>
      </c>
      <c r="AA26" s="49">
        <f t="shared" si="4"/>
        <v>2.0000000000000018E-2</v>
      </c>
      <c r="AB26" s="49">
        <f t="shared" si="4"/>
        <v>-4.0000000000000036E-2</v>
      </c>
      <c r="AC26" s="49">
        <f t="shared" si="4"/>
        <v>3.0000000000000027E-2</v>
      </c>
      <c r="AD26" s="49">
        <f t="shared" si="4"/>
        <v>-1.0000000000000009E-2</v>
      </c>
      <c r="AE26" s="49">
        <f t="shared" si="4"/>
        <v>5.0000000000000044E-2</v>
      </c>
      <c r="AF26" s="49">
        <f t="shared" si="4"/>
        <v>2.0000000000000018E-2</v>
      </c>
      <c r="AG26" s="49">
        <f t="shared" si="4"/>
        <v>2.0000000000000018E-2</v>
      </c>
      <c r="AH26" s="49">
        <f t="shared" si="4"/>
        <v>0</v>
      </c>
      <c r="AJ26" s="44" t="s">
        <v>8</v>
      </c>
    </row>
    <row r="27" spans="2:36" x14ac:dyDescent="0.2">
      <c r="C27" s="45" t="str">
        <f t="shared" si="3"/>
        <v>D</v>
      </c>
      <c r="E27" s="49">
        <f t="shared" si="5"/>
        <v>-4.0000000000000036E-2</v>
      </c>
      <c r="F27" s="49">
        <f t="shared" si="4"/>
        <v>-4.0000000000000036E-2</v>
      </c>
      <c r="G27" s="49">
        <f t="shared" si="4"/>
        <v>-5.0000000000000044E-2</v>
      </c>
      <c r="H27" s="49">
        <f t="shared" si="4"/>
        <v>3.0000000000000027E-2</v>
      </c>
      <c r="I27" s="49">
        <f t="shared" si="4"/>
        <v>1.0000000000000009E-2</v>
      </c>
      <c r="J27" s="49">
        <f t="shared" si="4"/>
        <v>-4.0000000000000036E-2</v>
      </c>
      <c r="K27" s="49">
        <f t="shared" si="4"/>
        <v>-1.0000000000000009E-2</v>
      </c>
      <c r="L27" s="49">
        <f t="shared" si="4"/>
        <v>-1.0000000000000009E-2</v>
      </c>
      <c r="M27" s="49">
        <f t="shared" si="4"/>
        <v>0</v>
      </c>
      <c r="N27" s="49">
        <f t="shared" si="4"/>
        <v>1.0000000000000009E-2</v>
      </c>
      <c r="O27" s="49">
        <f t="shared" si="4"/>
        <v>4.0000000000000036E-2</v>
      </c>
      <c r="P27" s="49">
        <f t="shared" si="4"/>
        <v>4.0000000000000036E-2</v>
      </c>
      <c r="Q27" s="49">
        <f t="shared" si="4"/>
        <v>-4.9999999999999933E-2</v>
      </c>
      <c r="R27" s="49">
        <f t="shared" si="4"/>
        <v>-4.0000000000000036E-2</v>
      </c>
      <c r="S27" s="49">
        <f t="shared" si="4"/>
        <v>-4.0000000000000036E-2</v>
      </c>
      <c r="T27" s="49">
        <f t="shared" si="4"/>
        <v>-3.0000000000000138E-2</v>
      </c>
      <c r="U27" s="49">
        <f t="shared" si="4"/>
        <v>4.0000000000000036E-2</v>
      </c>
      <c r="V27" s="49">
        <f t="shared" si="4"/>
        <v>3.0000000000000027E-2</v>
      </c>
      <c r="W27" s="49">
        <f t="shared" si="4"/>
        <v>5.0000000000000044E-2</v>
      </c>
      <c r="X27" s="49">
        <f t="shared" si="4"/>
        <v>3.0000000000000027E-2</v>
      </c>
      <c r="Y27" s="49">
        <f t="shared" si="4"/>
        <v>0</v>
      </c>
      <c r="Z27" s="49">
        <f t="shared" si="4"/>
        <v>0</v>
      </c>
      <c r="AA27" s="49">
        <f t="shared" si="4"/>
        <v>4.0000000000000036E-2</v>
      </c>
      <c r="AB27" s="49">
        <f t="shared" si="4"/>
        <v>5.0000000000000044E-2</v>
      </c>
      <c r="AC27" s="49">
        <f t="shared" si="4"/>
        <v>1.0000000000000009E-2</v>
      </c>
      <c r="AD27" s="49">
        <f t="shared" si="4"/>
        <v>-4.9999999999999933E-2</v>
      </c>
      <c r="AE27" s="49">
        <f t="shared" si="4"/>
        <v>-4.0000000000000036E-2</v>
      </c>
      <c r="AF27" s="49">
        <f t="shared" si="4"/>
        <v>-4.9999999999999933E-2</v>
      </c>
      <c r="AG27" s="49">
        <f t="shared" si="4"/>
        <v>0</v>
      </c>
      <c r="AH27" s="49">
        <f t="shared" si="4"/>
        <v>1.0000000000000009E-2</v>
      </c>
      <c r="AJ27" s="44" t="s">
        <v>8</v>
      </c>
    </row>
    <row r="28" spans="2:36" x14ac:dyDescent="0.2">
      <c r="AJ28" s="44" t="s">
        <v>8</v>
      </c>
    </row>
    <row r="29" spans="2:36" x14ac:dyDescent="0.2">
      <c r="B29" s="32" t="s">
        <v>12</v>
      </c>
      <c r="E29" s="46">
        <f t="shared" ref="E29:AH29" si="6">SUM(E4:E7)</f>
        <v>1</v>
      </c>
      <c r="F29" s="46">
        <f t="shared" si="6"/>
        <v>1</v>
      </c>
      <c r="G29" s="46">
        <f t="shared" si="6"/>
        <v>3</v>
      </c>
      <c r="H29" s="46">
        <f t="shared" si="6"/>
        <v>1</v>
      </c>
      <c r="I29" s="46">
        <f t="shared" si="6"/>
        <v>2</v>
      </c>
      <c r="J29" s="46">
        <f t="shared" si="6"/>
        <v>1</v>
      </c>
      <c r="K29" s="46">
        <f t="shared" si="6"/>
        <v>1</v>
      </c>
      <c r="L29" s="46">
        <f t="shared" si="6"/>
        <v>3</v>
      </c>
      <c r="M29" s="46">
        <f t="shared" si="6"/>
        <v>1</v>
      </c>
      <c r="N29" s="46">
        <f t="shared" si="6"/>
        <v>3</v>
      </c>
      <c r="O29" s="46">
        <f t="shared" si="6"/>
        <v>1</v>
      </c>
      <c r="P29" s="46">
        <f t="shared" si="6"/>
        <v>2</v>
      </c>
      <c r="Q29" s="46">
        <f t="shared" si="6"/>
        <v>2</v>
      </c>
      <c r="R29" s="46">
        <f t="shared" si="6"/>
        <v>1</v>
      </c>
      <c r="S29" s="46">
        <f t="shared" si="6"/>
        <v>2</v>
      </c>
      <c r="T29" s="46">
        <f t="shared" si="6"/>
        <v>3</v>
      </c>
      <c r="U29" s="46">
        <f t="shared" si="6"/>
        <v>3</v>
      </c>
      <c r="V29" s="46">
        <f t="shared" si="6"/>
        <v>2</v>
      </c>
      <c r="W29" s="46">
        <f t="shared" si="6"/>
        <v>0</v>
      </c>
      <c r="X29" s="46">
        <f t="shared" si="6"/>
        <v>1</v>
      </c>
      <c r="Y29" s="46">
        <f t="shared" si="6"/>
        <v>1</v>
      </c>
      <c r="Z29" s="46">
        <f t="shared" si="6"/>
        <v>3</v>
      </c>
      <c r="AA29" s="46">
        <f t="shared" si="6"/>
        <v>2</v>
      </c>
      <c r="AB29" s="46">
        <f t="shared" si="6"/>
        <v>0</v>
      </c>
      <c r="AC29" s="46">
        <f t="shared" si="6"/>
        <v>1</v>
      </c>
      <c r="AD29" s="46">
        <f t="shared" si="6"/>
        <v>3</v>
      </c>
      <c r="AE29" s="46">
        <f t="shared" si="6"/>
        <v>1</v>
      </c>
      <c r="AF29" s="46">
        <f t="shared" si="6"/>
        <v>2</v>
      </c>
      <c r="AG29" s="46">
        <f t="shared" si="6"/>
        <v>2</v>
      </c>
      <c r="AH29" s="46">
        <f t="shared" si="6"/>
        <v>2</v>
      </c>
      <c r="AJ29" s="44" t="s">
        <v>8</v>
      </c>
    </row>
    <row r="30" spans="2:36" x14ac:dyDescent="0.2">
      <c r="AJ30" s="44" t="s">
        <v>8</v>
      </c>
    </row>
    <row r="31" spans="2:36" x14ac:dyDescent="0.2">
      <c r="B31" s="32" t="s">
        <v>112</v>
      </c>
      <c r="C31" s="47">
        <v>0.8</v>
      </c>
      <c r="E31" s="48">
        <f>IFERROR(IF(1/E29&gt;$C$31,$C$31,1/E29),0)</f>
        <v>0.8</v>
      </c>
      <c r="F31" s="48">
        <f t="shared" ref="F31:AH31" si="7">IFERROR(IF(1/F29&gt;$C$31,$C$31,1/F29),0)</f>
        <v>0.8</v>
      </c>
      <c r="G31" s="48">
        <f t="shared" si="7"/>
        <v>0.33333333333333331</v>
      </c>
      <c r="H31" s="48">
        <f t="shared" si="7"/>
        <v>0.8</v>
      </c>
      <c r="I31" s="48">
        <f t="shared" si="7"/>
        <v>0.5</v>
      </c>
      <c r="J31" s="48">
        <f t="shared" si="7"/>
        <v>0.8</v>
      </c>
      <c r="K31" s="48">
        <f t="shared" si="7"/>
        <v>0.8</v>
      </c>
      <c r="L31" s="48">
        <f t="shared" si="7"/>
        <v>0.33333333333333331</v>
      </c>
      <c r="M31" s="48">
        <f t="shared" si="7"/>
        <v>0.8</v>
      </c>
      <c r="N31" s="48">
        <f t="shared" si="7"/>
        <v>0.33333333333333331</v>
      </c>
      <c r="O31" s="48">
        <f t="shared" si="7"/>
        <v>0.8</v>
      </c>
      <c r="P31" s="48">
        <f t="shared" si="7"/>
        <v>0.5</v>
      </c>
      <c r="Q31" s="48">
        <f t="shared" si="7"/>
        <v>0.5</v>
      </c>
      <c r="R31" s="48">
        <f t="shared" si="7"/>
        <v>0.8</v>
      </c>
      <c r="S31" s="48">
        <f t="shared" si="7"/>
        <v>0.5</v>
      </c>
      <c r="T31" s="48">
        <f t="shared" si="7"/>
        <v>0.33333333333333331</v>
      </c>
      <c r="U31" s="48">
        <f t="shared" si="7"/>
        <v>0.33333333333333331</v>
      </c>
      <c r="V31" s="48">
        <f t="shared" si="7"/>
        <v>0.5</v>
      </c>
      <c r="W31" s="48">
        <f t="shared" si="7"/>
        <v>0</v>
      </c>
      <c r="X31" s="48">
        <f t="shared" si="7"/>
        <v>0.8</v>
      </c>
      <c r="Y31" s="48">
        <f t="shared" si="7"/>
        <v>0.8</v>
      </c>
      <c r="Z31" s="48">
        <f t="shared" si="7"/>
        <v>0.33333333333333331</v>
      </c>
      <c r="AA31" s="48">
        <f t="shared" si="7"/>
        <v>0.5</v>
      </c>
      <c r="AB31" s="48">
        <f t="shared" si="7"/>
        <v>0</v>
      </c>
      <c r="AC31" s="48">
        <f t="shared" si="7"/>
        <v>0.8</v>
      </c>
      <c r="AD31" s="48">
        <f t="shared" si="7"/>
        <v>0.33333333333333331</v>
      </c>
      <c r="AE31" s="48">
        <f t="shared" si="7"/>
        <v>0.8</v>
      </c>
      <c r="AF31" s="48">
        <f t="shared" si="7"/>
        <v>0.5</v>
      </c>
      <c r="AG31" s="48">
        <f t="shared" si="7"/>
        <v>0.5</v>
      </c>
      <c r="AH31" s="48">
        <f t="shared" si="7"/>
        <v>0.5</v>
      </c>
      <c r="AJ31" s="44" t="s">
        <v>8</v>
      </c>
    </row>
    <row r="32" spans="2:36" x14ac:dyDescent="0.2">
      <c r="AJ32" s="44" t="s">
        <v>8</v>
      </c>
    </row>
    <row r="33" spans="2:36" x14ac:dyDescent="0.2">
      <c r="B33" s="72" t="s">
        <v>113</v>
      </c>
      <c r="C33" s="72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J33" s="44" t="s">
        <v>8</v>
      </c>
    </row>
    <row r="34" spans="2:36" x14ac:dyDescent="0.2">
      <c r="C34" s="45" t="str">
        <f>C14</f>
        <v>A</v>
      </c>
      <c r="E34" s="49">
        <f t="shared" ref="E34:AH37" si="8">E$31*E4</f>
        <v>0.8</v>
      </c>
      <c r="F34" s="49">
        <f t="shared" si="8"/>
        <v>0.8</v>
      </c>
      <c r="G34" s="49">
        <f t="shared" si="8"/>
        <v>0.33333333333333331</v>
      </c>
      <c r="H34" s="49">
        <f t="shared" si="8"/>
        <v>0.8</v>
      </c>
      <c r="I34" s="49">
        <f t="shared" si="8"/>
        <v>0.5</v>
      </c>
      <c r="J34" s="49">
        <f t="shared" si="8"/>
        <v>0</v>
      </c>
      <c r="K34" s="49">
        <f t="shared" si="8"/>
        <v>0</v>
      </c>
      <c r="L34" s="49">
        <f t="shared" si="8"/>
        <v>0</v>
      </c>
      <c r="M34" s="49">
        <f t="shared" si="8"/>
        <v>0.8</v>
      </c>
      <c r="N34" s="49">
        <f t="shared" si="8"/>
        <v>0.33333333333333331</v>
      </c>
      <c r="O34" s="49">
        <f t="shared" si="8"/>
        <v>0</v>
      </c>
      <c r="P34" s="49">
        <f t="shared" si="8"/>
        <v>0</v>
      </c>
      <c r="Q34" s="49">
        <f t="shared" si="8"/>
        <v>0</v>
      </c>
      <c r="R34" s="49">
        <f t="shared" si="8"/>
        <v>0</v>
      </c>
      <c r="S34" s="49">
        <f t="shared" si="8"/>
        <v>0</v>
      </c>
      <c r="T34" s="49">
        <f t="shared" si="8"/>
        <v>0.33333333333333331</v>
      </c>
      <c r="U34" s="49">
        <f t="shared" si="8"/>
        <v>0</v>
      </c>
      <c r="V34" s="49">
        <f t="shared" si="8"/>
        <v>0</v>
      </c>
      <c r="W34" s="49">
        <f t="shared" si="8"/>
        <v>0</v>
      </c>
      <c r="X34" s="49">
        <f t="shared" si="8"/>
        <v>0.8</v>
      </c>
      <c r="Y34" s="49">
        <f t="shared" si="8"/>
        <v>0</v>
      </c>
      <c r="Z34" s="49">
        <f t="shared" si="8"/>
        <v>0.33333333333333331</v>
      </c>
      <c r="AA34" s="49">
        <f t="shared" si="8"/>
        <v>0</v>
      </c>
      <c r="AB34" s="49">
        <f t="shared" si="8"/>
        <v>0</v>
      </c>
      <c r="AC34" s="49">
        <f t="shared" si="8"/>
        <v>0.8</v>
      </c>
      <c r="AD34" s="49">
        <f t="shared" si="8"/>
        <v>0.33333333333333331</v>
      </c>
      <c r="AE34" s="49">
        <f t="shared" si="8"/>
        <v>0.8</v>
      </c>
      <c r="AF34" s="49">
        <f t="shared" si="8"/>
        <v>0.5</v>
      </c>
      <c r="AG34" s="49">
        <f t="shared" si="8"/>
        <v>0</v>
      </c>
      <c r="AH34" s="49">
        <f t="shared" si="8"/>
        <v>0</v>
      </c>
      <c r="AJ34" s="44" t="s">
        <v>8</v>
      </c>
    </row>
    <row r="35" spans="2:36" x14ac:dyDescent="0.2">
      <c r="C35" s="45" t="str">
        <f>C15</f>
        <v>B</v>
      </c>
      <c r="E35" s="49">
        <f t="shared" si="8"/>
        <v>0</v>
      </c>
      <c r="F35" s="49">
        <f t="shared" si="8"/>
        <v>0</v>
      </c>
      <c r="G35" s="49">
        <f t="shared" si="8"/>
        <v>0</v>
      </c>
      <c r="H35" s="49">
        <f t="shared" si="8"/>
        <v>0</v>
      </c>
      <c r="I35" s="49">
        <f t="shared" si="8"/>
        <v>0</v>
      </c>
      <c r="J35" s="49">
        <f t="shared" si="8"/>
        <v>0</v>
      </c>
      <c r="K35" s="49">
        <f t="shared" si="8"/>
        <v>0.8</v>
      </c>
      <c r="L35" s="49">
        <f t="shared" si="8"/>
        <v>0.33333333333333331</v>
      </c>
      <c r="M35" s="49">
        <f t="shared" si="8"/>
        <v>0</v>
      </c>
      <c r="N35" s="49">
        <f t="shared" si="8"/>
        <v>0.33333333333333331</v>
      </c>
      <c r="O35" s="49">
        <f t="shared" si="8"/>
        <v>0.8</v>
      </c>
      <c r="P35" s="49">
        <f t="shared" si="8"/>
        <v>0</v>
      </c>
      <c r="Q35" s="49">
        <f t="shared" si="8"/>
        <v>0</v>
      </c>
      <c r="R35" s="49">
        <f t="shared" si="8"/>
        <v>0</v>
      </c>
      <c r="S35" s="49">
        <f t="shared" si="8"/>
        <v>0.5</v>
      </c>
      <c r="T35" s="49">
        <f t="shared" si="8"/>
        <v>0</v>
      </c>
      <c r="U35" s="49">
        <f t="shared" si="8"/>
        <v>0.33333333333333331</v>
      </c>
      <c r="V35" s="49">
        <f t="shared" si="8"/>
        <v>0.5</v>
      </c>
      <c r="W35" s="49">
        <f t="shared" si="8"/>
        <v>0</v>
      </c>
      <c r="X35" s="49">
        <f t="shared" si="8"/>
        <v>0</v>
      </c>
      <c r="Y35" s="49">
        <f t="shared" si="8"/>
        <v>0</v>
      </c>
      <c r="Z35" s="49">
        <f t="shared" si="8"/>
        <v>0</v>
      </c>
      <c r="AA35" s="49">
        <f t="shared" si="8"/>
        <v>0.5</v>
      </c>
      <c r="AB35" s="49">
        <f t="shared" si="8"/>
        <v>0</v>
      </c>
      <c r="AC35" s="49">
        <f t="shared" si="8"/>
        <v>0</v>
      </c>
      <c r="AD35" s="49">
        <f t="shared" si="8"/>
        <v>0</v>
      </c>
      <c r="AE35" s="49">
        <f t="shared" si="8"/>
        <v>0</v>
      </c>
      <c r="AF35" s="49">
        <f t="shared" si="8"/>
        <v>0</v>
      </c>
      <c r="AG35" s="49">
        <f t="shared" si="8"/>
        <v>0.5</v>
      </c>
      <c r="AH35" s="49">
        <f t="shared" si="8"/>
        <v>0.5</v>
      </c>
      <c r="AJ35" s="44" t="s">
        <v>8</v>
      </c>
    </row>
    <row r="36" spans="2:36" x14ac:dyDescent="0.2">
      <c r="C36" s="45" t="str">
        <f>C16</f>
        <v>C</v>
      </c>
      <c r="E36" s="49">
        <f t="shared" si="8"/>
        <v>0</v>
      </c>
      <c r="F36" s="49">
        <f t="shared" si="8"/>
        <v>0</v>
      </c>
      <c r="G36" s="49">
        <f t="shared" si="8"/>
        <v>0.33333333333333331</v>
      </c>
      <c r="H36" s="49">
        <f t="shared" si="8"/>
        <v>0</v>
      </c>
      <c r="I36" s="49">
        <f t="shared" si="8"/>
        <v>0.5</v>
      </c>
      <c r="J36" s="49">
        <f t="shared" si="8"/>
        <v>0</v>
      </c>
      <c r="K36" s="49">
        <f t="shared" si="8"/>
        <v>0</v>
      </c>
      <c r="L36" s="49">
        <f t="shared" si="8"/>
        <v>0.33333333333333331</v>
      </c>
      <c r="M36" s="49">
        <f t="shared" si="8"/>
        <v>0</v>
      </c>
      <c r="N36" s="49">
        <f t="shared" si="8"/>
        <v>0.33333333333333331</v>
      </c>
      <c r="O36" s="49">
        <f t="shared" si="8"/>
        <v>0</v>
      </c>
      <c r="P36" s="49">
        <f t="shared" si="8"/>
        <v>0.5</v>
      </c>
      <c r="Q36" s="49">
        <f t="shared" si="8"/>
        <v>0.5</v>
      </c>
      <c r="R36" s="49">
        <f t="shared" si="8"/>
        <v>0.8</v>
      </c>
      <c r="S36" s="49">
        <f t="shared" si="8"/>
        <v>0</v>
      </c>
      <c r="T36" s="49">
        <f t="shared" si="8"/>
        <v>0.33333333333333331</v>
      </c>
      <c r="U36" s="49">
        <f t="shared" si="8"/>
        <v>0.33333333333333331</v>
      </c>
      <c r="V36" s="49">
        <f t="shared" si="8"/>
        <v>0</v>
      </c>
      <c r="W36" s="49">
        <f t="shared" si="8"/>
        <v>0</v>
      </c>
      <c r="X36" s="49">
        <f t="shared" si="8"/>
        <v>0</v>
      </c>
      <c r="Y36" s="49">
        <f t="shared" si="8"/>
        <v>0.8</v>
      </c>
      <c r="Z36" s="49">
        <f t="shared" si="8"/>
        <v>0.33333333333333331</v>
      </c>
      <c r="AA36" s="49">
        <f t="shared" si="8"/>
        <v>0</v>
      </c>
      <c r="AB36" s="49">
        <f t="shared" si="8"/>
        <v>0</v>
      </c>
      <c r="AC36" s="49">
        <f t="shared" si="8"/>
        <v>0</v>
      </c>
      <c r="AD36" s="49">
        <f t="shared" si="8"/>
        <v>0.33333333333333331</v>
      </c>
      <c r="AE36" s="49">
        <f t="shared" si="8"/>
        <v>0</v>
      </c>
      <c r="AF36" s="49">
        <f t="shared" si="8"/>
        <v>0</v>
      </c>
      <c r="AG36" s="49">
        <f t="shared" si="8"/>
        <v>0.5</v>
      </c>
      <c r="AH36" s="49">
        <f t="shared" si="8"/>
        <v>0.5</v>
      </c>
      <c r="AJ36" s="44" t="s">
        <v>8</v>
      </c>
    </row>
    <row r="37" spans="2:36" x14ac:dyDescent="0.2">
      <c r="C37" s="45" t="str">
        <f>C17</f>
        <v>D</v>
      </c>
      <c r="E37" s="49">
        <f t="shared" si="8"/>
        <v>0</v>
      </c>
      <c r="F37" s="49">
        <f t="shared" si="8"/>
        <v>0</v>
      </c>
      <c r="G37" s="49">
        <f t="shared" si="8"/>
        <v>0.33333333333333331</v>
      </c>
      <c r="H37" s="49">
        <f t="shared" si="8"/>
        <v>0</v>
      </c>
      <c r="I37" s="49">
        <f t="shared" si="8"/>
        <v>0</v>
      </c>
      <c r="J37" s="49">
        <f t="shared" si="8"/>
        <v>0.8</v>
      </c>
      <c r="K37" s="49">
        <f t="shared" si="8"/>
        <v>0</v>
      </c>
      <c r="L37" s="49">
        <f t="shared" si="8"/>
        <v>0.33333333333333331</v>
      </c>
      <c r="M37" s="49">
        <f t="shared" si="8"/>
        <v>0</v>
      </c>
      <c r="N37" s="49">
        <f t="shared" si="8"/>
        <v>0</v>
      </c>
      <c r="O37" s="49">
        <f t="shared" si="8"/>
        <v>0</v>
      </c>
      <c r="P37" s="49">
        <f t="shared" si="8"/>
        <v>0.5</v>
      </c>
      <c r="Q37" s="49">
        <f t="shared" si="8"/>
        <v>0.5</v>
      </c>
      <c r="R37" s="49">
        <f t="shared" si="8"/>
        <v>0</v>
      </c>
      <c r="S37" s="49">
        <f t="shared" si="8"/>
        <v>0.5</v>
      </c>
      <c r="T37" s="49">
        <f t="shared" si="8"/>
        <v>0.33333333333333331</v>
      </c>
      <c r="U37" s="49">
        <f t="shared" si="8"/>
        <v>0.33333333333333331</v>
      </c>
      <c r="V37" s="49">
        <f t="shared" si="8"/>
        <v>0.5</v>
      </c>
      <c r="W37" s="49">
        <f t="shared" si="8"/>
        <v>0</v>
      </c>
      <c r="X37" s="49">
        <f t="shared" si="8"/>
        <v>0</v>
      </c>
      <c r="Y37" s="49">
        <f t="shared" si="8"/>
        <v>0</v>
      </c>
      <c r="Z37" s="49">
        <f t="shared" si="8"/>
        <v>0.33333333333333331</v>
      </c>
      <c r="AA37" s="49">
        <f t="shared" si="8"/>
        <v>0.5</v>
      </c>
      <c r="AB37" s="49">
        <f t="shared" si="8"/>
        <v>0</v>
      </c>
      <c r="AC37" s="49">
        <f t="shared" si="8"/>
        <v>0</v>
      </c>
      <c r="AD37" s="49">
        <f t="shared" si="8"/>
        <v>0.33333333333333331</v>
      </c>
      <c r="AE37" s="49">
        <f t="shared" si="8"/>
        <v>0</v>
      </c>
      <c r="AF37" s="49">
        <f t="shared" si="8"/>
        <v>0.5</v>
      </c>
      <c r="AG37" s="49">
        <f t="shared" si="8"/>
        <v>0</v>
      </c>
      <c r="AH37" s="49">
        <f t="shared" si="8"/>
        <v>0</v>
      </c>
      <c r="AJ37" s="44" t="s">
        <v>8</v>
      </c>
    </row>
    <row r="38" spans="2:36" x14ac:dyDescent="0.2">
      <c r="B38" s="68"/>
      <c r="C38" s="73"/>
      <c r="D38" s="59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J38" s="44"/>
    </row>
    <row r="39" spans="2:36" x14ac:dyDescent="0.2">
      <c r="B39" s="91" t="s">
        <v>125</v>
      </c>
      <c r="C39" s="9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J39" s="44" t="s">
        <v>8</v>
      </c>
    </row>
    <row r="40" spans="2:36" x14ac:dyDescent="0.2">
      <c r="B40" s="68"/>
      <c r="C40" s="73" t="str">
        <f>C34</f>
        <v>A</v>
      </c>
      <c r="D40" s="59"/>
      <c r="E40" s="59"/>
      <c r="F40" s="64">
        <f t="shared" ref="F40:AH40" si="9">E158</f>
        <v>9416.4588528678323</v>
      </c>
      <c r="G40" s="64">
        <f t="shared" si="9"/>
        <v>11873.117206982548</v>
      </c>
      <c r="H40" s="64">
        <f t="shared" si="9"/>
        <v>5379.1770493765598</v>
      </c>
      <c r="I40" s="64">
        <f t="shared" si="9"/>
        <v>11909.620942307305</v>
      </c>
      <c r="J40" s="64">
        <f t="shared" si="9"/>
        <v>8736.1897532415696</v>
      </c>
      <c r="K40" s="64">
        <f t="shared" si="9"/>
        <v>0</v>
      </c>
      <c r="L40" s="64">
        <f t="shared" si="9"/>
        <v>0</v>
      </c>
      <c r="M40" s="64">
        <f t="shared" si="9"/>
        <v>0</v>
      </c>
      <c r="N40" s="64">
        <f t="shared" si="9"/>
        <v>14347.550096877294</v>
      </c>
      <c r="O40" s="64">
        <f t="shared" si="9"/>
        <v>6574.7036917657661</v>
      </c>
      <c r="P40" s="64">
        <f t="shared" si="9"/>
        <v>0</v>
      </c>
      <c r="Q40" s="64">
        <f t="shared" si="9"/>
        <v>0</v>
      </c>
      <c r="R40" s="64">
        <f t="shared" si="9"/>
        <v>0</v>
      </c>
      <c r="S40" s="64">
        <f t="shared" si="9"/>
        <v>0</v>
      </c>
      <c r="T40" s="64">
        <f t="shared" si="9"/>
        <v>0</v>
      </c>
      <c r="U40" s="64">
        <f t="shared" si="9"/>
        <v>6425.4773051016518</v>
      </c>
      <c r="V40" s="64">
        <f t="shared" si="9"/>
        <v>0</v>
      </c>
      <c r="W40" s="64">
        <f t="shared" si="9"/>
        <v>0</v>
      </c>
      <c r="X40" s="64">
        <f t="shared" si="9"/>
        <v>0</v>
      </c>
      <c r="Y40" s="64">
        <f t="shared" si="9"/>
        <v>17868.332990937633</v>
      </c>
      <c r="Z40" s="64">
        <f t="shared" si="9"/>
        <v>0</v>
      </c>
      <c r="AA40" s="64">
        <f t="shared" si="9"/>
        <v>7709.4868874725862</v>
      </c>
      <c r="AB40" s="64">
        <f t="shared" si="9"/>
        <v>0</v>
      </c>
      <c r="AC40" s="64">
        <f t="shared" si="9"/>
        <v>0</v>
      </c>
      <c r="AD40" s="64">
        <f t="shared" si="9"/>
        <v>17337.468442839818</v>
      </c>
      <c r="AE40" s="64">
        <f t="shared" si="9"/>
        <v>7805.761729677557</v>
      </c>
      <c r="AF40" s="64">
        <f t="shared" si="9"/>
        <v>15934.826699382713</v>
      </c>
      <c r="AG40" s="64">
        <f t="shared" si="9"/>
        <v>10624.933973916486</v>
      </c>
      <c r="AH40" s="64">
        <f t="shared" si="9"/>
        <v>0</v>
      </c>
      <c r="AJ40" s="44" t="s">
        <v>8</v>
      </c>
    </row>
    <row r="41" spans="2:36" x14ac:dyDescent="0.2">
      <c r="B41" s="68"/>
      <c r="C41" s="73" t="str">
        <f>C35</f>
        <v>B</v>
      </c>
      <c r="D41" s="59"/>
      <c r="E41" s="59"/>
      <c r="F41" s="64">
        <f t="shared" ref="F41:AH41" si="10">E159</f>
        <v>0</v>
      </c>
      <c r="G41" s="64">
        <f t="shared" si="10"/>
        <v>0</v>
      </c>
      <c r="H41" s="64">
        <f t="shared" si="10"/>
        <v>0</v>
      </c>
      <c r="I41" s="64">
        <f t="shared" si="10"/>
        <v>0</v>
      </c>
      <c r="J41" s="64">
        <f t="shared" si="10"/>
        <v>0</v>
      </c>
      <c r="K41" s="64">
        <f t="shared" si="10"/>
        <v>0</v>
      </c>
      <c r="L41" s="64">
        <f t="shared" si="10"/>
        <v>16367.497074879162</v>
      </c>
      <c r="M41" s="64">
        <f t="shared" si="10"/>
        <v>7088.9571321194908</v>
      </c>
      <c r="N41" s="64">
        <f t="shared" si="10"/>
        <v>0</v>
      </c>
      <c r="O41" s="64">
        <f t="shared" si="10"/>
        <v>7232.5264933774006</v>
      </c>
      <c r="P41" s="64">
        <f t="shared" si="10"/>
        <v>16363.534878440611</v>
      </c>
      <c r="Q41" s="64">
        <f t="shared" si="10"/>
        <v>0</v>
      </c>
      <c r="R41" s="64">
        <f t="shared" si="10"/>
        <v>0</v>
      </c>
      <c r="S41" s="64">
        <f t="shared" si="10"/>
        <v>0</v>
      </c>
      <c r="T41" s="64">
        <f t="shared" si="10"/>
        <v>10656.961210529347</v>
      </c>
      <c r="U41" s="64">
        <f t="shared" si="10"/>
        <v>0</v>
      </c>
      <c r="V41" s="64">
        <f t="shared" si="10"/>
        <v>7963.9019714557717</v>
      </c>
      <c r="W41" s="64">
        <f t="shared" si="10"/>
        <v>10537.695343448639</v>
      </c>
      <c r="X41" s="64">
        <f t="shared" si="10"/>
        <v>0</v>
      </c>
      <c r="Y41" s="64">
        <f t="shared" si="10"/>
        <v>0</v>
      </c>
      <c r="Z41" s="64">
        <f t="shared" si="10"/>
        <v>0</v>
      </c>
      <c r="AA41" s="64">
        <f t="shared" si="10"/>
        <v>0</v>
      </c>
      <c r="AB41" s="64">
        <f t="shared" si="10"/>
        <v>8664.4666988004628</v>
      </c>
      <c r="AC41" s="64">
        <f t="shared" si="10"/>
        <v>0</v>
      </c>
      <c r="AD41" s="64">
        <f t="shared" si="10"/>
        <v>0</v>
      </c>
      <c r="AE41" s="64">
        <f t="shared" si="10"/>
        <v>0</v>
      </c>
      <c r="AF41" s="64">
        <f t="shared" si="10"/>
        <v>0</v>
      </c>
      <c r="AG41" s="64">
        <f t="shared" si="10"/>
        <v>0</v>
      </c>
      <c r="AH41" s="64">
        <f t="shared" si="10"/>
        <v>10162.422093448373</v>
      </c>
      <c r="AJ41" s="44" t="s">
        <v>8</v>
      </c>
    </row>
    <row r="42" spans="2:36" x14ac:dyDescent="0.2">
      <c r="B42" s="68"/>
      <c r="C42" s="73" t="str">
        <f>C36</f>
        <v>C</v>
      </c>
      <c r="D42" s="59"/>
      <c r="E42" s="59"/>
      <c r="F42" s="64">
        <f t="shared" ref="F42:AH42" si="11">E160</f>
        <v>0</v>
      </c>
      <c r="G42" s="64">
        <f t="shared" si="11"/>
        <v>0</v>
      </c>
      <c r="H42" s="64">
        <f t="shared" si="11"/>
        <v>5789.375482988291</v>
      </c>
      <c r="I42" s="64">
        <f t="shared" si="11"/>
        <v>0</v>
      </c>
      <c r="J42" s="64">
        <f t="shared" si="11"/>
        <v>8188.5345524407212</v>
      </c>
      <c r="K42" s="64">
        <f t="shared" si="11"/>
        <v>0</v>
      </c>
      <c r="L42" s="64">
        <f t="shared" si="11"/>
        <v>0</v>
      </c>
      <c r="M42" s="64">
        <f t="shared" si="11"/>
        <v>6804.4382202624392</v>
      </c>
      <c r="N42" s="64">
        <f t="shared" si="11"/>
        <v>0</v>
      </c>
      <c r="O42" s="64">
        <f t="shared" si="11"/>
        <v>5087.2855843247817</v>
      </c>
      <c r="P42" s="64">
        <f t="shared" si="11"/>
        <v>0</v>
      </c>
      <c r="Q42" s="64">
        <f t="shared" si="11"/>
        <v>10236.556740434651</v>
      </c>
      <c r="R42" s="64">
        <f t="shared" si="11"/>
        <v>9930.4110654479973</v>
      </c>
      <c r="S42" s="64">
        <f t="shared" si="11"/>
        <v>15520.233256380814</v>
      </c>
      <c r="T42" s="64">
        <f t="shared" si="11"/>
        <v>0</v>
      </c>
      <c r="U42" s="64">
        <f t="shared" si="11"/>
        <v>7496.3901892852591</v>
      </c>
      <c r="V42" s="64">
        <f t="shared" si="11"/>
        <v>8350.0416220901188</v>
      </c>
      <c r="W42" s="64">
        <f t="shared" si="11"/>
        <v>0</v>
      </c>
      <c r="X42" s="64">
        <f t="shared" si="11"/>
        <v>0</v>
      </c>
      <c r="Y42" s="64">
        <f t="shared" si="11"/>
        <v>0</v>
      </c>
      <c r="Z42" s="64">
        <f t="shared" si="11"/>
        <v>19335.167378728172</v>
      </c>
      <c r="AA42" s="64">
        <f t="shared" si="11"/>
        <v>7011.6591052869235</v>
      </c>
      <c r="AB42" s="64">
        <f t="shared" si="11"/>
        <v>0</v>
      </c>
      <c r="AC42" s="64">
        <f t="shared" si="11"/>
        <v>0</v>
      </c>
      <c r="AD42" s="64">
        <f t="shared" si="11"/>
        <v>0</v>
      </c>
      <c r="AE42" s="64">
        <f t="shared" si="11"/>
        <v>7858.3913229412929</v>
      </c>
      <c r="AF42" s="64">
        <f t="shared" si="11"/>
        <v>0</v>
      </c>
      <c r="AG42" s="64">
        <f t="shared" si="11"/>
        <v>0</v>
      </c>
      <c r="AH42" s="64">
        <f t="shared" si="11"/>
        <v>10686.258283832309</v>
      </c>
      <c r="AJ42" s="44" t="s">
        <v>8</v>
      </c>
    </row>
    <row r="43" spans="2:36" x14ac:dyDescent="0.2">
      <c r="B43" s="78"/>
      <c r="C43" s="79" t="str">
        <f>C37</f>
        <v>D</v>
      </c>
      <c r="D43" s="80"/>
      <c r="E43" s="80"/>
      <c r="F43" s="81">
        <f t="shared" ref="F43:AH43" si="12">E161</f>
        <v>0</v>
      </c>
      <c r="G43" s="81">
        <f t="shared" si="12"/>
        <v>0</v>
      </c>
      <c r="H43" s="81">
        <f t="shared" si="12"/>
        <v>4612.6731490475813</v>
      </c>
      <c r="I43" s="81">
        <f t="shared" si="12"/>
        <v>0</v>
      </c>
      <c r="J43" s="81">
        <f t="shared" si="12"/>
        <v>0</v>
      </c>
      <c r="K43" s="81">
        <f t="shared" si="12"/>
        <v>15116.659432044409</v>
      </c>
      <c r="L43" s="81">
        <f t="shared" si="12"/>
        <v>0</v>
      </c>
      <c r="M43" s="81">
        <f t="shared" si="12"/>
        <v>6537.5975057423439</v>
      </c>
      <c r="N43" s="81">
        <f t="shared" si="12"/>
        <v>0</v>
      </c>
      <c r="O43" s="81">
        <f t="shared" si="12"/>
        <v>0</v>
      </c>
      <c r="P43" s="81">
        <f t="shared" si="12"/>
        <v>0</v>
      </c>
      <c r="Q43" s="81">
        <f t="shared" si="12"/>
        <v>12544.799927003249</v>
      </c>
      <c r="R43" s="81">
        <f t="shared" si="12"/>
        <v>11390.67833371895</v>
      </c>
      <c r="S43" s="81">
        <f t="shared" si="12"/>
        <v>0</v>
      </c>
      <c r="T43" s="81">
        <f t="shared" si="12"/>
        <v>9472.8544093594192</v>
      </c>
      <c r="U43" s="81">
        <f t="shared" si="12"/>
        <v>8051.9262479555055</v>
      </c>
      <c r="V43" s="81">
        <f t="shared" si="12"/>
        <v>7764.0737889609863</v>
      </c>
      <c r="W43" s="81">
        <f t="shared" si="12"/>
        <v>15498.647423142897</v>
      </c>
      <c r="X43" s="81">
        <f t="shared" si="12"/>
        <v>0</v>
      </c>
      <c r="Y43" s="81">
        <f t="shared" si="12"/>
        <v>0</v>
      </c>
      <c r="Z43" s="81">
        <f t="shared" si="12"/>
        <v>0</v>
      </c>
      <c r="AA43" s="81">
        <f t="shared" si="12"/>
        <v>6994.1736711091507</v>
      </c>
      <c r="AB43" s="81">
        <f t="shared" si="12"/>
        <v>13080.43668650749</v>
      </c>
      <c r="AC43" s="81">
        <f t="shared" si="12"/>
        <v>0</v>
      </c>
      <c r="AD43" s="81">
        <f t="shared" si="12"/>
        <v>0</v>
      </c>
      <c r="AE43" s="81">
        <f t="shared" si="12"/>
        <v>6849.0566576093834</v>
      </c>
      <c r="AF43" s="81">
        <f t="shared" si="12"/>
        <v>0</v>
      </c>
      <c r="AG43" s="81">
        <f t="shared" si="12"/>
        <v>10394.621766156548</v>
      </c>
      <c r="AH43" s="81">
        <f t="shared" si="12"/>
        <v>0</v>
      </c>
      <c r="AJ43" s="44" t="s">
        <v>8</v>
      </c>
    </row>
    <row r="44" spans="2:36" x14ac:dyDescent="0.2">
      <c r="B44" s="74"/>
      <c r="C44" s="74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J44" s="44" t="s">
        <v>8</v>
      </c>
    </row>
    <row r="45" spans="2:36" x14ac:dyDescent="0.2">
      <c r="B45" s="77" t="str">
        <f t="shared" ref="B45" si="13">B163</f>
        <v>eodTotalInvestedAmountPerSym</v>
      </c>
      <c r="C45" s="77"/>
      <c r="D45" s="77"/>
      <c r="E45" s="76"/>
      <c r="F45" s="77">
        <f t="shared" ref="F45:AH45" si="14">E163</f>
        <v>9416.4588528678323</v>
      </c>
      <c r="G45" s="77">
        <f t="shared" si="14"/>
        <v>11873.117206982548</v>
      </c>
      <c r="H45" s="77">
        <f t="shared" si="14"/>
        <v>15781.225681412432</v>
      </c>
      <c r="I45" s="77">
        <f t="shared" si="14"/>
        <v>11909.620942307305</v>
      </c>
      <c r="J45" s="77">
        <f t="shared" si="14"/>
        <v>16924.724305682292</v>
      </c>
      <c r="K45" s="77">
        <f t="shared" si="14"/>
        <v>15116.659432044409</v>
      </c>
      <c r="L45" s="77">
        <f t="shared" si="14"/>
        <v>16367.497074879162</v>
      </c>
      <c r="M45" s="77">
        <f t="shared" si="14"/>
        <v>20430.992858124271</v>
      </c>
      <c r="N45" s="77">
        <f t="shared" si="14"/>
        <v>14347.550096877294</v>
      </c>
      <c r="O45" s="77">
        <f t="shared" si="14"/>
        <v>18894.515769467947</v>
      </c>
      <c r="P45" s="77">
        <f t="shared" si="14"/>
        <v>16363.534878440611</v>
      </c>
      <c r="Q45" s="77">
        <f t="shared" si="14"/>
        <v>22781.3566674379</v>
      </c>
      <c r="R45" s="77">
        <f t="shared" si="14"/>
        <v>21321.089399166947</v>
      </c>
      <c r="S45" s="77">
        <f t="shared" si="14"/>
        <v>15520.233256380814</v>
      </c>
      <c r="T45" s="77">
        <f t="shared" si="14"/>
        <v>20129.815619888766</v>
      </c>
      <c r="U45" s="77">
        <f t="shared" si="14"/>
        <v>21973.793742342415</v>
      </c>
      <c r="V45" s="77">
        <f t="shared" si="14"/>
        <v>24078.017382506878</v>
      </c>
      <c r="W45" s="77">
        <f t="shared" si="14"/>
        <v>26036.342766591537</v>
      </c>
      <c r="X45" s="77">
        <f t="shared" si="14"/>
        <v>0</v>
      </c>
      <c r="Y45" s="77">
        <f t="shared" si="14"/>
        <v>17868.332990937633</v>
      </c>
      <c r="Z45" s="77">
        <f t="shared" si="14"/>
        <v>19335.167378728172</v>
      </c>
      <c r="AA45" s="77">
        <f t="shared" si="14"/>
        <v>21715.31966386866</v>
      </c>
      <c r="AB45" s="77">
        <f t="shared" si="14"/>
        <v>21744.903385307953</v>
      </c>
      <c r="AC45" s="77">
        <f t="shared" si="14"/>
        <v>0</v>
      </c>
      <c r="AD45" s="77">
        <f t="shared" si="14"/>
        <v>17337.468442839818</v>
      </c>
      <c r="AE45" s="77">
        <f t="shared" si="14"/>
        <v>22513.209710228235</v>
      </c>
      <c r="AF45" s="77">
        <f t="shared" si="14"/>
        <v>15934.826699382713</v>
      </c>
      <c r="AG45" s="77">
        <f t="shared" si="14"/>
        <v>21019.555740073032</v>
      </c>
      <c r="AH45" s="77">
        <f t="shared" si="14"/>
        <v>20848.680377280682</v>
      </c>
      <c r="AJ45" s="44" t="s">
        <v>8</v>
      </c>
    </row>
    <row r="46" spans="2:36" x14ac:dyDescent="0.2">
      <c r="B46" s="64" t="str">
        <f t="shared" ref="B46:B47" si="15">B165</f>
        <v>eodCash</v>
      </c>
      <c r="C46" s="64"/>
      <c r="D46" s="64"/>
      <c r="E46" s="59"/>
      <c r="F46" s="64">
        <f t="shared" ref="F46:AH46" si="16">E165</f>
        <v>2000</v>
      </c>
      <c r="G46" s="64">
        <f t="shared" si="16"/>
        <v>2283.2917705735654</v>
      </c>
      <c r="H46" s="64">
        <f t="shared" si="16"/>
        <v>0</v>
      </c>
      <c r="I46" s="64">
        <f t="shared" si="16"/>
        <v>3152.7751839712637</v>
      </c>
      <c r="J46" s="64">
        <f t="shared" si="16"/>
        <v>0</v>
      </c>
      <c r="K46" s="64">
        <f t="shared" si="16"/>
        <v>3382.6899733536866</v>
      </c>
      <c r="L46" s="64">
        <f t="shared" si="16"/>
        <v>3695.589148100531</v>
      </c>
      <c r="M46" s="64">
        <f t="shared" si="16"/>
        <v>0</v>
      </c>
      <c r="N46" s="64">
        <f t="shared" si="16"/>
        <v>4086.1985716248528</v>
      </c>
      <c r="O46" s="64">
        <f t="shared" si="16"/>
        <v>0</v>
      </c>
      <c r="P46" s="64">
        <f t="shared" si="16"/>
        <v>3774.5965961097154</v>
      </c>
      <c r="Q46" s="64">
        <f t="shared" si="16"/>
        <v>0</v>
      </c>
      <c r="R46" s="64">
        <f t="shared" si="16"/>
        <v>0</v>
      </c>
      <c r="S46" s="64">
        <f t="shared" si="16"/>
        <v>4264.217879833388</v>
      </c>
      <c r="T46" s="64">
        <f t="shared" si="16"/>
        <v>0</v>
      </c>
      <c r="U46" s="64">
        <f t="shared" si="16"/>
        <v>0</v>
      </c>
      <c r="V46" s="64">
        <f t="shared" si="16"/>
        <v>0</v>
      </c>
      <c r="W46" s="64">
        <f t="shared" si="16"/>
        <v>0</v>
      </c>
      <c r="X46" s="64">
        <f t="shared" si="16"/>
        <v>26036.342766591537</v>
      </c>
      <c r="Y46" s="64">
        <f t="shared" si="16"/>
        <v>5207.2685533183067</v>
      </c>
      <c r="Z46" s="64">
        <f t="shared" si="16"/>
        <v>4615.1203088511866</v>
      </c>
      <c r="AA46" s="64">
        <f t="shared" si="16"/>
        <v>0</v>
      </c>
      <c r="AB46" s="64">
        <f t="shared" si="16"/>
        <v>0</v>
      </c>
      <c r="AC46" s="64">
        <f t="shared" si="16"/>
        <v>21726.015142433644</v>
      </c>
      <c r="AD46" s="64">
        <f t="shared" si="16"/>
        <v>4345.2030284867287</v>
      </c>
      <c r="AE46" s="64">
        <f t="shared" si="16"/>
        <v>0</v>
      </c>
      <c r="AF46" s="64">
        <f t="shared" si="16"/>
        <v>4497.7386350720662</v>
      </c>
      <c r="AG46" s="64">
        <f t="shared" si="16"/>
        <v>0</v>
      </c>
      <c r="AH46" s="64">
        <f t="shared" si="16"/>
        <v>0</v>
      </c>
      <c r="AJ46" s="44" t="s">
        <v>8</v>
      </c>
    </row>
    <row r="47" spans="2:36" x14ac:dyDescent="0.2">
      <c r="B47" s="81" t="str">
        <f t="shared" si="15"/>
        <v>eodTotalAsset</v>
      </c>
      <c r="C47" s="81"/>
      <c r="D47" s="81"/>
      <c r="E47" s="80"/>
      <c r="F47" s="81">
        <f t="shared" ref="F47:AH47" si="17">E166</f>
        <v>11416.458852867832</v>
      </c>
      <c r="G47" s="81">
        <f t="shared" si="17"/>
        <v>14155.729077306736</v>
      </c>
      <c r="H47" s="81">
        <f t="shared" si="17"/>
        <v>15763.875919856322</v>
      </c>
      <c r="I47" s="81">
        <f t="shared" si="17"/>
        <v>15062.396126278569</v>
      </c>
      <c r="J47" s="81">
        <f t="shared" si="17"/>
        <v>16913.449866768435</v>
      </c>
      <c r="K47" s="81">
        <f t="shared" si="17"/>
        <v>18477.945740502655</v>
      </c>
      <c r="L47" s="81">
        <f t="shared" si="17"/>
        <v>20063.086222979691</v>
      </c>
      <c r="M47" s="81">
        <f t="shared" si="17"/>
        <v>20430.992858124271</v>
      </c>
      <c r="N47" s="81">
        <f t="shared" si="17"/>
        <v>18433.748668502147</v>
      </c>
      <c r="O47" s="81">
        <f t="shared" si="17"/>
        <v>18872.982980548582</v>
      </c>
      <c r="P47" s="81">
        <f t="shared" si="17"/>
        <v>20121.859082913208</v>
      </c>
      <c r="Q47" s="81">
        <f t="shared" si="17"/>
        <v>22781.3566674379</v>
      </c>
      <c r="R47" s="81">
        <f t="shared" si="17"/>
        <v>21321.089399166947</v>
      </c>
      <c r="S47" s="81">
        <f t="shared" si="17"/>
        <v>19784.4511362142</v>
      </c>
      <c r="T47" s="81">
        <f t="shared" si="17"/>
        <v>20129.815619888766</v>
      </c>
      <c r="U47" s="81">
        <f t="shared" si="17"/>
        <v>21973.793742342415</v>
      </c>
      <c r="V47" s="81">
        <f t="shared" si="17"/>
        <v>24061.793052311496</v>
      </c>
      <c r="W47" s="81">
        <f t="shared" si="17"/>
        <v>26036.342766591537</v>
      </c>
      <c r="X47" s="81">
        <f t="shared" si="17"/>
        <v>26036.342766591537</v>
      </c>
      <c r="Y47" s="81">
        <f t="shared" si="17"/>
        <v>23075.60154425594</v>
      </c>
      <c r="Z47" s="81">
        <f t="shared" si="17"/>
        <v>23903.383313478149</v>
      </c>
      <c r="AA47" s="81">
        <f t="shared" si="17"/>
        <v>21715.31966386866</v>
      </c>
      <c r="AB47" s="81">
        <f t="shared" si="17"/>
        <v>21726.015142433644</v>
      </c>
      <c r="AC47" s="81">
        <f t="shared" si="17"/>
        <v>21726.015142433644</v>
      </c>
      <c r="AD47" s="81">
        <f t="shared" si="17"/>
        <v>21682.671471326546</v>
      </c>
      <c r="AE47" s="81">
        <f t="shared" si="17"/>
        <v>22488.693175360339</v>
      </c>
      <c r="AF47" s="81">
        <f t="shared" si="17"/>
        <v>20432.565334454779</v>
      </c>
      <c r="AG47" s="81">
        <f t="shared" si="17"/>
        <v>21005.831234395861</v>
      </c>
      <c r="AH47" s="81">
        <f t="shared" si="17"/>
        <v>20822.649289044588</v>
      </c>
      <c r="AJ47" s="44" t="s">
        <v>8</v>
      </c>
    </row>
    <row r="48" spans="2:36" ht="13.5" thickBot="1" x14ac:dyDescent="0.25">
      <c r="B48" s="68"/>
      <c r="C48" s="68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J48" s="44" t="s">
        <v>8</v>
      </c>
    </row>
    <row r="49" spans="2:36" ht="13.5" thickBot="1" x14ac:dyDescent="0.25">
      <c r="B49" s="32" t="s">
        <v>111</v>
      </c>
      <c r="C49" s="50">
        <v>10000</v>
      </c>
      <c r="E49" s="46">
        <f>C49</f>
        <v>10000</v>
      </c>
      <c r="F49" s="71">
        <f>F47</f>
        <v>11416.458852867832</v>
      </c>
      <c r="G49" s="71">
        <f t="shared" ref="G49:AH49" si="18">G47</f>
        <v>14155.729077306736</v>
      </c>
      <c r="H49" s="71">
        <f t="shared" si="18"/>
        <v>15763.875919856322</v>
      </c>
      <c r="I49" s="71">
        <f t="shared" si="18"/>
        <v>15062.396126278569</v>
      </c>
      <c r="J49" s="71">
        <f t="shared" si="18"/>
        <v>16913.449866768435</v>
      </c>
      <c r="K49" s="71">
        <f t="shared" si="18"/>
        <v>18477.945740502655</v>
      </c>
      <c r="L49" s="71">
        <f t="shared" si="18"/>
        <v>20063.086222979691</v>
      </c>
      <c r="M49" s="71">
        <f t="shared" si="18"/>
        <v>20430.992858124271</v>
      </c>
      <c r="N49" s="71">
        <f t="shared" si="18"/>
        <v>18433.748668502147</v>
      </c>
      <c r="O49" s="71">
        <f t="shared" si="18"/>
        <v>18872.982980548582</v>
      </c>
      <c r="P49" s="71">
        <f t="shared" si="18"/>
        <v>20121.859082913208</v>
      </c>
      <c r="Q49" s="71">
        <f t="shared" si="18"/>
        <v>22781.3566674379</v>
      </c>
      <c r="R49" s="71">
        <f t="shared" si="18"/>
        <v>21321.089399166947</v>
      </c>
      <c r="S49" s="71">
        <f t="shared" si="18"/>
        <v>19784.4511362142</v>
      </c>
      <c r="T49" s="71">
        <f t="shared" si="18"/>
        <v>20129.815619888766</v>
      </c>
      <c r="U49" s="71">
        <f t="shared" si="18"/>
        <v>21973.793742342415</v>
      </c>
      <c r="V49" s="71">
        <f t="shared" si="18"/>
        <v>24061.793052311496</v>
      </c>
      <c r="W49" s="71">
        <f t="shared" si="18"/>
        <v>26036.342766591537</v>
      </c>
      <c r="X49" s="71">
        <f t="shared" si="18"/>
        <v>26036.342766591537</v>
      </c>
      <c r="Y49" s="71">
        <f t="shared" si="18"/>
        <v>23075.60154425594</v>
      </c>
      <c r="Z49" s="71">
        <f t="shared" si="18"/>
        <v>23903.383313478149</v>
      </c>
      <c r="AA49" s="71">
        <f t="shared" si="18"/>
        <v>21715.31966386866</v>
      </c>
      <c r="AB49" s="71">
        <f t="shared" si="18"/>
        <v>21726.015142433644</v>
      </c>
      <c r="AC49" s="71">
        <f t="shared" si="18"/>
        <v>21726.015142433644</v>
      </c>
      <c r="AD49" s="71">
        <f t="shared" si="18"/>
        <v>21682.671471326546</v>
      </c>
      <c r="AE49" s="71">
        <f t="shared" si="18"/>
        <v>22488.693175360339</v>
      </c>
      <c r="AF49" s="71">
        <f t="shared" si="18"/>
        <v>20432.565334454779</v>
      </c>
      <c r="AG49" s="71">
        <f t="shared" si="18"/>
        <v>21005.831234395861</v>
      </c>
      <c r="AH49" s="71">
        <f t="shared" si="18"/>
        <v>20822.649289044588</v>
      </c>
      <c r="AJ49" s="44" t="s">
        <v>8</v>
      </c>
    </row>
    <row r="50" spans="2:36" x14ac:dyDescent="0.2">
      <c r="B50" s="68"/>
      <c r="C50" s="68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J50" s="44" t="s">
        <v>8</v>
      </c>
    </row>
    <row r="51" spans="2:36" x14ac:dyDescent="0.2">
      <c r="B51" s="93" t="s">
        <v>126</v>
      </c>
      <c r="C51" s="91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J51" s="44" t="s">
        <v>8</v>
      </c>
    </row>
    <row r="52" spans="2:36" x14ac:dyDescent="0.2">
      <c r="B52" s="59"/>
      <c r="C52" s="58" t="str">
        <f>C14</f>
        <v>A</v>
      </c>
      <c r="D52" s="59"/>
      <c r="E52" s="64">
        <f t="shared" ref="E52:AH52" si="19">E$49*E34</f>
        <v>8000</v>
      </c>
      <c r="F52" s="64">
        <f t="shared" si="19"/>
        <v>9133.1670822942669</v>
      </c>
      <c r="G52" s="64">
        <f t="shared" si="19"/>
        <v>4718.5763591022451</v>
      </c>
      <c r="H52" s="64">
        <f t="shared" si="19"/>
        <v>12611.100735885058</v>
      </c>
      <c r="I52" s="64">
        <f t="shared" si="19"/>
        <v>7531.1980631392844</v>
      </c>
      <c r="J52" s="64">
        <f t="shared" si="19"/>
        <v>0</v>
      </c>
      <c r="K52" s="64">
        <f t="shared" si="19"/>
        <v>0</v>
      </c>
      <c r="L52" s="64">
        <f t="shared" si="19"/>
        <v>0</v>
      </c>
      <c r="M52" s="64">
        <f t="shared" si="19"/>
        <v>16344.794286499418</v>
      </c>
      <c r="N52" s="64">
        <f t="shared" si="19"/>
        <v>6144.5828895007153</v>
      </c>
      <c r="O52" s="64">
        <f t="shared" si="19"/>
        <v>0</v>
      </c>
      <c r="P52" s="64">
        <f t="shared" si="19"/>
        <v>0</v>
      </c>
      <c r="Q52" s="64">
        <f t="shared" si="19"/>
        <v>0</v>
      </c>
      <c r="R52" s="64">
        <f t="shared" si="19"/>
        <v>0</v>
      </c>
      <c r="S52" s="64">
        <f t="shared" si="19"/>
        <v>0</v>
      </c>
      <c r="T52" s="64">
        <f t="shared" si="19"/>
        <v>6709.9385399629218</v>
      </c>
      <c r="U52" s="64">
        <f t="shared" si="19"/>
        <v>0</v>
      </c>
      <c r="V52" s="64">
        <f t="shared" si="19"/>
        <v>0</v>
      </c>
      <c r="W52" s="64">
        <f t="shared" si="19"/>
        <v>0</v>
      </c>
      <c r="X52" s="64">
        <f t="shared" si="19"/>
        <v>20829.07421327323</v>
      </c>
      <c r="Y52" s="64">
        <f t="shared" si="19"/>
        <v>0</v>
      </c>
      <c r="Z52" s="64">
        <f t="shared" si="19"/>
        <v>7967.794437826049</v>
      </c>
      <c r="AA52" s="64">
        <f t="shared" si="19"/>
        <v>0</v>
      </c>
      <c r="AB52" s="64">
        <f t="shared" si="19"/>
        <v>0</v>
      </c>
      <c r="AC52" s="64">
        <f t="shared" si="19"/>
        <v>17380.812113946915</v>
      </c>
      <c r="AD52" s="64">
        <f t="shared" si="19"/>
        <v>7227.5571571088485</v>
      </c>
      <c r="AE52" s="64">
        <f t="shared" si="19"/>
        <v>17990.954540288272</v>
      </c>
      <c r="AF52" s="64">
        <f t="shared" si="19"/>
        <v>10216.28266722739</v>
      </c>
      <c r="AG52" s="64">
        <f t="shared" si="19"/>
        <v>0</v>
      </c>
      <c r="AH52" s="65">
        <f t="shared" si="19"/>
        <v>0</v>
      </c>
      <c r="AJ52" s="44" t="s">
        <v>8</v>
      </c>
    </row>
    <row r="53" spans="2:36" x14ac:dyDescent="0.2">
      <c r="B53" s="68"/>
      <c r="C53" s="58" t="str">
        <f>C15</f>
        <v>B</v>
      </c>
      <c r="D53" s="59"/>
      <c r="E53" s="64">
        <f t="shared" ref="E53:AH53" si="20">E$49*E35</f>
        <v>0</v>
      </c>
      <c r="F53" s="64">
        <f t="shared" si="20"/>
        <v>0</v>
      </c>
      <c r="G53" s="64">
        <f t="shared" si="20"/>
        <v>0</v>
      </c>
      <c r="H53" s="64">
        <f t="shared" si="20"/>
        <v>0</v>
      </c>
      <c r="I53" s="64">
        <f t="shared" si="20"/>
        <v>0</v>
      </c>
      <c r="J53" s="64">
        <f t="shared" si="20"/>
        <v>0</v>
      </c>
      <c r="K53" s="64">
        <f t="shared" si="20"/>
        <v>14782.356592402124</v>
      </c>
      <c r="L53" s="64">
        <f t="shared" si="20"/>
        <v>6687.6954076598968</v>
      </c>
      <c r="M53" s="64">
        <f t="shared" si="20"/>
        <v>0</v>
      </c>
      <c r="N53" s="64">
        <f t="shared" si="20"/>
        <v>6144.5828895007153</v>
      </c>
      <c r="O53" s="64">
        <f t="shared" si="20"/>
        <v>15098.386384438867</v>
      </c>
      <c r="P53" s="64">
        <f t="shared" si="20"/>
        <v>0</v>
      </c>
      <c r="Q53" s="64">
        <f t="shared" si="20"/>
        <v>0</v>
      </c>
      <c r="R53" s="64">
        <f t="shared" si="20"/>
        <v>0</v>
      </c>
      <c r="S53" s="64">
        <f t="shared" si="20"/>
        <v>9892.2255681071001</v>
      </c>
      <c r="T53" s="64">
        <f t="shared" si="20"/>
        <v>0</v>
      </c>
      <c r="U53" s="64">
        <f t="shared" si="20"/>
        <v>7324.5979141141379</v>
      </c>
      <c r="V53" s="64">
        <f t="shared" si="20"/>
        <v>12030.896526155748</v>
      </c>
      <c r="W53" s="64">
        <f t="shared" si="20"/>
        <v>0</v>
      </c>
      <c r="X53" s="64">
        <f t="shared" si="20"/>
        <v>0</v>
      </c>
      <c r="Y53" s="64">
        <f t="shared" si="20"/>
        <v>0</v>
      </c>
      <c r="Z53" s="64">
        <f t="shared" si="20"/>
        <v>0</v>
      </c>
      <c r="AA53" s="64">
        <f t="shared" si="20"/>
        <v>10857.65983193433</v>
      </c>
      <c r="AB53" s="64">
        <f t="shared" si="20"/>
        <v>0</v>
      </c>
      <c r="AC53" s="64">
        <f t="shared" si="20"/>
        <v>0</v>
      </c>
      <c r="AD53" s="64">
        <f t="shared" si="20"/>
        <v>0</v>
      </c>
      <c r="AE53" s="64">
        <f t="shared" si="20"/>
        <v>0</v>
      </c>
      <c r="AF53" s="64">
        <f t="shared" si="20"/>
        <v>0</v>
      </c>
      <c r="AG53" s="64">
        <f t="shared" si="20"/>
        <v>10502.91561719793</v>
      </c>
      <c r="AH53" s="65">
        <f t="shared" si="20"/>
        <v>10411.324644522294</v>
      </c>
      <c r="AJ53" s="44" t="s">
        <v>8</v>
      </c>
    </row>
    <row r="54" spans="2:36" x14ac:dyDescent="0.2">
      <c r="B54" s="68"/>
      <c r="C54" s="58" t="str">
        <f>C16</f>
        <v>C</v>
      </c>
      <c r="D54" s="59"/>
      <c r="E54" s="64">
        <f t="shared" ref="E54:AH54" si="21">E$49*E36</f>
        <v>0</v>
      </c>
      <c r="F54" s="64">
        <f t="shared" si="21"/>
        <v>0</v>
      </c>
      <c r="G54" s="64">
        <f t="shared" si="21"/>
        <v>4718.5763591022451</v>
      </c>
      <c r="H54" s="64">
        <f t="shared" si="21"/>
        <v>0</v>
      </c>
      <c r="I54" s="64">
        <f t="shared" si="21"/>
        <v>7531.1980631392844</v>
      </c>
      <c r="J54" s="64">
        <f t="shared" si="21"/>
        <v>0</v>
      </c>
      <c r="K54" s="64">
        <f t="shared" si="21"/>
        <v>0</v>
      </c>
      <c r="L54" s="64">
        <f t="shared" si="21"/>
        <v>6687.6954076598968</v>
      </c>
      <c r="M54" s="64">
        <f t="shared" si="21"/>
        <v>0</v>
      </c>
      <c r="N54" s="64">
        <f t="shared" si="21"/>
        <v>6144.5828895007153</v>
      </c>
      <c r="O54" s="64">
        <f t="shared" si="21"/>
        <v>0</v>
      </c>
      <c r="P54" s="64">
        <f t="shared" si="21"/>
        <v>10060.929541456604</v>
      </c>
      <c r="Q54" s="64">
        <f t="shared" si="21"/>
        <v>11390.67833371895</v>
      </c>
      <c r="R54" s="64">
        <f t="shared" si="21"/>
        <v>17056.871519333559</v>
      </c>
      <c r="S54" s="64">
        <f t="shared" si="21"/>
        <v>0</v>
      </c>
      <c r="T54" s="64">
        <f t="shared" si="21"/>
        <v>6709.9385399629218</v>
      </c>
      <c r="U54" s="64">
        <f t="shared" si="21"/>
        <v>7324.5979141141379</v>
      </c>
      <c r="V54" s="64">
        <f t="shared" si="21"/>
        <v>0</v>
      </c>
      <c r="W54" s="64">
        <f t="shared" si="21"/>
        <v>0</v>
      </c>
      <c r="X54" s="64">
        <f t="shared" si="21"/>
        <v>0</v>
      </c>
      <c r="Y54" s="64">
        <f t="shared" si="21"/>
        <v>18460.481235404754</v>
      </c>
      <c r="Z54" s="64">
        <f t="shared" si="21"/>
        <v>7967.794437826049</v>
      </c>
      <c r="AA54" s="64">
        <f t="shared" si="21"/>
        <v>0</v>
      </c>
      <c r="AB54" s="64">
        <f t="shared" si="21"/>
        <v>0</v>
      </c>
      <c r="AC54" s="64">
        <f t="shared" si="21"/>
        <v>0</v>
      </c>
      <c r="AD54" s="64">
        <f t="shared" si="21"/>
        <v>7227.5571571088485</v>
      </c>
      <c r="AE54" s="64">
        <f t="shared" si="21"/>
        <v>0</v>
      </c>
      <c r="AF54" s="64">
        <f t="shared" si="21"/>
        <v>0</v>
      </c>
      <c r="AG54" s="64">
        <f t="shared" si="21"/>
        <v>10502.91561719793</v>
      </c>
      <c r="AH54" s="65">
        <f t="shared" si="21"/>
        <v>10411.324644522294</v>
      </c>
      <c r="AJ54" s="44" t="s">
        <v>8</v>
      </c>
    </row>
    <row r="55" spans="2:36" x14ac:dyDescent="0.2">
      <c r="B55" s="78"/>
      <c r="C55" s="82" t="str">
        <f>C17</f>
        <v>D</v>
      </c>
      <c r="D55" s="80"/>
      <c r="E55" s="81">
        <f t="shared" ref="E55:AH55" si="22">E$49*E37</f>
        <v>0</v>
      </c>
      <c r="F55" s="81">
        <f t="shared" si="22"/>
        <v>0</v>
      </c>
      <c r="G55" s="81">
        <f t="shared" si="22"/>
        <v>4718.5763591022451</v>
      </c>
      <c r="H55" s="81">
        <f t="shared" si="22"/>
        <v>0</v>
      </c>
      <c r="I55" s="81">
        <f t="shared" si="22"/>
        <v>0</v>
      </c>
      <c r="J55" s="81">
        <f t="shared" si="22"/>
        <v>13530.759893414748</v>
      </c>
      <c r="K55" s="81">
        <f t="shared" si="22"/>
        <v>0</v>
      </c>
      <c r="L55" s="81">
        <f t="shared" si="22"/>
        <v>6687.6954076598968</v>
      </c>
      <c r="M55" s="81">
        <f t="shared" si="22"/>
        <v>0</v>
      </c>
      <c r="N55" s="81">
        <f t="shared" si="22"/>
        <v>0</v>
      </c>
      <c r="O55" s="81">
        <f t="shared" si="22"/>
        <v>0</v>
      </c>
      <c r="P55" s="81">
        <f t="shared" si="22"/>
        <v>10060.929541456604</v>
      </c>
      <c r="Q55" s="81">
        <f t="shared" si="22"/>
        <v>11390.67833371895</v>
      </c>
      <c r="R55" s="81">
        <f t="shared" si="22"/>
        <v>0</v>
      </c>
      <c r="S55" s="81">
        <f t="shared" si="22"/>
        <v>9892.2255681071001</v>
      </c>
      <c r="T55" s="81">
        <f t="shared" si="22"/>
        <v>6709.9385399629218</v>
      </c>
      <c r="U55" s="81">
        <f t="shared" si="22"/>
        <v>7324.5979141141379</v>
      </c>
      <c r="V55" s="81">
        <f t="shared" si="22"/>
        <v>12030.896526155748</v>
      </c>
      <c r="W55" s="81">
        <f t="shared" si="22"/>
        <v>0</v>
      </c>
      <c r="X55" s="81">
        <f t="shared" si="22"/>
        <v>0</v>
      </c>
      <c r="Y55" s="81">
        <f t="shared" si="22"/>
        <v>0</v>
      </c>
      <c r="Z55" s="81">
        <f t="shared" si="22"/>
        <v>7967.794437826049</v>
      </c>
      <c r="AA55" s="81">
        <f t="shared" si="22"/>
        <v>10857.65983193433</v>
      </c>
      <c r="AB55" s="81">
        <f t="shared" si="22"/>
        <v>0</v>
      </c>
      <c r="AC55" s="81">
        <f t="shared" si="22"/>
        <v>0</v>
      </c>
      <c r="AD55" s="81">
        <f t="shared" si="22"/>
        <v>7227.5571571088485</v>
      </c>
      <c r="AE55" s="81">
        <f t="shared" si="22"/>
        <v>0</v>
      </c>
      <c r="AF55" s="81">
        <f t="shared" si="22"/>
        <v>10216.28266722739</v>
      </c>
      <c r="AG55" s="81">
        <f t="shared" si="22"/>
        <v>0</v>
      </c>
      <c r="AH55" s="83">
        <f t="shared" si="22"/>
        <v>0</v>
      </c>
      <c r="AJ55" s="44" t="s">
        <v>8</v>
      </c>
    </row>
    <row r="56" spans="2:36" x14ac:dyDescent="0.2">
      <c r="B56" s="68"/>
      <c r="C56" s="68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J56" s="44" t="s">
        <v>8</v>
      </c>
    </row>
    <row r="57" spans="2:36" x14ac:dyDescent="0.2">
      <c r="B57" s="32" t="s">
        <v>114</v>
      </c>
      <c r="E57" s="46">
        <f>SUM(E52:E55)</f>
        <v>8000</v>
      </c>
      <c r="F57" s="46">
        <f t="shared" ref="F57:AH57" si="23">SUM(F52:F55)</f>
        <v>9133.1670822942669</v>
      </c>
      <c r="G57" s="46">
        <f t="shared" si="23"/>
        <v>14155.729077306736</v>
      </c>
      <c r="H57" s="46">
        <f t="shared" si="23"/>
        <v>12611.100735885058</v>
      </c>
      <c r="I57" s="46">
        <f t="shared" si="23"/>
        <v>15062.396126278569</v>
      </c>
      <c r="J57" s="46">
        <f t="shared" si="23"/>
        <v>13530.759893414748</v>
      </c>
      <c r="K57" s="46">
        <f t="shared" si="23"/>
        <v>14782.356592402124</v>
      </c>
      <c r="L57" s="46">
        <f t="shared" si="23"/>
        <v>20063.086222979691</v>
      </c>
      <c r="M57" s="46">
        <f t="shared" si="23"/>
        <v>16344.794286499418</v>
      </c>
      <c r="N57" s="46">
        <f t="shared" si="23"/>
        <v>18433.748668502147</v>
      </c>
      <c r="O57" s="46">
        <f t="shared" si="23"/>
        <v>15098.386384438867</v>
      </c>
      <c r="P57" s="46">
        <f t="shared" si="23"/>
        <v>20121.859082913208</v>
      </c>
      <c r="Q57" s="46">
        <f t="shared" si="23"/>
        <v>22781.3566674379</v>
      </c>
      <c r="R57" s="46">
        <f t="shared" si="23"/>
        <v>17056.871519333559</v>
      </c>
      <c r="S57" s="46">
        <f t="shared" si="23"/>
        <v>19784.4511362142</v>
      </c>
      <c r="T57" s="46">
        <f t="shared" si="23"/>
        <v>20129.815619888766</v>
      </c>
      <c r="U57" s="46">
        <f t="shared" si="23"/>
        <v>21973.793742342415</v>
      </c>
      <c r="V57" s="46">
        <f t="shared" si="23"/>
        <v>24061.793052311496</v>
      </c>
      <c r="W57" s="46">
        <f t="shared" si="23"/>
        <v>0</v>
      </c>
      <c r="X57" s="46">
        <f t="shared" si="23"/>
        <v>20829.07421327323</v>
      </c>
      <c r="Y57" s="46">
        <f t="shared" si="23"/>
        <v>18460.481235404754</v>
      </c>
      <c r="Z57" s="46">
        <f t="shared" si="23"/>
        <v>23903.383313478145</v>
      </c>
      <c r="AA57" s="46">
        <f t="shared" si="23"/>
        <v>21715.31966386866</v>
      </c>
      <c r="AB57" s="46">
        <f t="shared" si="23"/>
        <v>0</v>
      </c>
      <c r="AC57" s="46">
        <f t="shared" si="23"/>
        <v>17380.812113946915</v>
      </c>
      <c r="AD57" s="46">
        <f t="shared" si="23"/>
        <v>21682.671471326546</v>
      </c>
      <c r="AE57" s="46">
        <f t="shared" si="23"/>
        <v>17990.954540288272</v>
      </c>
      <c r="AF57" s="46">
        <f t="shared" si="23"/>
        <v>20432.565334454779</v>
      </c>
      <c r="AG57" s="46">
        <f t="shared" si="23"/>
        <v>21005.831234395861</v>
      </c>
      <c r="AH57" s="46">
        <f t="shared" si="23"/>
        <v>20822.649289044588</v>
      </c>
      <c r="AJ57" s="44" t="s">
        <v>8</v>
      </c>
    </row>
    <row r="58" spans="2:36" x14ac:dyDescent="0.2">
      <c r="B58" s="32" t="s">
        <v>62</v>
      </c>
      <c r="E58" s="46">
        <f t="shared" ref="E58:AH58" si="24">E49-E57</f>
        <v>2000</v>
      </c>
      <c r="F58" s="46">
        <f t="shared" si="24"/>
        <v>2283.2917705735654</v>
      </c>
      <c r="G58" s="46">
        <f t="shared" si="24"/>
        <v>0</v>
      </c>
      <c r="H58" s="46">
        <f t="shared" si="24"/>
        <v>3152.7751839712637</v>
      </c>
      <c r="I58" s="46">
        <f t="shared" si="24"/>
        <v>0</v>
      </c>
      <c r="J58" s="46">
        <f t="shared" si="24"/>
        <v>3382.6899733536866</v>
      </c>
      <c r="K58" s="46">
        <f t="shared" si="24"/>
        <v>3695.589148100531</v>
      </c>
      <c r="L58" s="46">
        <f t="shared" si="24"/>
        <v>0</v>
      </c>
      <c r="M58" s="46">
        <f t="shared" si="24"/>
        <v>4086.1985716248528</v>
      </c>
      <c r="N58" s="46">
        <f t="shared" si="24"/>
        <v>0</v>
      </c>
      <c r="O58" s="46">
        <f t="shared" si="24"/>
        <v>3774.5965961097154</v>
      </c>
      <c r="P58" s="46">
        <f t="shared" si="24"/>
        <v>0</v>
      </c>
      <c r="Q58" s="46">
        <f t="shared" si="24"/>
        <v>0</v>
      </c>
      <c r="R58" s="46">
        <f t="shared" si="24"/>
        <v>4264.217879833388</v>
      </c>
      <c r="S58" s="46">
        <f t="shared" si="24"/>
        <v>0</v>
      </c>
      <c r="T58" s="46">
        <f t="shared" si="24"/>
        <v>0</v>
      </c>
      <c r="U58" s="46">
        <f t="shared" si="24"/>
        <v>0</v>
      </c>
      <c r="V58" s="46">
        <f t="shared" si="24"/>
        <v>0</v>
      </c>
      <c r="W58" s="46">
        <f t="shared" si="24"/>
        <v>26036.342766591537</v>
      </c>
      <c r="X58" s="46">
        <f t="shared" si="24"/>
        <v>5207.2685533183067</v>
      </c>
      <c r="Y58" s="46">
        <f t="shared" si="24"/>
        <v>4615.1203088511866</v>
      </c>
      <c r="Z58" s="46">
        <f t="shared" si="24"/>
        <v>0</v>
      </c>
      <c r="AA58" s="46">
        <f t="shared" si="24"/>
        <v>0</v>
      </c>
      <c r="AB58" s="46">
        <f t="shared" si="24"/>
        <v>21726.015142433644</v>
      </c>
      <c r="AC58" s="46">
        <f t="shared" si="24"/>
        <v>4345.2030284867287</v>
      </c>
      <c r="AD58" s="46">
        <f t="shared" si="24"/>
        <v>0</v>
      </c>
      <c r="AE58" s="46">
        <f t="shared" si="24"/>
        <v>4497.7386350720662</v>
      </c>
      <c r="AF58" s="46">
        <f t="shared" si="24"/>
        <v>0</v>
      </c>
      <c r="AG58" s="46">
        <f t="shared" si="24"/>
        <v>0</v>
      </c>
      <c r="AH58" s="46">
        <f t="shared" si="24"/>
        <v>0</v>
      </c>
      <c r="AJ58" s="44" t="s">
        <v>8</v>
      </c>
    </row>
    <row r="59" spans="2:36" x14ac:dyDescent="0.2">
      <c r="B59" s="68"/>
      <c r="C59" s="68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J59" s="44"/>
    </row>
    <row r="60" spans="2:36" x14ac:dyDescent="0.2">
      <c r="B60" s="74" t="s">
        <v>97</v>
      </c>
      <c r="C60" s="75" t="str">
        <f>C52</f>
        <v>A</v>
      </c>
      <c r="D60" s="76"/>
      <c r="E60" s="77">
        <f>IF(E52&gt;E40,E52-E40,0)</f>
        <v>8000</v>
      </c>
      <c r="F60" s="77">
        <f t="shared" ref="F60:AH60" si="25">IF(F52&gt;F40,F52-F40,0)</f>
        <v>0</v>
      </c>
      <c r="G60" s="77">
        <f t="shared" si="25"/>
        <v>0</v>
      </c>
      <c r="H60" s="77">
        <f t="shared" si="25"/>
        <v>7231.9236865084986</v>
      </c>
      <c r="I60" s="77">
        <f t="shared" si="25"/>
        <v>0</v>
      </c>
      <c r="J60" s="77">
        <f t="shared" si="25"/>
        <v>0</v>
      </c>
      <c r="K60" s="77">
        <f t="shared" si="25"/>
        <v>0</v>
      </c>
      <c r="L60" s="77">
        <f t="shared" si="25"/>
        <v>0</v>
      </c>
      <c r="M60" s="77">
        <f t="shared" si="25"/>
        <v>16344.794286499418</v>
      </c>
      <c r="N60" s="77">
        <f t="shared" si="25"/>
        <v>0</v>
      </c>
      <c r="O60" s="77">
        <f t="shared" si="25"/>
        <v>0</v>
      </c>
      <c r="P60" s="77">
        <f t="shared" si="25"/>
        <v>0</v>
      </c>
      <c r="Q60" s="77">
        <f t="shared" si="25"/>
        <v>0</v>
      </c>
      <c r="R60" s="77">
        <f t="shared" si="25"/>
        <v>0</v>
      </c>
      <c r="S60" s="77">
        <f t="shared" si="25"/>
        <v>0</v>
      </c>
      <c r="T60" s="77">
        <f t="shared" si="25"/>
        <v>6709.9385399629218</v>
      </c>
      <c r="U60" s="77">
        <f t="shared" si="25"/>
        <v>0</v>
      </c>
      <c r="V60" s="77">
        <f t="shared" si="25"/>
        <v>0</v>
      </c>
      <c r="W60" s="77">
        <f t="shared" si="25"/>
        <v>0</v>
      </c>
      <c r="X60" s="77">
        <f t="shared" si="25"/>
        <v>20829.07421327323</v>
      </c>
      <c r="Y60" s="77">
        <f t="shared" si="25"/>
        <v>0</v>
      </c>
      <c r="Z60" s="77">
        <f t="shared" si="25"/>
        <v>7967.794437826049</v>
      </c>
      <c r="AA60" s="77">
        <f t="shared" si="25"/>
        <v>0</v>
      </c>
      <c r="AB60" s="77">
        <f t="shared" si="25"/>
        <v>0</v>
      </c>
      <c r="AC60" s="77">
        <f t="shared" si="25"/>
        <v>17380.812113946915</v>
      </c>
      <c r="AD60" s="77">
        <f t="shared" si="25"/>
        <v>0</v>
      </c>
      <c r="AE60" s="77">
        <f t="shared" si="25"/>
        <v>10185.192810610715</v>
      </c>
      <c r="AF60" s="77">
        <f t="shared" si="25"/>
        <v>0</v>
      </c>
      <c r="AG60" s="77">
        <f t="shared" si="25"/>
        <v>0</v>
      </c>
      <c r="AH60" s="77">
        <f t="shared" si="25"/>
        <v>0</v>
      </c>
      <c r="AJ60" s="44" t="s">
        <v>8</v>
      </c>
    </row>
    <row r="61" spans="2:36" x14ac:dyDescent="0.2">
      <c r="B61" s="68"/>
      <c r="C61" s="73" t="str">
        <f>C53</f>
        <v>B</v>
      </c>
      <c r="D61" s="59"/>
      <c r="E61" s="64">
        <f t="shared" ref="E61:AH61" si="26">IF(E53&gt;E41,E53-E41,0)</f>
        <v>0</v>
      </c>
      <c r="F61" s="64">
        <f t="shared" si="26"/>
        <v>0</v>
      </c>
      <c r="G61" s="64">
        <f t="shared" si="26"/>
        <v>0</v>
      </c>
      <c r="H61" s="64">
        <f t="shared" si="26"/>
        <v>0</v>
      </c>
      <c r="I61" s="64">
        <f t="shared" si="26"/>
        <v>0</v>
      </c>
      <c r="J61" s="64">
        <f t="shared" si="26"/>
        <v>0</v>
      </c>
      <c r="K61" s="64">
        <f t="shared" si="26"/>
        <v>14782.356592402124</v>
      </c>
      <c r="L61" s="64">
        <f t="shared" si="26"/>
        <v>0</v>
      </c>
      <c r="M61" s="64">
        <f t="shared" si="26"/>
        <v>0</v>
      </c>
      <c r="N61" s="64">
        <f t="shared" si="26"/>
        <v>6144.5828895007153</v>
      </c>
      <c r="O61" s="64">
        <f t="shared" si="26"/>
        <v>7865.8598910614664</v>
      </c>
      <c r="P61" s="64">
        <f t="shared" si="26"/>
        <v>0</v>
      </c>
      <c r="Q61" s="64">
        <f t="shared" si="26"/>
        <v>0</v>
      </c>
      <c r="R61" s="64">
        <f t="shared" si="26"/>
        <v>0</v>
      </c>
      <c r="S61" s="64">
        <f t="shared" si="26"/>
        <v>9892.2255681071001</v>
      </c>
      <c r="T61" s="64">
        <f t="shared" si="26"/>
        <v>0</v>
      </c>
      <c r="U61" s="64">
        <f t="shared" si="26"/>
        <v>7324.5979141141379</v>
      </c>
      <c r="V61" s="64">
        <f t="shared" si="26"/>
        <v>4066.9945546999761</v>
      </c>
      <c r="W61" s="64">
        <f t="shared" si="26"/>
        <v>0</v>
      </c>
      <c r="X61" s="64">
        <f t="shared" si="26"/>
        <v>0</v>
      </c>
      <c r="Y61" s="64">
        <f t="shared" si="26"/>
        <v>0</v>
      </c>
      <c r="Z61" s="64">
        <f t="shared" si="26"/>
        <v>0</v>
      </c>
      <c r="AA61" s="64">
        <f t="shared" si="26"/>
        <v>10857.65983193433</v>
      </c>
      <c r="AB61" s="64">
        <f t="shared" si="26"/>
        <v>0</v>
      </c>
      <c r="AC61" s="64">
        <f t="shared" si="26"/>
        <v>0</v>
      </c>
      <c r="AD61" s="64">
        <f t="shared" si="26"/>
        <v>0</v>
      </c>
      <c r="AE61" s="64">
        <f t="shared" si="26"/>
        <v>0</v>
      </c>
      <c r="AF61" s="64">
        <f t="shared" si="26"/>
        <v>0</v>
      </c>
      <c r="AG61" s="64">
        <f t="shared" si="26"/>
        <v>10502.91561719793</v>
      </c>
      <c r="AH61" s="64">
        <f t="shared" si="26"/>
        <v>248.90255107392113</v>
      </c>
      <c r="AJ61" s="44" t="s">
        <v>8</v>
      </c>
    </row>
    <row r="62" spans="2:36" x14ac:dyDescent="0.2">
      <c r="B62" s="68"/>
      <c r="C62" s="73" t="str">
        <f>C54</f>
        <v>C</v>
      </c>
      <c r="D62" s="59"/>
      <c r="E62" s="64">
        <f t="shared" ref="E62:AH62" si="27">IF(E54&gt;E42,E54-E42,0)</f>
        <v>0</v>
      </c>
      <c r="F62" s="64">
        <f t="shared" si="27"/>
        <v>0</v>
      </c>
      <c r="G62" s="64">
        <f t="shared" si="27"/>
        <v>4718.5763591022451</v>
      </c>
      <c r="H62" s="64">
        <f t="shared" si="27"/>
        <v>0</v>
      </c>
      <c r="I62" s="64">
        <f t="shared" si="27"/>
        <v>7531.1980631392844</v>
      </c>
      <c r="J62" s="64">
        <f t="shared" si="27"/>
        <v>0</v>
      </c>
      <c r="K62" s="64">
        <f t="shared" si="27"/>
        <v>0</v>
      </c>
      <c r="L62" s="64">
        <f t="shared" si="27"/>
        <v>6687.6954076598968</v>
      </c>
      <c r="M62" s="64">
        <f t="shared" si="27"/>
        <v>0</v>
      </c>
      <c r="N62" s="64">
        <f t="shared" si="27"/>
        <v>6144.5828895007153</v>
      </c>
      <c r="O62" s="64">
        <f t="shared" si="27"/>
        <v>0</v>
      </c>
      <c r="P62" s="64">
        <f t="shared" si="27"/>
        <v>10060.929541456604</v>
      </c>
      <c r="Q62" s="64">
        <f t="shared" si="27"/>
        <v>1154.1215932842988</v>
      </c>
      <c r="R62" s="64">
        <f t="shared" si="27"/>
        <v>7126.4604538855619</v>
      </c>
      <c r="S62" s="64">
        <f t="shared" si="27"/>
        <v>0</v>
      </c>
      <c r="T62" s="64">
        <f t="shared" si="27"/>
        <v>6709.9385399629218</v>
      </c>
      <c r="U62" s="64">
        <f t="shared" si="27"/>
        <v>0</v>
      </c>
      <c r="V62" s="64">
        <f t="shared" si="27"/>
        <v>0</v>
      </c>
      <c r="W62" s="64">
        <f t="shared" si="27"/>
        <v>0</v>
      </c>
      <c r="X62" s="64">
        <f t="shared" si="27"/>
        <v>0</v>
      </c>
      <c r="Y62" s="64">
        <f t="shared" si="27"/>
        <v>18460.481235404754</v>
      </c>
      <c r="Z62" s="64">
        <f t="shared" si="27"/>
        <v>0</v>
      </c>
      <c r="AA62" s="64">
        <f t="shared" si="27"/>
        <v>0</v>
      </c>
      <c r="AB62" s="64">
        <f t="shared" si="27"/>
        <v>0</v>
      </c>
      <c r="AC62" s="64">
        <f t="shared" si="27"/>
        <v>0</v>
      </c>
      <c r="AD62" s="64">
        <f t="shared" si="27"/>
        <v>7227.5571571088485</v>
      </c>
      <c r="AE62" s="64">
        <f t="shared" si="27"/>
        <v>0</v>
      </c>
      <c r="AF62" s="64">
        <f t="shared" si="27"/>
        <v>0</v>
      </c>
      <c r="AG62" s="64">
        <f t="shared" si="27"/>
        <v>10502.91561719793</v>
      </c>
      <c r="AH62" s="64">
        <f t="shared" si="27"/>
        <v>0</v>
      </c>
      <c r="AJ62" s="44" t="s">
        <v>8</v>
      </c>
    </row>
    <row r="63" spans="2:36" x14ac:dyDescent="0.2">
      <c r="B63" s="78"/>
      <c r="C63" s="79" t="str">
        <f>C55</f>
        <v>D</v>
      </c>
      <c r="D63" s="80"/>
      <c r="E63" s="81">
        <f t="shared" ref="E63:AH63" si="28">IF(E55&gt;E43,E55-E43,0)</f>
        <v>0</v>
      </c>
      <c r="F63" s="81">
        <f t="shared" si="28"/>
        <v>0</v>
      </c>
      <c r="G63" s="81">
        <f t="shared" si="28"/>
        <v>4718.5763591022451</v>
      </c>
      <c r="H63" s="81">
        <f t="shared" si="28"/>
        <v>0</v>
      </c>
      <c r="I63" s="81">
        <f t="shared" si="28"/>
        <v>0</v>
      </c>
      <c r="J63" s="81">
        <f t="shared" si="28"/>
        <v>13530.759893414748</v>
      </c>
      <c r="K63" s="81">
        <f t="shared" si="28"/>
        <v>0</v>
      </c>
      <c r="L63" s="81">
        <f t="shared" si="28"/>
        <v>6687.6954076598968</v>
      </c>
      <c r="M63" s="81">
        <f t="shared" si="28"/>
        <v>0</v>
      </c>
      <c r="N63" s="81">
        <f t="shared" si="28"/>
        <v>0</v>
      </c>
      <c r="O63" s="81">
        <f t="shared" si="28"/>
        <v>0</v>
      </c>
      <c r="P63" s="81">
        <f t="shared" si="28"/>
        <v>10060.929541456604</v>
      </c>
      <c r="Q63" s="81">
        <f t="shared" si="28"/>
        <v>0</v>
      </c>
      <c r="R63" s="81">
        <f t="shared" si="28"/>
        <v>0</v>
      </c>
      <c r="S63" s="81">
        <f t="shared" si="28"/>
        <v>9892.2255681071001</v>
      </c>
      <c r="T63" s="81">
        <f t="shared" si="28"/>
        <v>0</v>
      </c>
      <c r="U63" s="81">
        <f t="shared" si="28"/>
        <v>0</v>
      </c>
      <c r="V63" s="81">
        <f t="shared" si="28"/>
        <v>4266.8227371947614</v>
      </c>
      <c r="W63" s="81">
        <f t="shared" si="28"/>
        <v>0</v>
      </c>
      <c r="X63" s="81">
        <f t="shared" si="28"/>
        <v>0</v>
      </c>
      <c r="Y63" s="81">
        <f t="shared" si="28"/>
        <v>0</v>
      </c>
      <c r="Z63" s="81">
        <f t="shared" si="28"/>
        <v>7967.794437826049</v>
      </c>
      <c r="AA63" s="81">
        <f t="shared" si="28"/>
        <v>3863.4861608251795</v>
      </c>
      <c r="AB63" s="81">
        <f t="shared" si="28"/>
        <v>0</v>
      </c>
      <c r="AC63" s="81">
        <f t="shared" si="28"/>
        <v>0</v>
      </c>
      <c r="AD63" s="81">
        <f t="shared" si="28"/>
        <v>7227.5571571088485</v>
      </c>
      <c r="AE63" s="81">
        <f t="shared" si="28"/>
        <v>0</v>
      </c>
      <c r="AF63" s="81">
        <f t="shared" si="28"/>
        <v>10216.28266722739</v>
      </c>
      <c r="AG63" s="81">
        <f t="shared" si="28"/>
        <v>0</v>
      </c>
      <c r="AH63" s="81">
        <f t="shared" si="28"/>
        <v>0</v>
      </c>
      <c r="AJ63" s="44" t="s">
        <v>8</v>
      </c>
    </row>
    <row r="64" spans="2:36" x14ac:dyDescent="0.2">
      <c r="B64" s="78"/>
      <c r="C64" s="79">
        <f>C56</f>
        <v>0</v>
      </c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J64" s="44" t="s">
        <v>8</v>
      </c>
    </row>
    <row r="65" spans="2:36" x14ac:dyDescent="0.2">
      <c r="B65" s="74" t="s">
        <v>98</v>
      </c>
      <c r="C65" s="75" t="str">
        <f>C60</f>
        <v>A</v>
      </c>
      <c r="D65" s="76"/>
      <c r="E65" s="77">
        <f t="shared" ref="E65:AH65" si="29">IF(E52&lt;E40,E40-E52,0)</f>
        <v>0</v>
      </c>
      <c r="F65" s="77">
        <f t="shared" si="29"/>
        <v>283.29177057356537</v>
      </c>
      <c r="G65" s="77">
        <f t="shared" si="29"/>
        <v>7154.5408478803029</v>
      </c>
      <c r="H65" s="77">
        <f t="shared" si="29"/>
        <v>0</v>
      </c>
      <c r="I65" s="77">
        <f t="shared" si="29"/>
        <v>4378.4228791680207</v>
      </c>
      <c r="J65" s="77">
        <f t="shared" si="29"/>
        <v>8736.1897532415696</v>
      </c>
      <c r="K65" s="77">
        <f t="shared" si="29"/>
        <v>0</v>
      </c>
      <c r="L65" s="77">
        <f t="shared" si="29"/>
        <v>0</v>
      </c>
      <c r="M65" s="77">
        <f t="shared" si="29"/>
        <v>0</v>
      </c>
      <c r="N65" s="77">
        <f t="shared" si="29"/>
        <v>8202.9672073765796</v>
      </c>
      <c r="O65" s="77">
        <f t="shared" si="29"/>
        <v>6574.7036917657661</v>
      </c>
      <c r="P65" s="77">
        <f t="shared" si="29"/>
        <v>0</v>
      </c>
      <c r="Q65" s="77">
        <f t="shared" si="29"/>
        <v>0</v>
      </c>
      <c r="R65" s="77">
        <f t="shared" si="29"/>
        <v>0</v>
      </c>
      <c r="S65" s="77">
        <f t="shared" si="29"/>
        <v>0</v>
      </c>
      <c r="T65" s="77">
        <f t="shared" si="29"/>
        <v>0</v>
      </c>
      <c r="U65" s="77">
        <f t="shared" si="29"/>
        <v>6425.4773051016518</v>
      </c>
      <c r="V65" s="77">
        <f t="shared" si="29"/>
        <v>0</v>
      </c>
      <c r="W65" s="77">
        <f t="shared" si="29"/>
        <v>0</v>
      </c>
      <c r="X65" s="77">
        <f t="shared" si="29"/>
        <v>0</v>
      </c>
      <c r="Y65" s="77">
        <f t="shared" si="29"/>
        <v>17868.332990937633</v>
      </c>
      <c r="Z65" s="77">
        <f t="shared" si="29"/>
        <v>0</v>
      </c>
      <c r="AA65" s="77">
        <f t="shared" si="29"/>
        <v>7709.4868874725862</v>
      </c>
      <c r="AB65" s="77">
        <f t="shared" si="29"/>
        <v>0</v>
      </c>
      <c r="AC65" s="77">
        <f t="shared" si="29"/>
        <v>0</v>
      </c>
      <c r="AD65" s="77">
        <f t="shared" si="29"/>
        <v>10109.91128573097</v>
      </c>
      <c r="AE65" s="77">
        <f t="shared" si="29"/>
        <v>0</v>
      </c>
      <c r="AF65" s="77">
        <f t="shared" si="29"/>
        <v>5718.5440321553233</v>
      </c>
      <c r="AG65" s="77">
        <f t="shared" si="29"/>
        <v>10624.933973916486</v>
      </c>
      <c r="AH65" s="77">
        <f t="shared" si="29"/>
        <v>0</v>
      </c>
      <c r="AJ65" s="44" t="s">
        <v>8</v>
      </c>
    </row>
    <row r="66" spans="2:36" x14ac:dyDescent="0.2">
      <c r="B66" s="68"/>
      <c r="C66" s="73" t="str">
        <f t="shared" ref="C66:C68" si="30">C61</f>
        <v>B</v>
      </c>
      <c r="D66" s="59"/>
      <c r="E66" s="64">
        <f t="shared" ref="E66:AH66" si="31">IF(E53&lt;E41,E41-E53,0)</f>
        <v>0</v>
      </c>
      <c r="F66" s="64">
        <f t="shared" si="31"/>
        <v>0</v>
      </c>
      <c r="G66" s="64">
        <f t="shared" si="31"/>
        <v>0</v>
      </c>
      <c r="H66" s="64">
        <f t="shared" si="31"/>
        <v>0</v>
      </c>
      <c r="I66" s="64">
        <f t="shared" si="31"/>
        <v>0</v>
      </c>
      <c r="J66" s="64">
        <f t="shared" si="31"/>
        <v>0</v>
      </c>
      <c r="K66" s="64">
        <f t="shared" si="31"/>
        <v>0</v>
      </c>
      <c r="L66" s="64">
        <f t="shared" si="31"/>
        <v>9679.8016672192643</v>
      </c>
      <c r="M66" s="64">
        <f t="shared" si="31"/>
        <v>7088.9571321194908</v>
      </c>
      <c r="N66" s="64">
        <f t="shared" si="31"/>
        <v>0</v>
      </c>
      <c r="O66" s="64">
        <f t="shared" si="31"/>
        <v>0</v>
      </c>
      <c r="P66" s="64">
        <f t="shared" si="31"/>
        <v>16363.534878440611</v>
      </c>
      <c r="Q66" s="64">
        <f t="shared" si="31"/>
        <v>0</v>
      </c>
      <c r="R66" s="64">
        <f t="shared" si="31"/>
        <v>0</v>
      </c>
      <c r="S66" s="64">
        <f t="shared" si="31"/>
        <v>0</v>
      </c>
      <c r="T66" s="64">
        <f t="shared" si="31"/>
        <v>10656.961210529347</v>
      </c>
      <c r="U66" s="64">
        <f t="shared" si="31"/>
        <v>0</v>
      </c>
      <c r="V66" s="64">
        <f t="shared" si="31"/>
        <v>0</v>
      </c>
      <c r="W66" s="64">
        <f t="shared" si="31"/>
        <v>10537.695343448639</v>
      </c>
      <c r="X66" s="64">
        <f t="shared" si="31"/>
        <v>0</v>
      </c>
      <c r="Y66" s="64">
        <f t="shared" si="31"/>
        <v>0</v>
      </c>
      <c r="Z66" s="64">
        <f t="shared" si="31"/>
        <v>0</v>
      </c>
      <c r="AA66" s="64">
        <f t="shared" si="31"/>
        <v>0</v>
      </c>
      <c r="AB66" s="64">
        <f t="shared" si="31"/>
        <v>8664.4666988004628</v>
      </c>
      <c r="AC66" s="64">
        <f t="shared" si="31"/>
        <v>0</v>
      </c>
      <c r="AD66" s="64">
        <f t="shared" si="31"/>
        <v>0</v>
      </c>
      <c r="AE66" s="64">
        <f t="shared" si="31"/>
        <v>0</v>
      </c>
      <c r="AF66" s="64">
        <f t="shared" si="31"/>
        <v>0</v>
      </c>
      <c r="AG66" s="64">
        <f t="shared" si="31"/>
        <v>0</v>
      </c>
      <c r="AH66" s="64">
        <f t="shared" si="31"/>
        <v>0</v>
      </c>
      <c r="AJ66" s="44" t="s">
        <v>8</v>
      </c>
    </row>
    <row r="67" spans="2:36" x14ac:dyDescent="0.2">
      <c r="B67" s="68"/>
      <c r="C67" s="73" t="str">
        <f t="shared" si="30"/>
        <v>C</v>
      </c>
      <c r="D67" s="59"/>
      <c r="E67" s="64">
        <f t="shared" ref="E67:AH67" si="32">IF(E54&lt;E42,E42-E54,0)</f>
        <v>0</v>
      </c>
      <c r="F67" s="64">
        <f t="shared" si="32"/>
        <v>0</v>
      </c>
      <c r="G67" s="64">
        <f t="shared" si="32"/>
        <v>0</v>
      </c>
      <c r="H67" s="64">
        <f t="shared" si="32"/>
        <v>5789.375482988291</v>
      </c>
      <c r="I67" s="64">
        <f t="shared" si="32"/>
        <v>0</v>
      </c>
      <c r="J67" s="64">
        <f t="shared" si="32"/>
        <v>8188.5345524407212</v>
      </c>
      <c r="K67" s="64">
        <f t="shared" si="32"/>
        <v>0</v>
      </c>
      <c r="L67" s="64">
        <f t="shared" si="32"/>
        <v>0</v>
      </c>
      <c r="M67" s="64">
        <f t="shared" si="32"/>
        <v>6804.4382202624392</v>
      </c>
      <c r="N67" s="64">
        <f t="shared" si="32"/>
        <v>0</v>
      </c>
      <c r="O67" s="64">
        <f t="shared" si="32"/>
        <v>5087.2855843247817</v>
      </c>
      <c r="P67" s="64">
        <f t="shared" si="32"/>
        <v>0</v>
      </c>
      <c r="Q67" s="64">
        <f t="shared" si="32"/>
        <v>0</v>
      </c>
      <c r="R67" s="64">
        <f t="shared" si="32"/>
        <v>0</v>
      </c>
      <c r="S67" s="64">
        <f t="shared" si="32"/>
        <v>15520.233256380814</v>
      </c>
      <c r="T67" s="64">
        <f t="shared" si="32"/>
        <v>0</v>
      </c>
      <c r="U67" s="64">
        <f t="shared" si="32"/>
        <v>171.79227517112122</v>
      </c>
      <c r="V67" s="64">
        <f t="shared" si="32"/>
        <v>8350.0416220901188</v>
      </c>
      <c r="W67" s="64">
        <f t="shared" si="32"/>
        <v>0</v>
      </c>
      <c r="X67" s="64">
        <f t="shared" si="32"/>
        <v>0</v>
      </c>
      <c r="Y67" s="64">
        <f t="shared" si="32"/>
        <v>0</v>
      </c>
      <c r="Z67" s="64">
        <f t="shared" si="32"/>
        <v>11367.372940902123</v>
      </c>
      <c r="AA67" s="64">
        <f t="shared" si="32"/>
        <v>7011.6591052869235</v>
      </c>
      <c r="AB67" s="64">
        <f t="shared" si="32"/>
        <v>0</v>
      </c>
      <c r="AC67" s="64">
        <f t="shared" si="32"/>
        <v>0</v>
      </c>
      <c r="AD67" s="64">
        <f t="shared" si="32"/>
        <v>0</v>
      </c>
      <c r="AE67" s="64">
        <f t="shared" si="32"/>
        <v>7858.3913229412929</v>
      </c>
      <c r="AF67" s="64">
        <f t="shared" si="32"/>
        <v>0</v>
      </c>
      <c r="AG67" s="64">
        <f t="shared" si="32"/>
        <v>0</v>
      </c>
      <c r="AH67" s="64">
        <f t="shared" si="32"/>
        <v>274.93363931001477</v>
      </c>
      <c r="AJ67" s="44" t="s">
        <v>8</v>
      </c>
    </row>
    <row r="68" spans="2:36" x14ac:dyDescent="0.2">
      <c r="B68" s="78"/>
      <c r="C68" s="79" t="str">
        <f t="shared" si="30"/>
        <v>D</v>
      </c>
      <c r="D68" s="80"/>
      <c r="E68" s="81">
        <f t="shared" ref="E68:AH68" si="33">IF(E55&lt;E43,E43-E55,0)</f>
        <v>0</v>
      </c>
      <c r="F68" s="81">
        <f t="shared" si="33"/>
        <v>0</v>
      </c>
      <c r="G68" s="81">
        <f t="shared" si="33"/>
        <v>0</v>
      </c>
      <c r="H68" s="81">
        <f t="shared" si="33"/>
        <v>4612.6731490475813</v>
      </c>
      <c r="I68" s="81">
        <f t="shared" si="33"/>
        <v>0</v>
      </c>
      <c r="J68" s="81">
        <f t="shared" si="33"/>
        <v>0</v>
      </c>
      <c r="K68" s="81">
        <f t="shared" si="33"/>
        <v>15116.659432044409</v>
      </c>
      <c r="L68" s="81">
        <f t="shared" si="33"/>
        <v>0</v>
      </c>
      <c r="M68" s="81">
        <f t="shared" si="33"/>
        <v>6537.5975057423439</v>
      </c>
      <c r="N68" s="81">
        <f t="shared" si="33"/>
        <v>0</v>
      </c>
      <c r="O68" s="81">
        <f t="shared" si="33"/>
        <v>0</v>
      </c>
      <c r="P68" s="81">
        <f t="shared" si="33"/>
        <v>0</v>
      </c>
      <c r="Q68" s="81">
        <f t="shared" si="33"/>
        <v>1154.1215932842988</v>
      </c>
      <c r="R68" s="81">
        <f t="shared" si="33"/>
        <v>11390.67833371895</v>
      </c>
      <c r="S68" s="81">
        <f t="shared" si="33"/>
        <v>0</v>
      </c>
      <c r="T68" s="81">
        <f t="shared" si="33"/>
        <v>2762.9158693964973</v>
      </c>
      <c r="U68" s="81">
        <f t="shared" si="33"/>
        <v>727.32833384136757</v>
      </c>
      <c r="V68" s="81">
        <f t="shared" si="33"/>
        <v>0</v>
      </c>
      <c r="W68" s="81">
        <f t="shared" si="33"/>
        <v>15498.647423142897</v>
      </c>
      <c r="X68" s="81">
        <f t="shared" si="33"/>
        <v>0</v>
      </c>
      <c r="Y68" s="81">
        <f t="shared" si="33"/>
        <v>0</v>
      </c>
      <c r="Z68" s="81">
        <f t="shared" si="33"/>
        <v>0</v>
      </c>
      <c r="AA68" s="81">
        <f t="shared" si="33"/>
        <v>0</v>
      </c>
      <c r="AB68" s="81">
        <f t="shared" si="33"/>
        <v>13080.43668650749</v>
      </c>
      <c r="AC68" s="81">
        <f t="shared" si="33"/>
        <v>0</v>
      </c>
      <c r="AD68" s="81">
        <f t="shared" si="33"/>
        <v>0</v>
      </c>
      <c r="AE68" s="81">
        <f t="shared" si="33"/>
        <v>6849.0566576093834</v>
      </c>
      <c r="AF68" s="81">
        <f t="shared" si="33"/>
        <v>0</v>
      </c>
      <c r="AG68" s="81">
        <f t="shared" si="33"/>
        <v>10394.621766156548</v>
      </c>
      <c r="AH68" s="81">
        <f t="shared" si="33"/>
        <v>0</v>
      </c>
      <c r="AJ68" s="44" t="s">
        <v>8</v>
      </c>
    </row>
    <row r="69" spans="2:36" x14ac:dyDescent="0.2">
      <c r="B69" s="68"/>
      <c r="C69" s="73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J69" s="44" t="s">
        <v>8</v>
      </c>
    </row>
    <row r="70" spans="2:36" x14ac:dyDescent="0.2">
      <c r="B70" s="59"/>
      <c r="C70" s="68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J70" s="44" t="s">
        <v>8</v>
      </c>
    </row>
    <row r="71" spans="2:36" x14ac:dyDescent="0.2">
      <c r="B71" s="74" t="s">
        <v>115</v>
      </c>
      <c r="C71" s="75" t="str">
        <f>C52</f>
        <v>A</v>
      </c>
      <c r="D71" s="76"/>
      <c r="E71" s="77">
        <f>IF(D158&gt;0,D158-E107-E65,0)</f>
        <v>0</v>
      </c>
      <c r="F71" s="77">
        <f t="shared" ref="F71:AH71" si="34">IF(F40=F52,0,MIN(F40,F52))</f>
        <v>9133.1670822942669</v>
      </c>
      <c r="G71" s="77">
        <f t="shared" si="34"/>
        <v>4718.5763591022451</v>
      </c>
      <c r="H71" s="77">
        <f t="shared" si="34"/>
        <v>5379.1770493765598</v>
      </c>
      <c r="I71" s="77">
        <f t="shared" si="34"/>
        <v>7531.1980631392844</v>
      </c>
      <c r="J71" s="77">
        <f t="shared" si="34"/>
        <v>0</v>
      </c>
      <c r="K71" s="77">
        <f t="shared" si="34"/>
        <v>0</v>
      </c>
      <c r="L71" s="77">
        <f t="shared" si="34"/>
        <v>0</v>
      </c>
      <c r="M71" s="77">
        <f t="shared" si="34"/>
        <v>0</v>
      </c>
      <c r="N71" s="77">
        <f t="shared" si="34"/>
        <v>6144.5828895007153</v>
      </c>
      <c r="O71" s="77">
        <f t="shared" si="34"/>
        <v>0</v>
      </c>
      <c r="P71" s="77">
        <f t="shared" si="34"/>
        <v>0</v>
      </c>
      <c r="Q71" s="77">
        <f t="shared" si="34"/>
        <v>0</v>
      </c>
      <c r="R71" s="77">
        <f t="shared" si="34"/>
        <v>0</v>
      </c>
      <c r="S71" s="77">
        <f t="shared" si="34"/>
        <v>0</v>
      </c>
      <c r="T71" s="77">
        <f t="shared" si="34"/>
        <v>0</v>
      </c>
      <c r="U71" s="77">
        <f t="shared" si="34"/>
        <v>0</v>
      </c>
      <c r="V71" s="77">
        <f t="shared" si="34"/>
        <v>0</v>
      </c>
      <c r="W71" s="77">
        <f t="shared" si="34"/>
        <v>0</v>
      </c>
      <c r="X71" s="77">
        <f t="shared" si="34"/>
        <v>0</v>
      </c>
      <c r="Y71" s="77">
        <f t="shared" si="34"/>
        <v>0</v>
      </c>
      <c r="Z71" s="77">
        <f t="shared" si="34"/>
        <v>0</v>
      </c>
      <c r="AA71" s="77">
        <f t="shared" si="34"/>
        <v>0</v>
      </c>
      <c r="AB71" s="77">
        <f t="shared" si="34"/>
        <v>0</v>
      </c>
      <c r="AC71" s="77">
        <f t="shared" si="34"/>
        <v>0</v>
      </c>
      <c r="AD71" s="77">
        <f t="shared" si="34"/>
        <v>7227.5571571088485</v>
      </c>
      <c r="AE71" s="77">
        <f t="shared" si="34"/>
        <v>7805.761729677557</v>
      </c>
      <c r="AF71" s="77">
        <f t="shared" si="34"/>
        <v>10216.28266722739</v>
      </c>
      <c r="AG71" s="77">
        <f t="shared" si="34"/>
        <v>0</v>
      </c>
      <c r="AH71" s="77">
        <f t="shared" si="34"/>
        <v>0</v>
      </c>
      <c r="AJ71" s="44" t="s">
        <v>8</v>
      </c>
    </row>
    <row r="72" spans="2:36" x14ac:dyDescent="0.2">
      <c r="B72" s="68"/>
      <c r="C72" s="73" t="str">
        <f>C53</f>
        <v>B</v>
      </c>
      <c r="D72" s="59"/>
      <c r="E72" s="64">
        <f t="shared" ref="E72:E74" si="35">IF(D159&gt;0,D159-E108-E66,0)</f>
        <v>0</v>
      </c>
      <c r="F72" s="64">
        <f t="shared" ref="F72:AH72" si="36">IF(F41=F53,0,MIN(F41,F53))</f>
        <v>0</v>
      </c>
      <c r="G72" s="64">
        <f t="shared" si="36"/>
        <v>0</v>
      </c>
      <c r="H72" s="64">
        <f t="shared" si="36"/>
        <v>0</v>
      </c>
      <c r="I72" s="64">
        <f t="shared" si="36"/>
        <v>0</v>
      </c>
      <c r="J72" s="64">
        <f t="shared" si="36"/>
        <v>0</v>
      </c>
      <c r="K72" s="64">
        <f t="shared" si="36"/>
        <v>0</v>
      </c>
      <c r="L72" s="64">
        <f t="shared" si="36"/>
        <v>6687.6954076598968</v>
      </c>
      <c r="M72" s="64">
        <f t="shared" si="36"/>
        <v>0</v>
      </c>
      <c r="N72" s="64">
        <f t="shared" si="36"/>
        <v>0</v>
      </c>
      <c r="O72" s="64">
        <f t="shared" si="36"/>
        <v>7232.5264933774006</v>
      </c>
      <c r="P72" s="64">
        <f t="shared" si="36"/>
        <v>0</v>
      </c>
      <c r="Q72" s="64">
        <f t="shared" si="36"/>
        <v>0</v>
      </c>
      <c r="R72" s="64">
        <f t="shared" si="36"/>
        <v>0</v>
      </c>
      <c r="S72" s="64">
        <f t="shared" si="36"/>
        <v>0</v>
      </c>
      <c r="T72" s="64">
        <f t="shared" si="36"/>
        <v>0</v>
      </c>
      <c r="U72" s="64">
        <f t="shared" si="36"/>
        <v>0</v>
      </c>
      <c r="V72" s="64">
        <f t="shared" si="36"/>
        <v>7963.9019714557717</v>
      </c>
      <c r="W72" s="64">
        <f t="shared" si="36"/>
        <v>0</v>
      </c>
      <c r="X72" s="64">
        <f t="shared" si="36"/>
        <v>0</v>
      </c>
      <c r="Y72" s="64">
        <f t="shared" si="36"/>
        <v>0</v>
      </c>
      <c r="Z72" s="64">
        <f t="shared" si="36"/>
        <v>0</v>
      </c>
      <c r="AA72" s="64">
        <f t="shared" si="36"/>
        <v>0</v>
      </c>
      <c r="AB72" s="64">
        <f t="shared" si="36"/>
        <v>0</v>
      </c>
      <c r="AC72" s="64">
        <f t="shared" si="36"/>
        <v>0</v>
      </c>
      <c r="AD72" s="64">
        <f t="shared" si="36"/>
        <v>0</v>
      </c>
      <c r="AE72" s="64">
        <f t="shared" si="36"/>
        <v>0</v>
      </c>
      <c r="AF72" s="64">
        <f t="shared" si="36"/>
        <v>0</v>
      </c>
      <c r="AG72" s="64">
        <f t="shared" si="36"/>
        <v>0</v>
      </c>
      <c r="AH72" s="64">
        <f t="shared" si="36"/>
        <v>10162.422093448373</v>
      </c>
      <c r="AJ72" s="44" t="s">
        <v>8</v>
      </c>
    </row>
    <row r="73" spans="2:36" x14ac:dyDescent="0.2">
      <c r="B73" s="68"/>
      <c r="C73" s="73" t="str">
        <f>C54</f>
        <v>C</v>
      </c>
      <c r="D73" s="59"/>
      <c r="E73" s="64">
        <f t="shared" si="35"/>
        <v>0</v>
      </c>
      <c r="F73" s="64">
        <f t="shared" ref="F73:AH73" si="37">IF(F42=F54,0,MIN(F42,F54))</f>
        <v>0</v>
      </c>
      <c r="G73" s="64">
        <f t="shared" si="37"/>
        <v>0</v>
      </c>
      <c r="H73" s="64">
        <f t="shared" si="37"/>
        <v>0</v>
      </c>
      <c r="I73" s="64">
        <f t="shared" si="37"/>
        <v>0</v>
      </c>
      <c r="J73" s="64">
        <f t="shared" si="37"/>
        <v>0</v>
      </c>
      <c r="K73" s="64">
        <f t="shared" si="37"/>
        <v>0</v>
      </c>
      <c r="L73" s="64">
        <f t="shared" si="37"/>
        <v>0</v>
      </c>
      <c r="M73" s="64">
        <f t="shared" si="37"/>
        <v>0</v>
      </c>
      <c r="N73" s="64">
        <f t="shared" si="37"/>
        <v>0</v>
      </c>
      <c r="O73" s="64">
        <f t="shared" si="37"/>
        <v>0</v>
      </c>
      <c r="P73" s="64">
        <f t="shared" si="37"/>
        <v>0</v>
      </c>
      <c r="Q73" s="64">
        <f t="shared" si="37"/>
        <v>10236.556740434651</v>
      </c>
      <c r="R73" s="64">
        <f t="shared" si="37"/>
        <v>9930.4110654479973</v>
      </c>
      <c r="S73" s="64">
        <f t="shared" si="37"/>
        <v>0</v>
      </c>
      <c r="T73" s="64">
        <f t="shared" si="37"/>
        <v>0</v>
      </c>
      <c r="U73" s="64">
        <f t="shared" si="37"/>
        <v>7324.5979141141379</v>
      </c>
      <c r="V73" s="64">
        <f t="shared" si="37"/>
        <v>0</v>
      </c>
      <c r="W73" s="64">
        <f t="shared" si="37"/>
        <v>0</v>
      </c>
      <c r="X73" s="64">
        <f t="shared" si="37"/>
        <v>0</v>
      </c>
      <c r="Y73" s="64">
        <f t="shared" si="37"/>
        <v>0</v>
      </c>
      <c r="Z73" s="64">
        <f t="shared" si="37"/>
        <v>7967.794437826049</v>
      </c>
      <c r="AA73" s="64">
        <f t="shared" si="37"/>
        <v>0</v>
      </c>
      <c r="AB73" s="64">
        <f t="shared" si="37"/>
        <v>0</v>
      </c>
      <c r="AC73" s="64">
        <f t="shared" si="37"/>
        <v>0</v>
      </c>
      <c r="AD73" s="64">
        <f t="shared" si="37"/>
        <v>0</v>
      </c>
      <c r="AE73" s="64">
        <f t="shared" si="37"/>
        <v>0</v>
      </c>
      <c r="AF73" s="64">
        <f t="shared" si="37"/>
        <v>0</v>
      </c>
      <c r="AG73" s="64">
        <f t="shared" si="37"/>
        <v>0</v>
      </c>
      <c r="AH73" s="64">
        <f t="shared" si="37"/>
        <v>10411.324644522294</v>
      </c>
      <c r="AJ73" s="44" t="s">
        <v>8</v>
      </c>
    </row>
    <row r="74" spans="2:36" x14ac:dyDescent="0.2">
      <c r="B74" s="78"/>
      <c r="C74" s="79" t="str">
        <f>C55</f>
        <v>D</v>
      </c>
      <c r="D74" s="80"/>
      <c r="E74" s="81">
        <f t="shared" si="35"/>
        <v>0</v>
      </c>
      <c r="F74" s="81">
        <f t="shared" ref="F74:AH74" si="38">IF(F43=F55,0,MIN(F43,F55))</f>
        <v>0</v>
      </c>
      <c r="G74" s="81">
        <f t="shared" si="38"/>
        <v>0</v>
      </c>
      <c r="H74" s="81">
        <f t="shared" si="38"/>
        <v>0</v>
      </c>
      <c r="I74" s="81">
        <f t="shared" si="38"/>
        <v>0</v>
      </c>
      <c r="J74" s="81">
        <f t="shared" si="38"/>
        <v>0</v>
      </c>
      <c r="K74" s="81">
        <f t="shared" si="38"/>
        <v>0</v>
      </c>
      <c r="L74" s="81">
        <f t="shared" si="38"/>
        <v>0</v>
      </c>
      <c r="M74" s="81">
        <f t="shared" si="38"/>
        <v>0</v>
      </c>
      <c r="N74" s="81">
        <f t="shared" si="38"/>
        <v>0</v>
      </c>
      <c r="O74" s="81">
        <f t="shared" si="38"/>
        <v>0</v>
      </c>
      <c r="P74" s="81">
        <f t="shared" si="38"/>
        <v>0</v>
      </c>
      <c r="Q74" s="81">
        <f t="shared" si="38"/>
        <v>11390.67833371895</v>
      </c>
      <c r="R74" s="81">
        <f t="shared" si="38"/>
        <v>0</v>
      </c>
      <c r="S74" s="81">
        <f t="shared" si="38"/>
        <v>0</v>
      </c>
      <c r="T74" s="81">
        <f t="shared" si="38"/>
        <v>6709.9385399629218</v>
      </c>
      <c r="U74" s="81">
        <f t="shared" si="38"/>
        <v>7324.5979141141379</v>
      </c>
      <c r="V74" s="81">
        <f t="shared" si="38"/>
        <v>7764.0737889609863</v>
      </c>
      <c r="W74" s="81">
        <f t="shared" si="38"/>
        <v>0</v>
      </c>
      <c r="X74" s="81">
        <f t="shared" si="38"/>
        <v>0</v>
      </c>
      <c r="Y74" s="81">
        <f t="shared" si="38"/>
        <v>0</v>
      </c>
      <c r="Z74" s="81">
        <f t="shared" si="38"/>
        <v>0</v>
      </c>
      <c r="AA74" s="81">
        <f t="shared" si="38"/>
        <v>6994.1736711091507</v>
      </c>
      <c r="AB74" s="81">
        <f t="shared" si="38"/>
        <v>0</v>
      </c>
      <c r="AC74" s="81">
        <f t="shared" si="38"/>
        <v>0</v>
      </c>
      <c r="AD74" s="81">
        <f t="shared" si="38"/>
        <v>0</v>
      </c>
      <c r="AE74" s="81">
        <f t="shared" si="38"/>
        <v>0</v>
      </c>
      <c r="AF74" s="81">
        <f t="shared" si="38"/>
        <v>0</v>
      </c>
      <c r="AG74" s="81">
        <f t="shared" si="38"/>
        <v>0</v>
      </c>
      <c r="AH74" s="81">
        <f t="shared" si="38"/>
        <v>0</v>
      </c>
      <c r="AJ74" s="44" t="s">
        <v>8</v>
      </c>
    </row>
    <row r="75" spans="2:36" x14ac:dyDescent="0.2">
      <c r="B75" s="68"/>
      <c r="C75" s="73">
        <f>C56</f>
        <v>0</v>
      </c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J75" s="44" t="s">
        <v>8</v>
      </c>
    </row>
    <row r="76" spans="2:36" x14ac:dyDescent="0.2">
      <c r="B76" s="32" t="s">
        <v>116</v>
      </c>
      <c r="C76" s="45"/>
      <c r="AJ76" s="44" t="s">
        <v>8</v>
      </c>
    </row>
    <row r="77" spans="2:36" outlineLevel="1" x14ac:dyDescent="0.2">
      <c r="B77" s="32" t="str">
        <f>B60</f>
        <v>bodGrossBuyAmount</v>
      </c>
      <c r="C77" s="75" t="str">
        <f t="shared" ref="C77:C80" si="39">C71</f>
        <v>A</v>
      </c>
      <c r="E77" s="46">
        <f>E60</f>
        <v>8000</v>
      </c>
      <c r="F77" s="46">
        <f t="shared" ref="F77:AH80" si="40">F60</f>
        <v>0</v>
      </c>
      <c r="G77" s="46">
        <f t="shared" si="40"/>
        <v>0</v>
      </c>
      <c r="H77" s="46">
        <f t="shared" si="40"/>
        <v>7231.9236865084986</v>
      </c>
      <c r="I77" s="46">
        <f t="shared" si="40"/>
        <v>0</v>
      </c>
      <c r="J77" s="46">
        <f t="shared" si="40"/>
        <v>0</v>
      </c>
      <c r="K77" s="46">
        <f t="shared" si="40"/>
        <v>0</v>
      </c>
      <c r="L77" s="46">
        <f t="shared" si="40"/>
        <v>0</v>
      </c>
      <c r="M77" s="46">
        <f t="shared" si="40"/>
        <v>16344.794286499418</v>
      </c>
      <c r="N77" s="46">
        <f t="shared" si="40"/>
        <v>0</v>
      </c>
      <c r="O77" s="46">
        <f t="shared" si="40"/>
        <v>0</v>
      </c>
      <c r="P77" s="46">
        <f t="shared" si="40"/>
        <v>0</v>
      </c>
      <c r="Q77" s="46">
        <f t="shared" si="40"/>
        <v>0</v>
      </c>
      <c r="R77" s="46">
        <f t="shared" si="40"/>
        <v>0</v>
      </c>
      <c r="S77" s="46">
        <f t="shared" si="40"/>
        <v>0</v>
      </c>
      <c r="T77" s="46">
        <f t="shared" si="40"/>
        <v>6709.9385399629218</v>
      </c>
      <c r="U77" s="46">
        <f t="shared" si="40"/>
        <v>0</v>
      </c>
      <c r="V77" s="46">
        <f t="shared" si="40"/>
        <v>0</v>
      </c>
      <c r="W77" s="46">
        <f t="shared" si="40"/>
        <v>0</v>
      </c>
      <c r="X77" s="46">
        <f t="shared" si="40"/>
        <v>20829.07421327323</v>
      </c>
      <c r="Y77" s="46">
        <f t="shared" si="40"/>
        <v>0</v>
      </c>
      <c r="Z77" s="46">
        <f t="shared" si="40"/>
        <v>7967.794437826049</v>
      </c>
      <c r="AA77" s="46">
        <f t="shared" si="40"/>
        <v>0</v>
      </c>
      <c r="AB77" s="46">
        <f t="shared" si="40"/>
        <v>0</v>
      </c>
      <c r="AC77" s="46">
        <f t="shared" si="40"/>
        <v>17380.812113946915</v>
      </c>
      <c r="AD77" s="46">
        <f t="shared" si="40"/>
        <v>0</v>
      </c>
      <c r="AE77" s="46">
        <f t="shared" si="40"/>
        <v>10185.192810610715</v>
      </c>
      <c r="AF77" s="46">
        <f t="shared" si="40"/>
        <v>0</v>
      </c>
      <c r="AG77" s="46">
        <f t="shared" si="40"/>
        <v>0</v>
      </c>
      <c r="AH77" s="46">
        <f t="shared" si="40"/>
        <v>0</v>
      </c>
      <c r="AJ77" s="44" t="s">
        <v>8</v>
      </c>
    </row>
    <row r="78" spans="2:36" outlineLevel="1" x14ac:dyDescent="0.2">
      <c r="C78" s="73" t="str">
        <f t="shared" si="39"/>
        <v>B</v>
      </c>
      <c r="E78" s="46">
        <f t="shared" ref="E78:T80" si="41">E61</f>
        <v>0</v>
      </c>
      <c r="F78" s="46">
        <f t="shared" si="41"/>
        <v>0</v>
      </c>
      <c r="G78" s="46">
        <f t="shared" si="41"/>
        <v>0</v>
      </c>
      <c r="H78" s="46">
        <f t="shared" si="41"/>
        <v>0</v>
      </c>
      <c r="I78" s="46">
        <f t="shared" si="41"/>
        <v>0</v>
      </c>
      <c r="J78" s="46">
        <f t="shared" si="41"/>
        <v>0</v>
      </c>
      <c r="K78" s="46">
        <f t="shared" si="41"/>
        <v>14782.356592402124</v>
      </c>
      <c r="L78" s="46">
        <f t="shared" si="41"/>
        <v>0</v>
      </c>
      <c r="M78" s="46">
        <f t="shared" si="41"/>
        <v>0</v>
      </c>
      <c r="N78" s="46">
        <f t="shared" si="41"/>
        <v>6144.5828895007153</v>
      </c>
      <c r="O78" s="46">
        <f t="shared" si="41"/>
        <v>7865.8598910614664</v>
      </c>
      <c r="P78" s="46">
        <f t="shared" si="41"/>
        <v>0</v>
      </c>
      <c r="Q78" s="46">
        <f t="shared" si="41"/>
        <v>0</v>
      </c>
      <c r="R78" s="46">
        <f t="shared" si="41"/>
        <v>0</v>
      </c>
      <c r="S78" s="46">
        <f t="shared" si="41"/>
        <v>9892.2255681071001</v>
      </c>
      <c r="T78" s="46">
        <f t="shared" si="41"/>
        <v>0</v>
      </c>
      <c r="U78" s="46">
        <f t="shared" si="40"/>
        <v>7324.5979141141379</v>
      </c>
      <c r="V78" s="46">
        <f t="shared" si="40"/>
        <v>4066.9945546999761</v>
      </c>
      <c r="W78" s="46">
        <f t="shared" si="40"/>
        <v>0</v>
      </c>
      <c r="X78" s="46">
        <f t="shared" si="40"/>
        <v>0</v>
      </c>
      <c r="Y78" s="46">
        <f t="shared" si="40"/>
        <v>0</v>
      </c>
      <c r="Z78" s="46">
        <f t="shared" si="40"/>
        <v>0</v>
      </c>
      <c r="AA78" s="46">
        <f t="shared" si="40"/>
        <v>10857.65983193433</v>
      </c>
      <c r="AB78" s="46">
        <f t="shared" si="40"/>
        <v>0</v>
      </c>
      <c r="AC78" s="46">
        <f t="shared" si="40"/>
        <v>0</v>
      </c>
      <c r="AD78" s="46">
        <f t="shared" si="40"/>
        <v>0</v>
      </c>
      <c r="AE78" s="46">
        <f t="shared" si="40"/>
        <v>0</v>
      </c>
      <c r="AF78" s="46">
        <f t="shared" si="40"/>
        <v>0</v>
      </c>
      <c r="AG78" s="46">
        <f t="shared" si="40"/>
        <v>10502.91561719793</v>
      </c>
      <c r="AH78" s="46">
        <f t="shared" si="40"/>
        <v>248.90255107392113</v>
      </c>
      <c r="AJ78" s="44" t="s">
        <v>8</v>
      </c>
    </row>
    <row r="79" spans="2:36" outlineLevel="1" x14ac:dyDescent="0.2">
      <c r="C79" s="73" t="str">
        <f t="shared" si="39"/>
        <v>C</v>
      </c>
      <c r="E79" s="46">
        <f t="shared" si="41"/>
        <v>0</v>
      </c>
      <c r="F79" s="46">
        <f t="shared" si="40"/>
        <v>0</v>
      </c>
      <c r="G79" s="46">
        <f t="shared" si="40"/>
        <v>4718.5763591022451</v>
      </c>
      <c r="H79" s="46">
        <f t="shared" si="40"/>
        <v>0</v>
      </c>
      <c r="I79" s="46">
        <f t="shared" si="40"/>
        <v>7531.1980631392844</v>
      </c>
      <c r="J79" s="46">
        <f t="shared" si="40"/>
        <v>0</v>
      </c>
      <c r="K79" s="46">
        <f t="shared" si="40"/>
        <v>0</v>
      </c>
      <c r="L79" s="46">
        <f t="shared" si="40"/>
        <v>6687.6954076598968</v>
      </c>
      <c r="M79" s="46">
        <f t="shared" si="40"/>
        <v>0</v>
      </c>
      <c r="N79" s="46">
        <f t="shared" si="40"/>
        <v>6144.5828895007153</v>
      </c>
      <c r="O79" s="46">
        <f t="shared" si="40"/>
        <v>0</v>
      </c>
      <c r="P79" s="46">
        <f t="shared" si="40"/>
        <v>10060.929541456604</v>
      </c>
      <c r="Q79" s="46">
        <f t="shared" si="40"/>
        <v>1154.1215932842988</v>
      </c>
      <c r="R79" s="46">
        <f t="shared" si="40"/>
        <v>7126.4604538855619</v>
      </c>
      <c r="S79" s="46">
        <f t="shared" si="40"/>
        <v>0</v>
      </c>
      <c r="T79" s="46">
        <f t="shared" si="40"/>
        <v>6709.9385399629218</v>
      </c>
      <c r="U79" s="46">
        <f t="shared" si="40"/>
        <v>0</v>
      </c>
      <c r="V79" s="46">
        <f t="shared" si="40"/>
        <v>0</v>
      </c>
      <c r="W79" s="46">
        <f t="shared" si="40"/>
        <v>0</v>
      </c>
      <c r="X79" s="46">
        <f t="shared" si="40"/>
        <v>0</v>
      </c>
      <c r="Y79" s="46">
        <f t="shared" si="40"/>
        <v>18460.481235404754</v>
      </c>
      <c r="Z79" s="46">
        <f t="shared" si="40"/>
        <v>0</v>
      </c>
      <c r="AA79" s="46">
        <f t="shared" si="40"/>
        <v>0</v>
      </c>
      <c r="AB79" s="46">
        <f t="shared" si="40"/>
        <v>0</v>
      </c>
      <c r="AC79" s="46">
        <f t="shared" si="40"/>
        <v>0</v>
      </c>
      <c r="AD79" s="46">
        <f t="shared" si="40"/>
        <v>7227.5571571088485</v>
      </c>
      <c r="AE79" s="46">
        <f t="shared" si="40"/>
        <v>0</v>
      </c>
      <c r="AF79" s="46">
        <f t="shared" si="40"/>
        <v>0</v>
      </c>
      <c r="AG79" s="46">
        <f t="shared" si="40"/>
        <v>10502.91561719793</v>
      </c>
      <c r="AH79" s="46">
        <f t="shared" si="40"/>
        <v>0</v>
      </c>
      <c r="AJ79" s="44" t="s">
        <v>8</v>
      </c>
    </row>
    <row r="80" spans="2:36" outlineLevel="1" x14ac:dyDescent="0.2">
      <c r="B80" s="78"/>
      <c r="C80" s="79" t="str">
        <f t="shared" si="39"/>
        <v>D</v>
      </c>
      <c r="D80" s="80"/>
      <c r="E80" s="81">
        <f t="shared" si="41"/>
        <v>0</v>
      </c>
      <c r="F80" s="81">
        <f t="shared" si="40"/>
        <v>0</v>
      </c>
      <c r="G80" s="81">
        <f t="shared" si="40"/>
        <v>4718.5763591022451</v>
      </c>
      <c r="H80" s="81">
        <f t="shared" si="40"/>
        <v>0</v>
      </c>
      <c r="I80" s="81">
        <f t="shared" si="40"/>
        <v>0</v>
      </c>
      <c r="J80" s="81">
        <f t="shared" si="40"/>
        <v>13530.759893414748</v>
      </c>
      <c r="K80" s="81">
        <f t="shared" si="40"/>
        <v>0</v>
      </c>
      <c r="L80" s="81">
        <f t="shared" si="40"/>
        <v>6687.6954076598968</v>
      </c>
      <c r="M80" s="81">
        <f t="shared" si="40"/>
        <v>0</v>
      </c>
      <c r="N80" s="81">
        <f t="shared" si="40"/>
        <v>0</v>
      </c>
      <c r="O80" s="81">
        <f t="shared" si="40"/>
        <v>0</v>
      </c>
      <c r="P80" s="81">
        <f t="shared" si="40"/>
        <v>10060.929541456604</v>
      </c>
      <c r="Q80" s="81">
        <f t="shared" si="40"/>
        <v>0</v>
      </c>
      <c r="R80" s="81">
        <f t="shared" si="40"/>
        <v>0</v>
      </c>
      <c r="S80" s="81">
        <f t="shared" si="40"/>
        <v>9892.2255681071001</v>
      </c>
      <c r="T80" s="81">
        <f t="shared" si="40"/>
        <v>0</v>
      </c>
      <c r="U80" s="81">
        <f t="shared" si="40"/>
        <v>0</v>
      </c>
      <c r="V80" s="81">
        <f t="shared" si="40"/>
        <v>4266.8227371947614</v>
      </c>
      <c r="W80" s="81">
        <f t="shared" si="40"/>
        <v>0</v>
      </c>
      <c r="X80" s="81">
        <f t="shared" si="40"/>
        <v>0</v>
      </c>
      <c r="Y80" s="81">
        <f t="shared" si="40"/>
        <v>0</v>
      </c>
      <c r="Z80" s="81">
        <f t="shared" si="40"/>
        <v>7967.794437826049</v>
      </c>
      <c r="AA80" s="81">
        <f t="shared" si="40"/>
        <v>3863.4861608251795</v>
      </c>
      <c r="AB80" s="81">
        <f t="shared" si="40"/>
        <v>0</v>
      </c>
      <c r="AC80" s="81">
        <f t="shared" si="40"/>
        <v>0</v>
      </c>
      <c r="AD80" s="81">
        <f t="shared" si="40"/>
        <v>7227.5571571088485</v>
      </c>
      <c r="AE80" s="81">
        <f t="shared" si="40"/>
        <v>0</v>
      </c>
      <c r="AF80" s="81">
        <f t="shared" si="40"/>
        <v>10216.28266722739</v>
      </c>
      <c r="AG80" s="81">
        <f t="shared" si="40"/>
        <v>0</v>
      </c>
      <c r="AH80" s="81">
        <f t="shared" si="40"/>
        <v>0</v>
      </c>
      <c r="AJ80" s="44" t="s">
        <v>8</v>
      </c>
    </row>
    <row r="81" spans="2:36" outlineLevel="1" x14ac:dyDescent="0.2">
      <c r="B81" s="68"/>
      <c r="C81" s="68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J81" s="44" t="s">
        <v>8</v>
      </c>
    </row>
    <row r="82" spans="2:36" outlineLevel="1" x14ac:dyDescent="0.2">
      <c r="B82" s="32" t="s">
        <v>100</v>
      </c>
      <c r="C82" s="45" t="str">
        <f>C52</f>
        <v>A</v>
      </c>
      <c r="E82" s="46">
        <f>E77/(1+$B$85)</f>
        <v>7980.0498753117208</v>
      </c>
      <c r="F82" s="46">
        <f t="shared" ref="F82:AH85" si="42">F77/(1+$B$85)</f>
        <v>0</v>
      </c>
      <c r="G82" s="46">
        <f t="shared" si="42"/>
        <v>0</v>
      </c>
      <c r="H82" s="46">
        <f t="shared" si="42"/>
        <v>7213.8889640982534</v>
      </c>
      <c r="I82" s="46">
        <f t="shared" si="42"/>
        <v>0</v>
      </c>
      <c r="J82" s="46">
        <f t="shared" si="42"/>
        <v>0</v>
      </c>
      <c r="K82" s="46">
        <f t="shared" si="42"/>
        <v>0</v>
      </c>
      <c r="L82" s="46">
        <f t="shared" si="42"/>
        <v>0</v>
      </c>
      <c r="M82" s="46">
        <f t="shared" si="42"/>
        <v>16304.034200996926</v>
      </c>
      <c r="N82" s="46">
        <f t="shared" si="42"/>
        <v>0</v>
      </c>
      <c r="O82" s="46">
        <f t="shared" si="42"/>
        <v>0</v>
      </c>
      <c r="P82" s="46">
        <f t="shared" si="42"/>
        <v>0</v>
      </c>
      <c r="Q82" s="46">
        <f t="shared" si="42"/>
        <v>0</v>
      </c>
      <c r="R82" s="46">
        <f t="shared" si="42"/>
        <v>0</v>
      </c>
      <c r="S82" s="46">
        <f t="shared" si="42"/>
        <v>0</v>
      </c>
      <c r="T82" s="46">
        <f t="shared" si="42"/>
        <v>6693.2055261475534</v>
      </c>
      <c r="U82" s="46">
        <f t="shared" si="42"/>
        <v>0</v>
      </c>
      <c r="V82" s="46">
        <f t="shared" si="42"/>
        <v>0</v>
      </c>
      <c r="W82" s="46">
        <f t="shared" si="42"/>
        <v>0</v>
      </c>
      <c r="X82" s="46">
        <f t="shared" si="42"/>
        <v>20777.131384811204</v>
      </c>
      <c r="Y82" s="46">
        <f t="shared" si="42"/>
        <v>0</v>
      </c>
      <c r="Z82" s="46">
        <f t="shared" si="42"/>
        <v>7947.9246262603983</v>
      </c>
      <c r="AA82" s="46">
        <f t="shared" si="42"/>
        <v>0</v>
      </c>
      <c r="AB82" s="46">
        <f t="shared" si="42"/>
        <v>0</v>
      </c>
      <c r="AC82" s="46">
        <f t="shared" si="42"/>
        <v>17337.468442839818</v>
      </c>
      <c r="AD82" s="46">
        <f t="shared" si="42"/>
        <v>0</v>
      </c>
      <c r="AE82" s="46">
        <f t="shared" si="42"/>
        <v>10159.793327292484</v>
      </c>
      <c r="AF82" s="46">
        <f t="shared" si="42"/>
        <v>0</v>
      </c>
      <c r="AG82" s="46">
        <f t="shared" si="42"/>
        <v>0</v>
      </c>
      <c r="AH82" s="46">
        <f t="shared" si="42"/>
        <v>0</v>
      </c>
      <c r="AJ82" s="44" t="s">
        <v>8</v>
      </c>
    </row>
    <row r="83" spans="2:36" outlineLevel="1" x14ac:dyDescent="0.2">
      <c r="C83" s="45" t="str">
        <f>C53</f>
        <v>B</v>
      </c>
      <c r="E83" s="46">
        <f t="shared" ref="E83:T85" si="43">E78/(1+$B$85)</f>
        <v>0</v>
      </c>
      <c r="F83" s="46">
        <f t="shared" si="43"/>
        <v>0</v>
      </c>
      <c r="G83" s="46">
        <f t="shared" si="43"/>
        <v>0</v>
      </c>
      <c r="H83" s="46">
        <f t="shared" si="43"/>
        <v>0</v>
      </c>
      <c r="I83" s="46">
        <f t="shared" si="43"/>
        <v>0</v>
      </c>
      <c r="J83" s="46">
        <f t="shared" si="43"/>
        <v>0</v>
      </c>
      <c r="K83" s="46">
        <f t="shared" si="43"/>
        <v>14745.492860251496</v>
      </c>
      <c r="L83" s="46">
        <f t="shared" si="43"/>
        <v>0</v>
      </c>
      <c r="M83" s="46">
        <f t="shared" si="43"/>
        <v>0</v>
      </c>
      <c r="N83" s="46">
        <f t="shared" si="43"/>
        <v>6129.2597401503399</v>
      </c>
      <c r="O83" s="46">
        <f t="shared" si="43"/>
        <v>7846.2442803605654</v>
      </c>
      <c r="P83" s="46">
        <f t="shared" si="43"/>
        <v>0</v>
      </c>
      <c r="Q83" s="46">
        <f t="shared" si="43"/>
        <v>0</v>
      </c>
      <c r="R83" s="46">
        <f t="shared" si="43"/>
        <v>0</v>
      </c>
      <c r="S83" s="46">
        <f t="shared" si="43"/>
        <v>9867.5566764160612</v>
      </c>
      <c r="T83" s="46">
        <f t="shared" si="43"/>
        <v>0</v>
      </c>
      <c r="U83" s="46">
        <f t="shared" si="42"/>
        <v>7306.3320839043772</v>
      </c>
      <c r="V83" s="46">
        <f t="shared" si="42"/>
        <v>4056.8524236408743</v>
      </c>
      <c r="W83" s="46">
        <f t="shared" si="42"/>
        <v>0</v>
      </c>
      <c r="X83" s="46">
        <f t="shared" si="42"/>
        <v>0</v>
      </c>
      <c r="Y83" s="46">
        <f t="shared" si="42"/>
        <v>0</v>
      </c>
      <c r="Z83" s="46">
        <f t="shared" si="42"/>
        <v>0</v>
      </c>
      <c r="AA83" s="46">
        <f t="shared" si="42"/>
        <v>10830.58337350058</v>
      </c>
      <c r="AB83" s="46">
        <f t="shared" si="42"/>
        <v>0</v>
      </c>
      <c r="AC83" s="46">
        <f t="shared" si="42"/>
        <v>0</v>
      </c>
      <c r="AD83" s="46">
        <f t="shared" si="42"/>
        <v>0</v>
      </c>
      <c r="AE83" s="46">
        <f t="shared" si="42"/>
        <v>0</v>
      </c>
      <c r="AF83" s="46">
        <f t="shared" si="42"/>
        <v>0</v>
      </c>
      <c r="AG83" s="46">
        <f t="shared" si="42"/>
        <v>10476.723807678734</v>
      </c>
      <c r="AH83" s="46">
        <f t="shared" si="42"/>
        <v>248.28184645777671</v>
      </c>
      <c r="AJ83" s="44" t="s">
        <v>8</v>
      </c>
    </row>
    <row r="84" spans="2:36" ht="13.5" outlineLevel="1" thickBot="1" x14ac:dyDescent="0.25">
      <c r="C84" s="45" t="str">
        <f>C54</f>
        <v>C</v>
      </c>
      <c r="E84" s="46">
        <f t="shared" si="43"/>
        <v>0</v>
      </c>
      <c r="F84" s="46">
        <f t="shared" si="42"/>
        <v>0</v>
      </c>
      <c r="G84" s="46">
        <f t="shared" si="42"/>
        <v>4706.8093357628386</v>
      </c>
      <c r="H84" s="46">
        <f t="shared" si="42"/>
        <v>0</v>
      </c>
      <c r="I84" s="46">
        <f t="shared" si="42"/>
        <v>7512.4170205878154</v>
      </c>
      <c r="J84" s="46">
        <f t="shared" si="42"/>
        <v>0</v>
      </c>
      <c r="K84" s="46">
        <f t="shared" si="42"/>
        <v>0</v>
      </c>
      <c r="L84" s="46">
        <f t="shared" si="42"/>
        <v>6671.0178630023911</v>
      </c>
      <c r="M84" s="46">
        <f t="shared" si="42"/>
        <v>0</v>
      </c>
      <c r="N84" s="46">
        <f t="shared" si="42"/>
        <v>6129.2597401503399</v>
      </c>
      <c r="O84" s="46">
        <f t="shared" si="42"/>
        <v>0</v>
      </c>
      <c r="P84" s="46">
        <f t="shared" si="42"/>
        <v>10035.839941602599</v>
      </c>
      <c r="Q84" s="46">
        <f t="shared" si="42"/>
        <v>1151.2434845728667</v>
      </c>
      <c r="R84" s="46">
        <f t="shared" si="42"/>
        <v>7108.6887320554233</v>
      </c>
      <c r="S84" s="46">
        <f t="shared" si="42"/>
        <v>0</v>
      </c>
      <c r="T84" s="46">
        <f t="shared" si="42"/>
        <v>6693.2055261475534</v>
      </c>
      <c r="U84" s="46">
        <f t="shared" si="42"/>
        <v>0</v>
      </c>
      <c r="V84" s="46">
        <f t="shared" si="42"/>
        <v>0</v>
      </c>
      <c r="W84" s="46">
        <f t="shared" si="42"/>
        <v>0</v>
      </c>
      <c r="X84" s="46">
        <f t="shared" si="42"/>
        <v>0</v>
      </c>
      <c r="Y84" s="46">
        <f t="shared" si="42"/>
        <v>18414.445122598259</v>
      </c>
      <c r="Z84" s="46">
        <f t="shared" si="42"/>
        <v>0</v>
      </c>
      <c r="AA84" s="46">
        <f t="shared" si="42"/>
        <v>0</v>
      </c>
      <c r="AB84" s="46">
        <f t="shared" si="42"/>
        <v>0</v>
      </c>
      <c r="AC84" s="46">
        <f t="shared" si="42"/>
        <v>0</v>
      </c>
      <c r="AD84" s="46">
        <f t="shared" si="42"/>
        <v>7209.5333237993509</v>
      </c>
      <c r="AE84" s="46">
        <f t="shared" si="42"/>
        <v>0</v>
      </c>
      <c r="AF84" s="46">
        <f t="shared" si="42"/>
        <v>0</v>
      </c>
      <c r="AG84" s="46">
        <f t="shared" si="42"/>
        <v>10476.723807678734</v>
      </c>
      <c r="AH84" s="46">
        <f t="shared" si="42"/>
        <v>0</v>
      </c>
      <c r="AJ84" s="44" t="s">
        <v>8</v>
      </c>
    </row>
    <row r="85" spans="2:36" ht="13.5" outlineLevel="1" thickBot="1" x14ac:dyDescent="0.25">
      <c r="B85" s="52">
        <v>2.5000000000000001E-3</v>
      </c>
      <c r="C85" s="45" t="str">
        <f>C55</f>
        <v>D</v>
      </c>
      <c r="E85" s="46">
        <f t="shared" si="43"/>
        <v>0</v>
      </c>
      <c r="F85" s="46">
        <f t="shared" si="42"/>
        <v>0</v>
      </c>
      <c r="G85" s="46">
        <f t="shared" si="42"/>
        <v>4706.8093357628386</v>
      </c>
      <c r="H85" s="46">
        <f t="shared" si="42"/>
        <v>0</v>
      </c>
      <c r="I85" s="46">
        <f t="shared" si="42"/>
        <v>0</v>
      </c>
      <c r="J85" s="46">
        <f t="shared" si="42"/>
        <v>13497.01735003965</v>
      </c>
      <c r="K85" s="46">
        <f t="shared" si="42"/>
        <v>0</v>
      </c>
      <c r="L85" s="46">
        <f t="shared" si="42"/>
        <v>6671.0178630023911</v>
      </c>
      <c r="M85" s="46">
        <f t="shared" si="42"/>
        <v>0</v>
      </c>
      <c r="N85" s="46">
        <f t="shared" si="42"/>
        <v>0</v>
      </c>
      <c r="O85" s="46">
        <f t="shared" si="42"/>
        <v>0</v>
      </c>
      <c r="P85" s="46">
        <f t="shared" si="42"/>
        <v>10035.839941602599</v>
      </c>
      <c r="Q85" s="46">
        <f t="shared" si="42"/>
        <v>0</v>
      </c>
      <c r="R85" s="46">
        <f t="shared" si="42"/>
        <v>0</v>
      </c>
      <c r="S85" s="46">
        <f t="shared" si="42"/>
        <v>9867.5566764160612</v>
      </c>
      <c r="T85" s="46">
        <f t="shared" si="42"/>
        <v>0</v>
      </c>
      <c r="U85" s="46">
        <f t="shared" si="42"/>
        <v>0</v>
      </c>
      <c r="V85" s="46">
        <f t="shared" si="42"/>
        <v>4256.1822814910338</v>
      </c>
      <c r="W85" s="46">
        <f t="shared" si="42"/>
        <v>0</v>
      </c>
      <c r="X85" s="46">
        <f t="shared" si="42"/>
        <v>0</v>
      </c>
      <c r="Y85" s="46">
        <f t="shared" si="42"/>
        <v>0</v>
      </c>
      <c r="Z85" s="46">
        <f t="shared" si="42"/>
        <v>7947.9246262603983</v>
      </c>
      <c r="AA85" s="46">
        <f t="shared" si="42"/>
        <v>3853.8515319951916</v>
      </c>
      <c r="AB85" s="46">
        <f t="shared" si="42"/>
        <v>0</v>
      </c>
      <c r="AC85" s="46">
        <f t="shared" si="42"/>
        <v>0</v>
      </c>
      <c r="AD85" s="46">
        <f t="shared" si="42"/>
        <v>7209.5333237993509</v>
      </c>
      <c r="AE85" s="46">
        <f t="shared" si="42"/>
        <v>0</v>
      </c>
      <c r="AF85" s="46">
        <f t="shared" si="42"/>
        <v>10190.805653094654</v>
      </c>
      <c r="AG85" s="46">
        <f t="shared" si="42"/>
        <v>0</v>
      </c>
      <c r="AH85" s="46">
        <f t="shared" si="42"/>
        <v>0</v>
      </c>
      <c r="AJ85" s="44" t="s">
        <v>8</v>
      </c>
    </row>
    <row r="86" spans="2:36" outlineLevel="1" x14ac:dyDescent="0.2">
      <c r="C86" s="45"/>
      <c r="AJ86" s="44" t="s">
        <v>8</v>
      </c>
    </row>
    <row r="87" spans="2:36" outlineLevel="1" x14ac:dyDescent="0.2">
      <c r="B87" s="32" t="s">
        <v>6</v>
      </c>
      <c r="C87" s="45" t="str">
        <f t="shared" ref="C87:C96" si="44">C77</f>
        <v>A</v>
      </c>
      <c r="E87" s="46">
        <f>E77-E82</f>
        <v>19.950124688279175</v>
      </c>
      <c r="F87" s="46">
        <f t="shared" ref="F87:AH90" si="45">F77-F82</f>
        <v>0</v>
      </c>
      <c r="G87" s="46">
        <f t="shared" si="45"/>
        <v>0</v>
      </c>
      <c r="H87" s="46">
        <f t="shared" si="45"/>
        <v>18.034722410245195</v>
      </c>
      <c r="I87" s="46">
        <f t="shared" si="45"/>
        <v>0</v>
      </c>
      <c r="J87" s="46">
        <f t="shared" si="45"/>
        <v>0</v>
      </c>
      <c r="K87" s="46">
        <f t="shared" si="45"/>
        <v>0</v>
      </c>
      <c r="L87" s="46">
        <f t="shared" si="45"/>
        <v>0</v>
      </c>
      <c r="M87" s="46">
        <f t="shared" si="45"/>
        <v>40.760085502492075</v>
      </c>
      <c r="N87" s="46">
        <f t="shared" si="45"/>
        <v>0</v>
      </c>
      <c r="O87" s="46">
        <f t="shared" si="45"/>
        <v>0</v>
      </c>
      <c r="P87" s="46">
        <f t="shared" si="45"/>
        <v>0</v>
      </c>
      <c r="Q87" s="46">
        <f t="shared" si="45"/>
        <v>0</v>
      </c>
      <c r="R87" s="46">
        <f t="shared" si="45"/>
        <v>0</v>
      </c>
      <c r="S87" s="46">
        <f t="shared" si="45"/>
        <v>0</v>
      </c>
      <c r="T87" s="46">
        <f t="shared" si="45"/>
        <v>16.733013815368395</v>
      </c>
      <c r="U87" s="46">
        <f t="shared" si="45"/>
        <v>0</v>
      </c>
      <c r="V87" s="46">
        <f t="shared" si="45"/>
        <v>0</v>
      </c>
      <c r="W87" s="46">
        <f t="shared" si="45"/>
        <v>0</v>
      </c>
      <c r="X87" s="46">
        <f t="shared" si="45"/>
        <v>51.942828462026227</v>
      </c>
      <c r="Y87" s="46">
        <f t="shared" si="45"/>
        <v>0</v>
      </c>
      <c r="Z87" s="46">
        <f t="shared" si="45"/>
        <v>19.869811565650707</v>
      </c>
      <c r="AA87" s="46">
        <f t="shared" si="45"/>
        <v>0</v>
      </c>
      <c r="AB87" s="46">
        <f t="shared" si="45"/>
        <v>0</v>
      </c>
      <c r="AC87" s="46">
        <f t="shared" si="45"/>
        <v>43.34367110709718</v>
      </c>
      <c r="AD87" s="46">
        <f t="shared" si="45"/>
        <v>0</v>
      </c>
      <c r="AE87" s="46">
        <f t="shared" si="45"/>
        <v>25.399483318231432</v>
      </c>
      <c r="AF87" s="46">
        <f t="shared" si="45"/>
        <v>0</v>
      </c>
      <c r="AG87" s="46">
        <f t="shared" si="45"/>
        <v>0</v>
      </c>
      <c r="AH87" s="46">
        <f t="shared" si="45"/>
        <v>0</v>
      </c>
      <c r="AJ87" s="44" t="s">
        <v>8</v>
      </c>
    </row>
    <row r="88" spans="2:36" outlineLevel="1" x14ac:dyDescent="0.2">
      <c r="C88" s="45" t="str">
        <f t="shared" si="44"/>
        <v>B</v>
      </c>
      <c r="E88" s="46">
        <f t="shared" ref="E88:T90" si="46">E78-E83</f>
        <v>0</v>
      </c>
      <c r="F88" s="46">
        <f t="shared" si="46"/>
        <v>0</v>
      </c>
      <c r="G88" s="46">
        <f t="shared" si="46"/>
        <v>0</v>
      </c>
      <c r="H88" s="46">
        <f t="shared" si="46"/>
        <v>0</v>
      </c>
      <c r="I88" s="46">
        <f t="shared" si="46"/>
        <v>0</v>
      </c>
      <c r="J88" s="46">
        <f t="shared" si="46"/>
        <v>0</v>
      </c>
      <c r="K88" s="46">
        <f t="shared" si="46"/>
        <v>36.863732150628493</v>
      </c>
      <c r="L88" s="46">
        <f t="shared" si="46"/>
        <v>0</v>
      </c>
      <c r="M88" s="46">
        <f t="shared" si="46"/>
        <v>0</v>
      </c>
      <c r="N88" s="46">
        <f t="shared" si="46"/>
        <v>15.323149350375388</v>
      </c>
      <c r="O88" s="46">
        <f t="shared" si="46"/>
        <v>19.615610700901016</v>
      </c>
      <c r="P88" s="46">
        <f t="shared" si="46"/>
        <v>0</v>
      </c>
      <c r="Q88" s="46">
        <f t="shared" si="46"/>
        <v>0</v>
      </c>
      <c r="R88" s="46">
        <f t="shared" si="46"/>
        <v>0</v>
      </c>
      <c r="S88" s="46">
        <f t="shared" si="46"/>
        <v>24.66889169103888</v>
      </c>
      <c r="T88" s="46">
        <f t="shared" si="46"/>
        <v>0</v>
      </c>
      <c r="U88" s="46">
        <f t="shared" si="45"/>
        <v>18.265830209760679</v>
      </c>
      <c r="V88" s="46">
        <f t="shared" si="45"/>
        <v>10.142131059101757</v>
      </c>
      <c r="W88" s="46">
        <f t="shared" si="45"/>
        <v>0</v>
      </c>
      <c r="X88" s="46">
        <f t="shared" si="45"/>
        <v>0</v>
      </c>
      <c r="Y88" s="46">
        <f t="shared" si="45"/>
        <v>0</v>
      </c>
      <c r="Z88" s="46">
        <f t="shared" si="45"/>
        <v>0</v>
      </c>
      <c r="AA88" s="46">
        <f t="shared" si="45"/>
        <v>27.076458433750304</v>
      </c>
      <c r="AB88" s="46">
        <f t="shared" si="45"/>
        <v>0</v>
      </c>
      <c r="AC88" s="46">
        <f t="shared" si="45"/>
        <v>0</v>
      </c>
      <c r="AD88" s="46">
        <f t="shared" si="45"/>
        <v>0</v>
      </c>
      <c r="AE88" s="46">
        <f t="shared" si="45"/>
        <v>0</v>
      </c>
      <c r="AF88" s="46">
        <f t="shared" si="45"/>
        <v>0</v>
      </c>
      <c r="AG88" s="46">
        <f t="shared" si="45"/>
        <v>26.191809519195886</v>
      </c>
      <c r="AH88" s="46">
        <f t="shared" si="45"/>
        <v>0.62070461614442252</v>
      </c>
      <c r="AJ88" s="44" t="s">
        <v>8</v>
      </c>
    </row>
    <row r="89" spans="2:36" outlineLevel="1" x14ac:dyDescent="0.2">
      <c r="C89" s="45" t="str">
        <f t="shared" si="44"/>
        <v>C</v>
      </c>
      <c r="E89" s="46">
        <f t="shared" si="46"/>
        <v>0</v>
      </c>
      <c r="F89" s="46">
        <f t="shared" si="45"/>
        <v>0</v>
      </c>
      <c r="G89" s="46">
        <f t="shared" si="45"/>
        <v>11.767023339406478</v>
      </c>
      <c r="H89" s="46">
        <f t="shared" si="45"/>
        <v>0</v>
      </c>
      <c r="I89" s="46">
        <f t="shared" si="45"/>
        <v>18.781042551469</v>
      </c>
      <c r="J89" s="46">
        <f t="shared" si="45"/>
        <v>0</v>
      </c>
      <c r="K89" s="46">
        <f t="shared" si="45"/>
        <v>0</v>
      </c>
      <c r="L89" s="46">
        <f t="shared" si="45"/>
        <v>16.677544657505678</v>
      </c>
      <c r="M89" s="46">
        <f t="shared" si="45"/>
        <v>0</v>
      </c>
      <c r="N89" s="46">
        <f t="shared" si="45"/>
        <v>15.323149350375388</v>
      </c>
      <c r="O89" s="46">
        <f t="shared" si="45"/>
        <v>0</v>
      </c>
      <c r="P89" s="46">
        <f t="shared" si="45"/>
        <v>25.089599854005428</v>
      </c>
      <c r="Q89" s="46">
        <f t="shared" si="45"/>
        <v>2.8781087114321053</v>
      </c>
      <c r="R89" s="46">
        <f t="shared" si="45"/>
        <v>17.771721830138631</v>
      </c>
      <c r="S89" s="46">
        <f t="shared" si="45"/>
        <v>0</v>
      </c>
      <c r="T89" s="46">
        <f t="shared" si="45"/>
        <v>16.733013815368395</v>
      </c>
      <c r="U89" s="46">
        <f t="shared" si="45"/>
        <v>0</v>
      </c>
      <c r="V89" s="46">
        <f t="shared" si="45"/>
        <v>0</v>
      </c>
      <c r="W89" s="46">
        <f t="shared" si="45"/>
        <v>0</v>
      </c>
      <c r="X89" s="46">
        <f t="shared" si="45"/>
        <v>0</v>
      </c>
      <c r="Y89" s="46">
        <f t="shared" si="45"/>
        <v>46.036112806494202</v>
      </c>
      <c r="Z89" s="46">
        <f t="shared" si="45"/>
        <v>0</v>
      </c>
      <c r="AA89" s="46">
        <f t="shared" si="45"/>
        <v>0</v>
      </c>
      <c r="AB89" s="46">
        <f t="shared" si="45"/>
        <v>0</v>
      </c>
      <c r="AC89" s="46">
        <f t="shared" si="45"/>
        <v>0</v>
      </c>
      <c r="AD89" s="46">
        <f t="shared" si="45"/>
        <v>18.023833309497604</v>
      </c>
      <c r="AE89" s="46">
        <f t="shared" si="45"/>
        <v>0</v>
      </c>
      <c r="AF89" s="46">
        <f t="shared" si="45"/>
        <v>0</v>
      </c>
      <c r="AG89" s="46">
        <f t="shared" si="45"/>
        <v>26.191809519195886</v>
      </c>
      <c r="AH89" s="46">
        <f t="shared" si="45"/>
        <v>0</v>
      </c>
      <c r="AJ89" s="44" t="s">
        <v>8</v>
      </c>
    </row>
    <row r="90" spans="2:36" outlineLevel="1" x14ac:dyDescent="0.2">
      <c r="C90" s="45" t="str">
        <f t="shared" si="44"/>
        <v>D</v>
      </c>
      <c r="E90" s="46">
        <f t="shared" si="46"/>
        <v>0</v>
      </c>
      <c r="F90" s="46">
        <f t="shared" si="45"/>
        <v>0</v>
      </c>
      <c r="G90" s="46">
        <f t="shared" si="45"/>
        <v>11.767023339406478</v>
      </c>
      <c r="H90" s="46">
        <f t="shared" si="45"/>
        <v>0</v>
      </c>
      <c r="I90" s="46">
        <f t="shared" si="45"/>
        <v>0</v>
      </c>
      <c r="J90" s="46">
        <f t="shared" si="45"/>
        <v>33.742543375097739</v>
      </c>
      <c r="K90" s="46">
        <f t="shared" si="45"/>
        <v>0</v>
      </c>
      <c r="L90" s="46">
        <f t="shared" si="45"/>
        <v>16.677544657505678</v>
      </c>
      <c r="M90" s="46">
        <f t="shared" si="45"/>
        <v>0</v>
      </c>
      <c r="N90" s="46">
        <f t="shared" si="45"/>
        <v>0</v>
      </c>
      <c r="O90" s="46">
        <f t="shared" si="45"/>
        <v>0</v>
      </c>
      <c r="P90" s="46">
        <f t="shared" si="45"/>
        <v>25.089599854005428</v>
      </c>
      <c r="Q90" s="46">
        <f t="shared" si="45"/>
        <v>0</v>
      </c>
      <c r="R90" s="46">
        <f t="shared" si="45"/>
        <v>0</v>
      </c>
      <c r="S90" s="46">
        <f t="shared" si="45"/>
        <v>24.66889169103888</v>
      </c>
      <c r="T90" s="46">
        <f t="shared" si="45"/>
        <v>0</v>
      </c>
      <c r="U90" s="46">
        <f t="shared" si="45"/>
        <v>0</v>
      </c>
      <c r="V90" s="46">
        <f t="shared" si="45"/>
        <v>10.640455703727639</v>
      </c>
      <c r="W90" s="46">
        <f t="shared" si="45"/>
        <v>0</v>
      </c>
      <c r="X90" s="46">
        <f t="shared" si="45"/>
        <v>0</v>
      </c>
      <c r="Y90" s="46">
        <f t="shared" si="45"/>
        <v>0</v>
      </c>
      <c r="Z90" s="46">
        <f t="shared" si="45"/>
        <v>19.869811565650707</v>
      </c>
      <c r="AA90" s="46">
        <f t="shared" si="45"/>
        <v>9.6346288299878324</v>
      </c>
      <c r="AB90" s="46">
        <f t="shared" si="45"/>
        <v>0</v>
      </c>
      <c r="AC90" s="46">
        <f t="shared" si="45"/>
        <v>0</v>
      </c>
      <c r="AD90" s="46">
        <f t="shared" si="45"/>
        <v>18.023833309497604</v>
      </c>
      <c r="AE90" s="46">
        <f t="shared" si="45"/>
        <v>0</v>
      </c>
      <c r="AF90" s="46">
        <f t="shared" si="45"/>
        <v>25.477014132735349</v>
      </c>
      <c r="AG90" s="46">
        <f t="shared" si="45"/>
        <v>0</v>
      </c>
      <c r="AH90" s="46">
        <f t="shared" si="45"/>
        <v>0</v>
      </c>
      <c r="AJ90" s="44" t="s">
        <v>8</v>
      </c>
    </row>
    <row r="91" spans="2:36" outlineLevel="1" x14ac:dyDescent="0.2">
      <c r="C91" s="45">
        <f t="shared" si="44"/>
        <v>0</v>
      </c>
      <c r="AJ91" s="44" t="s">
        <v>8</v>
      </c>
    </row>
    <row r="92" spans="2:36" outlineLevel="1" x14ac:dyDescent="0.2">
      <c r="B92" s="32" t="s">
        <v>120</v>
      </c>
      <c r="C92" s="45" t="str">
        <f t="shared" si="44"/>
        <v>A</v>
      </c>
      <c r="E92" s="49">
        <f t="shared" ref="E92:AH92" si="47">E19</f>
        <v>0.14000000000000012</v>
      </c>
      <c r="F92" s="49">
        <f t="shared" si="47"/>
        <v>0.30000000000000004</v>
      </c>
      <c r="G92" s="49">
        <f t="shared" si="47"/>
        <v>0.14000000000000012</v>
      </c>
      <c r="H92" s="49">
        <f t="shared" si="47"/>
        <v>-6.0000000000000053E-2</v>
      </c>
      <c r="I92" s="49">
        <f t="shared" si="47"/>
        <v>0.15999999999999992</v>
      </c>
      <c r="J92" s="49">
        <f t="shared" si="47"/>
        <v>-1.9999999999999907E-2</v>
      </c>
      <c r="K92" s="49">
        <f t="shared" si="47"/>
        <v>0.27</v>
      </c>
      <c r="L92" s="49">
        <f t="shared" si="47"/>
        <v>0.21999999999999997</v>
      </c>
      <c r="M92" s="49">
        <f t="shared" si="47"/>
        <v>-7.0000000000000062E-2</v>
      </c>
      <c r="N92" s="49">
        <f t="shared" si="47"/>
        <v>7.0000000000000062E-2</v>
      </c>
      <c r="O92" s="49">
        <f t="shared" si="47"/>
        <v>0.1100000000000001</v>
      </c>
      <c r="P92" s="49">
        <f t="shared" si="47"/>
        <v>-0.13000000000000012</v>
      </c>
      <c r="Q92" s="49">
        <f t="shared" si="47"/>
        <v>0.1100000000000001</v>
      </c>
      <c r="R92" s="49">
        <f t="shared" si="47"/>
        <v>7.0000000000000062E-2</v>
      </c>
      <c r="S92" s="49">
        <f t="shared" si="47"/>
        <v>-0.13</v>
      </c>
      <c r="T92" s="49">
        <f t="shared" si="47"/>
        <v>-7.999999999999996E-2</v>
      </c>
      <c r="U92" s="49">
        <f t="shared" si="47"/>
        <v>6.0000000000000053E-2</v>
      </c>
      <c r="V92" s="49">
        <f t="shared" si="47"/>
        <v>0.14999999999999991</v>
      </c>
      <c r="W92" s="49">
        <f t="shared" si="47"/>
        <v>0</v>
      </c>
      <c r="X92" s="49">
        <f t="shared" si="47"/>
        <v>-0.13000000000000012</v>
      </c>
      <c r="Y92" s="49">
        <f t="shared" si="47"/>
        <v>5.0000000000000044E-2</v>
      </c>
      <c r="Z92" s="49">
        <f t="shared" si="47"/>
        <v>1.0000000000000009E-2</v>
      </c>
      <c r="AA92" s="49">
        <f t="shared" si="47"/>
        <v>4.0000000000000036E-2</v>
      </c>
      <c r="AB92" s="49">
        <f t="shared" si="47"/>
        <v>-0.15000000000000002</v>
      </c>
      <c r="AC92" s="49">
        <f t="shared" si="47"/>
        <v>-3.0000000000000027E-2</v>
      </c>
      <c r="AD92" s="49">
        <f t="shared" si="47"/>
        <v>8.0000000000000071E-2</v>
      </c>
      <c r="AE92" s="49">
        <f t="shared" si="47"/>
        <v>-0.13</v>
      </c>
      <c r="AF92" s="49">
        <f t="shared" si="47"/>
        <v>4.0000000000000036E-2</v>
      </c>
      <c r="AG92" s="49">
        <f t="shared" si="47"/>
        <v>0.10000000000000009</v>
      </c>
      <c r="AH92" s="49">
        <f t="shared" si="47"/>
        <v>0.29000000000000004</v>
      </c>
      <c r="AJ92" s="44" t="s">
        <v>8</v>
      </c>
    </row>
    <row r="93" spans="2:36" outlineLevel="1" x14ac:dyDescent="0.2">
      <c r="C93" s="45" t="str">
        <f t="shared" si="44"/>
        <v>B</v>
      </c>
      <c r="E93" s="49">
        <f t="shared" ref="E93:AH93" si="48">E20</f>
        <v>3.0000000000000027E-2</v>
      </c>
      <c r="F93" s="49">
        <f t="shared" si="48"/>
        <v>0.12000000000000011</v>
      </c>
      <c r="G93" s="49">
        <f t="shared" si="48"/>
        <v>-2.9999999999999916E-2</v>
      </c>
      <c r="H93" s="49">
        <f t="shared" si="48"/>
        <v>0.12999999999999989</v>
      </c>
      <c r="I93" s="49">
        <f t="shared" si="48"/>
        <v>-1.0000000000000009E-2</v>
      </c>
      <c r="J93" s="49">
        <f t="shared" si="48"/>
        <v>0.28000000000000003</v>
      </c>
      <c r="K93" s="49">
        <f t="shared" si="48"/>
        <v>8.0000000000000071E-2</v>
      </c>
      <c r="L93" s="49">
        <f t="shared" si="48"/>
        <v>6.0000000000000053E-2</v>
      </c>
      <c r="M93" s="49">
        <f t="shared" si="48"/>
        <v>0.22999999999999998</v>
      </c>
      <c r="N93" s="49">
        <f t="shared" si="48"/>
        <v>0.16999999999999993</v>
      </c>
      <c r="O93" s="49">
        <f t="shared" si="48"/>
        <v>8.0000000000000071E-2</v>
      </c>
      <c r="P93" s="49">
        <f t="shared" si="48"/>
        <v>2.0000000000000018E-2</v>
      </c>
      <c r="Q93" s="49">
        <f t="shared" si="48"/>
        <v>-2.0000000000000018E-2</v>
      </c>
      <c r="R93" s="49">
        <f t="shared" si="48"/>
        <v>-7.999999999999996E-2</v>
      </c>
      <c r="S93" s="49">
        <f t="shared" si="48"/>
        <v>4.0000000000000036E-2</v>
      </c>
      <c r="T93" s="49">
        <f t="shared" si="48"/>
        <v>0.17999999999999994</v>
      </c>
      <c r="U93" s="49">
        <f t="shared" si="48"/>
        <v>0.12000000000000011</v>
      </c>
      <c r="V93" s="49">
        <f t="shared" si="48"/>
        <v>-0.12</v>
      </c>
      <c r="W93" s="49">
        <f t="shared" si="48"/>
        <v>-0.10999999999999999</v>
      </c>
      <c r="X93" s="49">
        <f t="shared" si="48"/>
        <v>2.0000000000000018E-2</v>
      </c>
      <c r="Y93" s="49">
        <f t="shared" si="48"/>
        <v>-7.999999999999996E-2</v>
      </c>
      <c r="Z93" s="49">
        <f t="shared" si="48"/>
        <v>0.24</v>
      </c>
      <c r="AA93" s="49">
        <f t="shared" si="48"/>
        <v>-0.15000000000000002</v>
      </c>
      <c r="AB93" s="49">
        <f t="shared" si="48"/>
        <v>0.29000000000000004</v>
      </c>
      <c r="AC93" s="49">
        <f t="shared" si="48"/>
        <v>0.19999999999999996</v>
      </c>
      <c r="AD93" s="49">
        <f t="shared" si="48"/>
        <v>2.0000000000000018E-2</v>
      </c>
      <c r="AE93" s="49">
        <f t="shared" si="48"/>
        <v>0.15999999999999992</v>
      </c>
      <c r="AF93" s="49">
        <f t="shared" si="48"/>
        <v>0.10000000000000009</v>
      </c>
      <c r="AG93" s="49">
        <f t="shared" si="48"/>
        <v>-3.9999999999999925E-2</v>
      </c>
      <c r="AH93" s="49">
        <f t="shared" si="48"/>
        <v>0.16999999999999993</v>
      </c>
      <c r="AJ93" s="44" t="s">
        <v>8</v>
      </c>
    </row>
    <row r="94" spans="2:36" outlineLevel="1" x14ac:dyDescent="0.2">
      <c r="C94" s="45" t="str">
        <f t="shared" si="44"/>
        <v>C</v>
      </c>
      <c r="E94" s="49">
        <f t="shared" ref="E94:AH94" si="49">E21</f>
        <v>-7.0000000000000062E-2</v>
      </c>
      <c r="F94" s="49">
        <f t="shared" si="49"/>
        <v>0.26</v>
      </c>
      <c r="G94" s="49">
        <f t="shared" si="49"/>
        <v>0.20999999999999996</v>
      </c>
      <c r="H94" s="49">
        <f t="shared" si="49"/>
        <v>-5.9999999999999942E-2</v>
      </c>
      <c r="I94" s="49">
        <f t="shared" si="49"/>
        <v>8.0000000000000071E-2</v>
      </c>
      <c r="J94" s="49">
        <f t="shared" si="49"/>
        <v>0.18999999999999995</v>
      </c>
      <c r="K94" s="49">
        <f t="shared" si="49"/>
        <v>0.16999999999999993</v>
      </c>
      <c r="L94" s="49">
        <f t="shared" si="49"/>
        <v>7.0000000000000062E-2</v>
      </c>
      <c r="M94" s="49">
        <f t="shared" si="49"/>
        <v>0.22999999999999998</v>
      </c>
      <c r="N94" s="49">
        <f t="shared" si="49"/>
        <v>-0.14000000000000001</v>
      </c>
      <c r="O94" s="49">
        <f t="shared" si="49"/>
        <v>0.25</v>
      </c>
      <c r="P94" s="49">
        <f t="shared" si="49"/>
        <v>1.0000000000000009E-2</v>
      </c>
      <c r="Q94" s="49">
        <f t="shared" si="49"/>
        <v>-0.13000000000000012</v>
      </c>
      <c r="R94" s="49">
        <f t="shared" si="49"/>
        <v>-0.1100000000000001</v>
      </c>
      <c r="S94" s="49">
        <f t="shared" si="49"/>
        <v>7.0000000000000062E-2</v>
      </c>
      <c r="T94" s="49">
        <f t="shared" si="49"/>
        <v>0.12999999999999989</v>
      </c>
      <c r="U94" s="49">
        <f t="shared" si="49"/>
        <v>0.14000000000000012</v>
      </c>
      <c r="V94" s="49">
        <f t="shared" si="49"/>
        <v>9.000000000000008E-2</v>
      </c>
      <c r="W94" s="49">
        <f t="shared" si="49"/>
        <v>0.14000000000000012</v>
      </c>
      <c r="X94" s="49">
        <f t="shared" si="49"/>
        <v>-7.0000000000000062E-2</v>
      </c>
      <c r="Y94" s="49">
        <f t="shared" si="49"/>
        <v>9.000000000000008E-2</v>
      </c>
      <c r="Z94" s="49">
        <f t="shared" si="49"/>
        <v>-0.12</v>
      </c>
      <c r="AA94" s="49">
        <f t="shared" si="49"/>
        <v>5.0000000000000044E-2</v>
      </c>
      <c r="AB94" s="49">
        <f t="shared" si="49"/>
        <v>0.30000000000000004</v>
      </c>
      <c r="AC94" s="49">
        <f t="shared" si="49"/>
        <v>-1.000000000000012E-2</v>
      </c>
      <c r="AD94" s="49">
        <f t="shared" si="49"/>
        <v>8.0000000000000071E-2</v>
      </c>
      <c r="AE94" s="49">
        <f t="shared" si="49"/>
        <v>0.19999999999999996</v>
      </c>
      <c r="AF94" s="49">
        <f t="shared" si="49"/>
        <v>8.0000000000000071E-2</v>
      </c>
      <c r="AG94" s="49">
        <f t="shared" si="49"/>
        <v>4.0000000000000036E-2</v>
      </c>
      <c r="AH94" s="49">
        <f t="shared" si="49"/>
        <v>-0.15000000000000002</v>
      </c>
      <c r="AJ94" s="44" t="s">
        <v>8</v>
      </c>
    </row>
    <row r="95" spans="2:36" outlineLevel="1" x14ac:dyDescent="0.2">
      <c r="C95" s="45" t="str">
        <f t="shared" si="44"/>
        <v>D</v>
      </c>
      <c r="E95" s="49">
        <f t="shared" ref="E95:AH95" si="50">E22</f>
        <v>-6.0000000000000053E-2</v>
      </c>
      <c r="F95" s="49">
        <f t="shared" si="50"/>
        <v>0.30000000000000004</v>
      </c>
      <c r="G95" s="49">
        <f t="shared" si="50"/>
        <v>-7.0000000000000173E-2</v>
      </c>
      <c r="H95" s="49">
        <f t="shared" si="50"/>
        <v>0.17999999999999994</v>
      </c>
      <c r="I95" s="49">
        <f t="shared" si="50"/>
        <v>0.26</v>
      </c>
      <c r="J95" s="49">
        <f t="shared" si="50"/>
        <v>8.0000000000000071E-2</v>
      </c>
      <c r="K95" s="49">
        <f t="shared" si="50"/>
        <v>0.15999999999999992</v>
      </c>
      <c r="L95" s="49">
        <f t="shared" si="50"/>
        <v>-2.9999999999999916E-2</v>
      </c>
      <c r="M95" s="49">
        <f t="shared" si="50"/>
        <v>0.1100000000000001</v>
      </c>
      <c r="N95" s="49">
        <f t="shared" si="50"/>
        <v>0.14000000000000012</v>
      </c>
      <c r="O95" s="49">
        <f t="shared" si="50"/>
        <v>0.1100000000000001</v>
      </c>
      <c r="P95" s="49">
        <f t="shared" si="50"/>
        <v>0.29000000000000004</v>
      </c>
      <c r="Q95" s="49">
        <f t="shared" si="50"/>
        <v>0</v>
      </c>
      <c r="R95" s="49">
        <f t="shared" si="50"/>
        <v>0.17999999999999994</v>
      </c>
      <c r="S95" s="49">
        <f t="shared" si="50"/>
        <v>-8.0000000000000071E-2</v>
      </c>
      <c r="T95" s="49">
        <f t="shared" si="50"/>
        <v>0.19999999999999996</v>
      </c>
      <c r="U95" s="49">
        <f t="shared" si="50"/>
        <v>6.0000000000000053E-2</v>
      </c>
      <c r="V95" s="49">
        <f t="shared" si="50"/>
        <v>0.30000000000000004</v>
      </c>
      <c r="W95" s="49">
        <f t="shared" si="50"/>
        <v>0.18999999999999995</v>
      </c>
      <c r="X95" s="49">
        <f t="shared" si="50"/>
        <v>9.000000000000008E-2</v>
      </c>
      <c r="Y95" s="49">
        <f t="shared" si="50"/>
        <v>0.25</v>
      </c>
      <c r="Z95" s="49">
        <f t="shared" si="50"/>
        <v>-0.12</v>
      </c>
      <c r="AA95" s="49">
        <f t="shared" si="50"/>
        <v>0.21999999999999997</v>
      </c>
      <c r="AB95" s="49">
        <f t="shared" si="50"/>
        <v>0.27</v>
      </c>
      <c r="AC95" s="49">
        <f t="shared" si="50"/>
        <v>-4.0000000000000036E-2</v>
      </c>
      <c r="AD95" s="49">
        <f t="shared" si="50"/>
        <v>-9.9999999999999978E-2</v>
      </c>
      <c r="AE95" s="49">
        <f t="shared" si="50"/>
        <v>-8.9999999999999969E-2</v>
      </c>
      <c r="AF95" s="49">
        <f t="shared" si="50"/>
        <v>-3.0000000000000027E-2</v>
      </c>
      <c r="AG95" s="49">
        <f t="shared" si="50"/>
        <v>-0.10999999999999999</v>
      </c>
      <c r="AH95" s="49">
        <f t="shared" si="50"/>
        <v>-6.0000000000000164E-2</v>
      </c>
      <c r="AJ95" s="44" t="s">
        <v>8</v>
      </c>
    </row>
    <row r="96" spans="2:36" outlineLevel="1" x14ac:dyDescent="0.2">
      <c r="C96" s="45">
        <f t="shared" si="44"/>
        <v>0</v>
      </c>
      <c r="AJ96" s="44" t="s">
        <v>8</v>
      </c>
    </row>
    <row r="97" spans="2:36" outlineLevel="1" x14ac:dyDescent="0.2">
      <c r="B97" s="32" t="s">
        <v>119</v>
      </c>
      <c r="C97" s="45" t="str">
        <f>C92</f>
        <v>A</v>
      </c>
      <c r="E97" s="49">
        <f t="shared" ref="E97:AH97" si="51">E24</f>
        <v>-4.0000000000000036E-2</v>
      </c>
      <c r="F97" s="49">
        <f t="shared" si="51"/>
        <v>-4.0000000000000036E-2</v>
      </c>
      <c r="G97" s="49">
        <f t="shared" si="51"/>
        <v>-3.0000000000000027E-2</v>
      </c>
      <c r="H97" s="49">
        <f t="shared" si="51"/>
        <v>-1.0000000000000009E-2</v>
      </c>
      <c r="I97" s="49">
        <f t="shared" si="51"/>
        <v>3.0000000000000027E-2</v>
      </c>
      <c r="J97" s="49">
        <f t="shared" si="51"/>
        <v>-1.9999999999999907E-2</v>
      </c>
      <c r="K97" s="49">
        <f t="shared" si="51"/>
        <v>1.0000000000000009E-2</v>
      </c>
      <c r="L97" s="49">
        <f t="shared" si="51"/>
        <v>2.0000000000000018E-2</v>
      </c>
      <c r="M97" s="49">
        <f t="shared" si="51"/>
        <v>5.0000000000000044E-2</v>
      </c>
      <c r="N97" s="49">
        <f t="shared" si="51"/>
        <v>5.0000000000000044E-2</v>
      </c>
      <c r="O97" s="49">
        <f t="shared" si="51"/>
        <v>-1.000000000000012E-2</v>
      </c>
      <c r="P97" s="49">
        <f t="shared" si="51"/>
        <v>-5.0000000000000044E-2</v>
      </c>
      <c r="Q97" s="49">
        <f t="shared" si="51"/>
        <v>-1.0000000000000009E-2</v>
      </c>
      <c r="R97" s="49">
        <f t="shared" si="51"/>
        <v>-3.0000000000000027E-2</v>
      </c>
      <c r="S97" s="49">
        <f t="shared" si="51"/>
        <v>-1.0000000000000009E-2</v>
      </c>
      <c r="T97" s="49">
        <f t="shared" si="51"/>
        <v>-4.0000000000000036E-2</v>
      </c>
      <c r="U97" s="49">
        <f t="shared" si="51"/>
        <v>1.0000000000000009E-2</v>
      </c>
      <c r="V97" s="49">
        <f t="shared" si="51"/>
        <v>-9.9999999999998979E-3</v>
      </c>
      <c r="W97" s="49">
        <f t="shared" si="51"/>
        <v>-3.9999999999999925E-2</v>
      </c>
      <c r="X97" s="49">
        <f t="shared" si="51"/>
        <v>1.0000000000000009E-2</v>
      </c>
      <c r="Y97" s="49">
        <f t="shared" si="51"/>
        <v>5.0000000000000044E-2</v>
      </c>
      <c r="Z97" s="49">
        <f t="shared" si="51"/>
        <v>4.0000000000000036E-2</v>
      </c>
      <c r="AA97" s="49">
        <f t="shared" si="51"/>
        <v>-1.9999999999999907E-2</v>
      </c>
      <c r="AB97" s="49">
        <f t="shared" si="51"/>
        <v>-2.0000000000000018E-2</v>
      </c>
      <c r="AC97" s="49">
        <f t="shared" si="51"/>
        <v>-3.0000000000000027E-2</v>
      </c>
      <c r="AD97" s="49">
        <f t="shared" si="51"/>
        <v>-3.0000000000000027E-2</v>
      </c>
      <c r="AE97" s="49">
        <f t="shared" si="51"/>
        <v>-3.0000000000000138E-2</v>
      </c>
      <c r="AF97" s="49">
        <f t="shared" si="51"/>
        <v>-4.0000000000000036E-2</v>
      </c>
      <c r="AG97" s="49">
        <f t="shared" si="51"/>
        <v>-2.0000000000000018E-2</v>
      </c>
      <c r="AH97" s="49">
        <f t="shared" si="51"/>
        <v>3.0000000000000027E-2</v>
      </c>
      <c r="AJ97" s="44" t="s">
        <v>8</v>
      </c>
    </row>
    <row r="98" spans="2:36" outlineLevel="1" x14ac:dyDescent="0.2">
      <c r="C98" s="45" t="str">
        <f>C93</f>
        <v>B</v>
      </c>
      <c r="E98" s="49">
        <f t="shared" ref="E98:AH98" si="52">E25</f>
        <v>4.0000000000000036E-2</v>
      </c>
      <c r="F98" s="49">
        <f t="shared" si="52"/>
        <v>4.0000000000000036E-2</v>
      </c>
      <c r="G98" s="49">
        <f t="shared" si="52"/>
        <v>5.0000000000000044E-2</v>
      </c>
      <c r="H98" s="49">
        <f t="shared" si="52"/>
        <v>-2.0000000000000018E-2</v>
      </c>
      <c r="I98" s="49">
        <f t="shared" si="52"/>
        <v>-4.0000000000000036E-2</v>
      </c>
      <c r="J98" s="49">
        <f t="shared" si="52"/>
        <v>-4.9999999999999933E-2</v>
      </c>
      <c r="K98" s="49">
        <f t="shared" si="52"/>
        <v>-3.0000000000000027E-2</v>
      </c>
      <c r="L98" s="49">
        <f t="shared" si="52"/>
        <v>2.0000000000000018E-2</v>
      </c>
      <c r="M98" s="49">
        <f t="shared" si="52"/>
        <v>-5.0000000000000044E-2</v>
      </c>
      <c r="N98" s="49">
        <f t="shared" si="52"/>
        <v>-1.0000000000000009E-2</v>
      </c>
      <c r="O98" s="49">
        <f t="shared" si="52"/>
        <v>-1.0000000000000009E-2</v>
      </c>
      <c r="P98" s="49">
        <f t="shared" si="52"/>
        <v>0</v>
      </c>
      <c r="Q98" s="49">
        <f t="shared" si="52"/>
        <v>1.0000000000000009E-2</v>
      </c>
      <c r="R98" s="49">
        <f t="shared" si="52"/>
        <v>1.0000000000000009E-2</v>
      </c>
      <c r="S98" s="49">
        <f t="shared" si="52"/>
        <v>-4.0000000000000036E-2</v>
      </c>
      <c r="T98" s="49">
        <f t="shared" si="52"/>
        <v>4.0000000000000036E-2</v>
      </c>
      <c r="U98" s="49">
        <f t="shared" si="52"/>
        <v>3.0000000000000027E-2</v>
      </c>
      <c r="V98" s="49">
        <f t="shared" si="52"/>
        <v>1.0000000000000009E-2</v>
      </c>
      <c r="W98" s="49">
        <f t="shared" si="52"/>
        <v>2.0000000000000018E-2</v>
      </c>
      <c r="X98" s="49">
        <f t="shared" si="52"/>
        <v>0</v>
      </c>
      <c r="Y98" s="49">
        <f t="shared" si="52"/>
        <v>0</v>
      </c>
      <c r="Z98" s="49">
        <f t="shared" si="52"/>
        <v>4.0000000000000036E-2</v>
      </c>
      <c r="AA98" s="49">
        <f t="shared" si="52"/>
        <v>5.0000000000000044E-2</v>
      </c>
      <c r="AB98" s="49">
        <f t="shared" si="52"/>
        <v>4.0000000000000036E-2</v>
      </c>
      <c r="AC98" s="49">
        <f t="shared" si="52"/>
        <v>-2.0000000000000018E-2</v>
      </c>
      <c r="AD98" s="49">
        <f t="shared" si="52"/>
        <v>-5.0000000000000044E-2</v>
      </c>
      <c r="AE98" s="49">
        <f t="shared" si="52"/>
        <v>-9.9999999999998979E-3</v>
      </c>
      <c r="AF98" s="49">
        <f t="shared" si="52"/>
        <v>-2.0000000000000129E-2</v>
      </c>
      <c r="AG98" s="49">
        <f t="shared" si="52"/>
        <v>-1.0000000000000009E-2</v>
      </c>
      <c r="AH98" s="49">
        <f t="shared" si="52"/>
        <v>5.0000000000000044E-2</v>
      </c>
      <c r="AJ98" s="44" t="s">
        <v>8</v>
      </c>
    </row>
    <row r="99" spans="2:36" outlineLevel="1" x14ac:dyDescent="0.2">
      <c r="C99" s="45" t="str">
        <f>C94</f>
        <v>C</v>
      </c>
      <c r="E99" s="49">
        <f t="shared" ref="E99:AH99" si="53">E26</f>
        <v>1.0000000000000009E-2</v>
      </c>
      <c r="F99" s="49">
        <f t="shared" si="53"/>
        <v>1.0000000000000009E-2</v>
      </c>
      <c r="G99" s="49">
        <f t="shared" si="53"/>
        <v>-1.9999999999999907E-2</v>
      </c>
      <c r="H99" s="49">
        <f t="shared" si="53"/>
        <v>4.0000000000000036E-2</v>
      </c>
      <c r="I99" s="49">
        <f t="shared" si="53"/>
        <v>-1.000000000000012E-2</v>
      </c>
      <c r="J99" s="49">
        <f t="shared" si="53"/>
        <v>5.0000000000000044E-2</v>
      </c>
      <c r="K99" s="49">
        <f t="shared" si="53"/>
        <v>4.0000000000000036E-2</v>
      </c>
      <c r="L99" s="49">
        <f t="shared" si="53"/>
        <v>5.0000000000000044E-2</v>
      </c>
      <c r="M99" s="49">
        <f t="shared" si="53"/>
        <v>-2.0000000000000129E-2</v>
      </c>
      <c r="N99" s="49">
        <f t="shared" si="53"/>
        <v>3.0000000000000027E-2</v>
      </c>
      <c r="O99" s="49">
        <f t="shared" si="53"/>
        <v>0</v>
      </c>
      <c r="P99" s="49">
        <f t="shared" si="53"/>
        <v>-9.9999999999998979E-3</v>
      </c>
      <c r="Q99" s="49">
        <f t="shared" si="53"/>
        <v>-2.0000000000000018E-2</v>
      </c>
      <c r="R99" s="49">
        <f t="shared" si="53"/>
        <v>-5.0000000000000044E-2</v>
      </c>
      <c r="S99" s="49">
        <f t="shared" si="53"/>
        <v>-5.0000000000000044E-2</v>
      </c>
      <c r="T99" s="49">
        <f t="shared" si="53"/>
        <v>1.0000000000000009E-2</v>
      </c>
      <c r="U99" s="49">
        <f t="shared" si="53"/>
        <v>0</v>
      </c>
      <c r="V99" s="49">
        <f t="shared" si="53"/>
        <v>-1.0000000000000009E-2</v>
      </c>
      <c r="W99" s="49">
        <f t="shared" si="53"/>
        <v>0</v>
      </c>
      <c r="X99" s="49">
        <f t="shared" si="53"/>
        <v>0</v>
      </c>
      <c r="Y99" s="49">
        <f t="shared" si="53"/>
        <v>4.0000000000000036E-2</v>
      </c>
      <c r="Z99" s="49">
        <f t="shared" si="53"/>
        <v>0</v>
      </c>
      <c r="AA99" s="49">
        <f t="shared" si="53"/>
        <v>2.0000000000000018E-2</v>
      </c>
      <c r="AB99" s="49">
        <f t="shared" si="53"/>
        <v>-4.0000000000000036E-2</v>
      </c>
      <c r="AC99" s="49">
        <f t="shared" si="53"/>
        <v>3.0000000000000027E-2</v>
      </c>
      <c r="AD99" s="49">
        <f t="shared" si="53"/>
        <v>-1.0000000000000009E-2</v>
      </c>
      <c r="AE99" s="49">
        <f t="shared" si="53"/>
        <v>5.0000000000000044E-2</v>
      </c>
      <c r="AF99" s="49">
        <f t="shared" si="53"/>
        <v>2.0000000000000018E-2</v>
      </c>
      <c r="AG99" s="49">
        <f t="shared" si="53"/>
        <v>2.0000000000000018E-2</v>
      </c>
      <c r="AH99" s="49">
        <f t="shared" si="53"/>
        <v>0</v>
      </c>
      <c r="AJ99" s="44" t="s">
        <v>8</v>
      </c>
    </row>
    <row r="100" spans="2:36" outlineLevel="1" x14ac:dyDescent="0.2">
      <c r="C100" s="45" t="str">
        <f>C95</f>
        <v>D</v>
      </c>
      <c r="E100" s="49">
        <f t="shared" ref="E100:AH100" si="54">E27</f>
        <v>-4.0000000000000036E-2</v>
      </c>
      <c r="F100" s="49">
        <f t="shared" si="54"/>
        <v>-4.0000000000000036E-2</v>
      </c>
      <c r="G100" s="49">
        <f t="shared" si="54"/>
        <v>-5.0000000000000044E-2</v>
      </c>
      <c r="H100" s="49">
        <f t="shared" si="54"/>
        <v>3.0000000000000027E-2</v>
      </c>
      <c r="I100" s="49">
        <f t="shared" si="54"/>
        <v>1.0000000000000009E-2</v>
      </c>
      <c r="J100" s="49">
        <f t="shared" si="54"/>
        <v>-4.0000000000000036E-2</v>
      </c>
      <c r="K100" s="49">
        <f t="shared" si="54"/>
        <v>-1.0000000000000009E-2</v>
      </c>
      <c r="L100" s="49">
        <f t="shared" si="54"/>
        <v>-1.0000000000000009E-2</v>
      </c>
      <c r="M100" s="49">
        <f t="shared" si="54"/>
        <v>0</v>
      </c>
      <c r="N100" s="49">
        <f t="shared" si="54"/>
        <v>1.0000000000000009E-2</v>
      </c>
      <c r="O100" s="49">
        <f t="shared" si="54"/>
        <v>4.0000000000000036E-2</v>
      </c>
      <c r="P100" s="49">
        <f t="shared" si="54"/>
        <v>4.0000000000000036E-2</v>
      </c>
      <c r="Q100" s="49">
        <f t="shared" si="54"/>
        <v>-4.9999999999999933E-2</v>
      </c>
      <c r="R100" s="49">
        <f t="shared" si="54"/>
        <v>-4.0000000000000036E-2</v>
      </c>
      <c r="S100" s="49">
        <f t="shared" si="54"/>
        <v>-4.0000000000000036E-2</v>
      </c>
      <c r="T100" s="49">
        <f t="shared" si="54"/>
        <v>-3.0000000000000138E-2</v>
      </c>
      <c r="U100" s="49">
        <f t="shared" si="54"/>
        <v>4.0000000000000036E-2</v>
      </c>
      <c r="V100" s="49">
        <f t="shared" si="54"/>
        <v>3.0000000000000027E-2</v>
      </c>
      <c r="W100" s="49">
        <f t="shared" si="54"/>
        <v>5.0000000000000044E-2</v>
      </c>
      <c r="X100" s="49">
        <f t="shared" si="54"/>
        <v>3.0000000000000027E-2</v>
      </c>
      <c r="Y100" s="49">
        <f t="shared" si="54"/>
        <v>0</v>
      </c>
      <c r="Z100" s="49">
        <f t="shared" si="54"/>
        <v>0</v>
      </c>
      <c r="AA100" s="49">
        <f t="shared" si="54"/>
        <v>4.0000000000000036E-2</v>
      </c>
      <c r="AB100" s="49">
        <f t="shared" si="54"/>
        <v>5.0000000000000044E-2</v>
      </c>
      <c r="AC100" s="49">
        <f t="shared" si="54"/>
        <v>1.0000000000000009E-2</v>
      </c>
      <c r="AD100" s="49">
        <f t="shared" si="54"/>
        <v>-4.9999999999999933E-2</v>
      </c>
      <c r="AE100" s="49">
        <f t="shared" si="54"/>
        <v>-4.0000000000000036E-2</v>
      </c>
      <c r="AF100" s="49">
        <f t="shared" si="54"/>
        <v>-4.9999999999999933E-2</v>
      </c>
      <c r="AG100" s="49">
        <f t="shared" si="54"/>
        <v>0</v>
      </c>
      <c r="AH100" s="49">
        <f t="shared" si="54"/>
        <v>1.0000000000000009E-2</v>
      </c>
      <c r="AJ100" s="44" t="s">
        <v>8</v>
      </c>
    </row>
    <row r="101" spans="2:36" outlineLevel="1" x14ac:dyDescent="0.2">
      <c r="C101" s="45"/>
      <c r="AJ101" s="44" t="s">
        <v>8</v>
      </c>
    </row>
    <row r="102" spans="2:36" outlineLevel="1" x14ac:dyDescent="0.2">
      <c r="B102" s="32" t="s">
        <v>127</v>
      </c>
      <c r="C102" s="45" t="str">
        <f>C97</f>
        <v>A</v>
      </c>
      <c r="E102" s="53">
        <f>E92-E97</f>
        <v>0.18000000000000016</v>
      </c>
      <c r="F102" s="53">
        <f t="shared" ref="F102:AH105" si="55">F92-F97</f>
        <v>0.34000000000000008</v>
      </c>
      <c r="G102" s="53">
        <f t="shared" si="55"/>
        <v>0.17000000000000015</v>
      </c>
      <c r="H102" s="53">
        <f t="shared" si="55"/>
        <v>-5.0000000000000044E-2</v>
      </c>
      <c r="I102" s="53">
        <f t="shared" si="55"/>
        <v>0.12999999999999989</v>
      </c>
      <c r="J102" s="53">
        <f t="shared" si="55"/>
        <v>0</v>
      </c>
      <c r="K102" s="53">
        <f t="shared" si="55"/>
        <v>0.26</v>
      </c>
      <c r="L102" s="53">
        <f t="shared" si="55"/>
        <v>0.19999999999999996</v>
      </c>
      <c r="M102" s="53">
        <f t="shared" si="55"/>
        <v>-0.12000000000000011</v>
      </c>
      <c r="N102" s="53">
        <f t="shared" si="55"/>
        <v>2.0000000000000018E-2</v>
      </c>
      <c r="O102" s="53">
        <f t="shared" si="55"/>
        <v>0.12000000000000022</v>
      </c>
      <c r="P102" s="53">
        <f t="shared" si="55"/>
        <v>-8.0000000000000071E-2</v>
      </c>
      <c r="Q102" s="53">
        <f t="shared" si="55"/>
        <v>0.12000000000000011</v>
      </c>
      <c r="R102" s="53">
        <f t="shared" si="55"/>
        <v>0.10000000000000009</v>
      </c>
      <c r="S102" s="53">
        <f t="shared" si="55"/>
        <v>-0.12</v>
      </c>
      <c r="T102" s="53">
        <f t="shared" si="55"/>
        <v>-3.9999999999999925E-2</v>
      </c>
      <c r="U102" s="53">
        <f t="shared" si="55"/>
        <v>5.0000000000000044E-2</v>
      </c>
      <c r="V102" s="53">
        <f t="shared" si="55"/>
        <v>0.15999999999999981</v>
      </c>
      <c r="W102" s="53">
        <f t="shared" si="55"/>
        <v>3.9999999999999925E-2</v>
      </c>
      <c r="X102" s="53">
        <f t="shared" si="55"/>
        <v>-0.14000000000000012</v>
      </c>
      <c r="Y102" s="53">
        <f t="shared" si="55"/>
        <v>0</v>
      </c>
      <c r="Z102" s="53">
        <f t="shared" si="55"/>
        <v>-3.0000000000000027E-2</v>
      </c>
      <c r="AA102" s="53">
        <f t="shared" si="55"/>
        <v>5.9999999999999942E-2</v>
      </c>
      <c r="AB102" s="53">
        <f t="shared" si="55"/>
        <v>-0.13</v>
      </c>
      <c r="AC102" s="53">
        <f t="shared" si="55"/>
        <v>0</v>
      </c>
      <c r="AD102" s="53">
        <f t="shared" si="55"/>
        <v>0.1100000000000001</v>
      </c>
      <c r="AE102" s="53">
        <f t="shared" si="55"/>
        <v>-9.9999999999999867E-2</v>
      </c>
      <c r="AF102" s="53">
        <f t="shared" si="55"/>
        <v>8.0000000000000071E-2</v>
      </c>
      <c r="AG102" s="53">
        <f t="shared" si="55"/>
        <v>0.12000000000000011</v>
      </c>
      <c r="AH102" s="53">
        <f t="shared" si="55"/>
        <v>0.26</v>
      </c>
      <c r="AJ102" s="44" t="s">
        <v>8</v>
      </c>
    </row>
    <row r="103" spans="2:36" outlineLevel="1" x14ac:dyDescent="0.2">
      <c r="C103" s="45" t="str">
        <f t="shared" ref="C103:C105" si="56">C98</f>
        <v>B</v>
      </c>
      <c r="E103" s="53">
        <f t="shared" ref="E103:T105" si="57">E93-E98</f>
        <v>-1.0000000000000009E-2</v>
      </c>
      <c r="F103" s="53">
        <f t="shared" si="57"/>
        <v>8.0000000000000071E-2</v>
      </c>
      <c r="G103" s="53">
        <f t="shared" si="57"/>
        <v>-7.999999999999996E-2</v>
      </c>
      <c r="H103" s="53">
        <f t="shared" si="57"/>
        <v>0.14999999999999991</v>
      </c>
      <c r="I103" s="53">
        <f t="shared" si="57"/>
        <v>3.0000000000000027E-2</v>
      </c>
      <c r="J103" s="53">
        <f t="shared" si="57"/>
        <v>0.32999999999999996</v>
      </c>
      <c r="K103" s="53">
        <f t="shared" si="57"/>
        <v>0.1100000000000001</v>
      </c>
      <c r="L103" s="53">
        <f t="shared" si="57"/>
        <v>4.0000000000000036E-2</v>
      </c>
      <c r="M103" s="53">
        <f t="shared" si="57"/>
        <v>0.28000000000000003</v>
      </c>
      <c r="N103" s="53">
        <f t="shared" si="57"/>
        <v>0.17999999999999994</v>
      </c>
      <c r="O103" s="53">
        <f t="shared" si="57"/>
        <v>9.000000000000008E-2</v>
      </c>
      <c r="P103" s="53">
        <f t="shared" si="57"/>
        <v>2.0000000000000018E-2</v>
      </c>
      <c r="Q103" s="53">
        <f t="shared" si="57"/>
        <v>-3.0000000000000027E-2</v>
      </c>
      <c r="R103" s="53">
        <f t="shared" si="57"/>
        <v>-8.9999999999999969E-2</v>
      </c>
      <c r="S103" s="53">
        <f t="shared" si="57"/>
        <v>8.0000000000000071E-2</v>
      </c>
      <c r="T103" s="53">
        <f t="shared" si="57"/>
        <v>0.1399999999999999</v>
      </c>
      <c r="U103" s="53">
        <f t="shared" si="55"/>
        <v>9.000000000000008E-2</v>
      </c>
      <c r="V103" s="53">
        <f t="shared" si="55"/>
        <v>-0.13</v>
      </c>
      <c r="W103" s="53">
        <f t="shared" si="55"/>
        <v>-0.13</v>
      </c>
      <c r="X103" s="53">
        <f t="shared" si="55"/>
        <v>2.0000000000000018E-2</v>
      </c>
      <c r="Y103" s="53">
        <f t="shared" si="55"/>
        <v>-7.999999999999996E-2</v>
      </c>
      <c r="Z103" s="53">
        <f t="shared" si="55"/>
        <v>0.19999999999999996</v>
      </c>
      <c r="AA103" s="53">
        <f t="shared" si="55"/>
        <v>-0.20000000000000007</v>
      </c>
      <c r="AB103" s="53">
        <f t="shared" si="55"/>
        <v>0.25</v>
      </c>
      <c r="AC103" s="53">
        <f t="shared" si="55"/>
        <v>0.21999999999999997</v>
      </c>
      <c r="AD103" s="53">
        <f t="shared" si="55"/>
        <v>7.0000000000000062E-2</v>
      </c>
      <c r="AE103" s="53">
        <f t="shared" si="55"/>
        <v>0.16999999999999982</v>
      </c>
      <c r="AF103" s="53">
        <f t="shared" si="55"/>
        <v>0.12000000000000022</v>
      </c>
      <c r="AG103" s="53">
        <f t="shared" si="55"/>
        <v>-2.9999999999999916E-2</v>
      </c>
      <c r="AH103" s="53">
        <f t="shared" si="55"/>
        <v>0.11999999999999988</v>
      </c>
      <c r="AJ103" s="44" t="s">
        <v>8</v>
      </c>
    </row>
    <row r="104" spans="2:36" outlineLevel="1" x14ac:dyDescent="0.2">
      <c r="C104" s="45" t="str">
        <f t="shared" si="56"/>
        <v>C</v>
      </c>
      <c r="E104" s="53">
        <f t="shared" si="57"/>
        <v>-8.0000000000000071E-2</v>
      </c>
      <c r="F104" s="53">
        <f t="shared" si="55"/>
        <v>0.25</v>
      </c>
      <c r="G104" s="53">
        <f t="shared" si="55"/>
        <v>0.22999999999999987</v>
      </c>
      <c r="H104" s="53">
        <f t="shared" si="55"/>
        <v>-9.9999999999999978E-2</v>
      </c>
      <c r="I104" s="53">
        <f t="shared" si="55"/>
        <v>9.0000000000000191E-2</v>
      </c>
      <c r="J104" s="53">
        <f t="shared" si="55"/>
        <v>0.1399999999999999</v>
      </c>
      <c r="K104" s="53">
        <f t="shared" si="55"/>
        <v>0.12999999999999989</v>
      </c>
      <c r="L104" s="53">
        <f t="shared" si="55"/>
        <v>2.0000000000000018E-2</v>
      </c>
      <c r="M104" s="53">
        <f t="shared" si="55"/>
        <v>0.25000000000000011</v>
      </c>
      <c r="N104" s="53">
        <f t="shared" si="55"/>
        <v>-0.17000000000000004</v>
      </c>
      <c r="O104" s="53">
        <f t="shared" si="55"/>
        <v>0.25</v>
      </c>
      <c r="P104" s="53">
        <f t="shared" si="55"/>
        <v>1.9999999999999907E-2</v>
      </c>
      <c r="Q104" s="53">
        <f t="shared" si="55"/>
        <v>-0.1100000000000001</v>
      </c>
      <c r="R104" s="53">
        <f t="shared" si="55"/>
        <v>-6.0000000000000053E-2</v>
      </c>
      <c r="S104" s="53">
        <f t="shared" si="55"/>
        <v>0.12000000000000011</v>
      </c>
      <c r="T104" s="53">
        <f t="shared" si="55"/>
        <v>0.11999999999999988</v>
      </c>
      <c r="U104" s="53">
        <f t="shared" si="55"/>
        <v>0.14000000000000012</v>
      </c>
      <c r="V104" s="53">
        <f t="shared" si="55"/>
        <v>0.10000000000000009</v>
      </c>
      <c r="W104" s="53">
        <f t="shared" si="55"/>
        <v>0.14000000000000012</v>
      </c>
      <c r="X104" s="53">
        <f t="shared" si="55"/>
        <v>-7.0000000000000062E-2</v>
      </c>
      <c r="Y104" s="53">
        <f t="shared" si="55"/>
        <v>5.0000000000000044E-2</v>
      </c>
      <c r="Z104" s="53">
        <f t="shared" si="55"/>
        <v>-0.12</v>
      </c>
      <c r="AA104" s="53">
        <f t="shared" si="55"/>
        <v>3.0000000000000027E-2</v>
      </c>
      <c r="AB104" s="53">
        <f t="shared" si="55"/>
        <v>0.34000000000000008</v>
      </c>
      <c r="AC104" s="53">
        <f t="shared" si="55"/>
        <v>-4.0000000000000147E-2</v>
      </c>
      <c r="AD104" s="53">
        <f t="shared" si="55"/>
        <v>9.000000000000008E-2</v>
      </c>
      <c r="AE104" s="53">
        <f t="shared" si="55"/>
        <v>0.14999999999999991</v>
      </c>
      <c r="AF104" s="53">
        <f t="shared" si="55"/>
        <v>6.0000000000000053E-2</v>
      </c>
      <c r="AG104" s="53">
        <f t="shared" si="55"/>
        <v>2.0000000000000018E-2</v>
      </c>
      <c r="AH104" s="53">
        <f t="shared" si="55"/>
        <v>-0.15000000000000002</v>
      </c>
      <c r="AJ104" s="44" t="s">
        <v>8</v>
      </c>
    </row>
    <row r="105" spans="2:36" outlineLevel="1" x14ac:dyDescent="0.2">
      <c r="C105" s="45" t="str">
        <f t="shared" si="56"/>
        <v>D</v>
      </c>
      <c r="E105" s="53">
        <f t="shared" si="57"/>
        <v>-2.0000000000000018E-2</v>
      </c>
      <c r="F105" s="53">
        <f t="shared" si="55"/>
        <v>0.34000000000000008</v>
      </c>
      <c r="G105" s="53">
        <f t="shared" si="55"/>
        <v>-2.0000000000000129E-2</v>
      </c>
      <c r="H105" s="53">
        <f t="shared" si="55"/>
        <v>0.14999999999999991</v>
      </c>
      <c r="I105" s="53">
        <f t="shared" si="55"/>
        <v>0.25</v>
      </c>
      <c r="J105" s="53">
        <f t="shared" si="55"/>
        <v>0.12000000000000011</v>
      </c>
      <c r="K105" s="53">
        <f t="shared" si="55"/>
        <v>0.16999999999999993</v>
      </c>
      <c r="L105" s="53">
        <f t="shared" si="55"/>
        <v>-1.9999999999999907E-2</v>
      </c>
      <c r="M105" s="53">
        <f t="shared" si="55"/>
        <v>0.1100000000000001</v>
      </c>
      <c r="N105" s="53">
        <f t="shared" si="55"/>
        <v>0.13000000000000012</v>
      </c>
      <c r="O105" s="53">
        <f t="shared" si="55"/>
        <v>7.0000000000000062E-2</v>
      </c>
      <c r="P105" s="53">
        <f t="shared" si="55"/>
        <v>0.25</v>
      </c>
      <c r="Q105" s="53">
        <f t="shared" si="55"/>
        <v>4.9999999999999933E-2</v>
      </c>
      <c r="R105" s="53">
        <f t="shared" si="55"/>
        <v>0.21999999999999997</v>
      </c>
      <c r="S105" s="53">
        <f t="shared" si="55"/>
        <v>-4.0000000000000036E-2</v>
      </c>
      <c r="T105" s="53">
        <f t="shared" si="55"/>
        <v>0.23000000000000009</v>
      </c>
      <c r="U105" s="53">
        <f t="shared" si="55"/>
        <v>2.0000000000000018E-2</v>
      </c>
      <c r="V105" s="53">
        <f t="shared" si="55"/>
        <v>0.27</v>
      </c>
      <c r="W105" s="53">
        <f t="shared" si="55"/>
        <v>0.1399999999999999</v>
      </c>
      <c r="X105" s="53">
        <f t="shared" si="55"/>
        <v>6.0000000000000053E-2</v>
      </c>
      <c r="Y105" s="53">
        <f t="shared" si="55"/>
        <v>0.25</v>
      </c>
      <c r="Z105" s="53">
        <f t="shared" si="55"/>
        <v>-0.12</v>
      </c>
      <c r="AA105" s="53">
        <f t="shared" si="55"/>
        <v>0.17999999999999994</v>
      </c>
      <c r="AB105" s="53">
        <f t="shared" si="55"/>
        <v>0.21999999999999997</v>
      </c>
      <c r="AC105" s="53">
        <f t="shared" si="55"/>
        <v>-5.0000000000000044E-2</v>
      </c>
      <c r="AD105" s="53">
        <f t="shared" si="55"/>
        <v>-5.0000000000000044E-2</v>
      </c>
      <c r="AE105" s="53">
        <f t="shared" si="55"/>
        <v>-4.9999999999999933E-2</v>
      </c>
      <c r="AF105" s="53">
        <f t="shared" si="55"/>
        <v>1.9999999999999907E-2</v>
      </c>
      <c r="AG105" s="53">
        <f t="shared" si="55"/>
        <v>-0.10999999999999999</v>
      </c>
      <c r="AH105" s="53">
        <f t="shared" si="55"/>
        <v>-7.0000000000000173E-2</v>
      </c>
      <c r="AJ105" s="44" t="s">
        <v>8</v>
      </c>
    </row>
    <row r="106" spans="2:36" ht="13.5" outlineLevel="1" thickBot="1" x14ac:dyDescent="0.25">
      <c r="C106" s="45"/>
      <c r="AJ106" s="44" t="s">
        <v>8</v>
      </c>
    </row>
    <row r="107" spans="2:36" x14ac:dyDescent="0.2">
      <c r="B107" s="32" t="s">
        <v>101</v>
      </c>
      <c r="C107" s="56" t="str">
        <f>C92</f>
        <v>A</v>
      </c>
      <c r="D107" s="57"/>
      <c r="E107" s="62">
        <f>E82*(1+E102)</f>
        <v>9416.4588528678323</v>
      </c>
      <c r="F107" s="62">
        <f t="shared" ref="F107:AH110" si="58">F82*(1+F102)</f>
        <v>0</v>
      </c>
      <c r="G107" s="62">
        <f t="shared" si="58"/>
        <v>0</v>
      </c>
      <c r="H107" s="62">
        <f t="shared" si="58"/>
        <v>6853.1945158933404</v>
      </c>
      <c r="I107" s="62">
        <f t="shared" si="58"/>
        <v>0</v>
      </c>
      <c r="J107" s="62">
        <f t="shared" si="58"/>
        <v>0</v>
      </c>
      <c r="K107" s="62">
        <f t="shared" si="58"/>
        <v>0</v>
      </c>
      <c r="L107" s="62">
        <f t="shared" si="58"/>
        <v>0</v>
      </c>
      <c r="M107" s="62">
        <f t="shared" si="58"/>
        <v>14347.550096877294</v>
      </c>
      <c r="N107" s="62">
        <f t="shared" si="58"/>
        <v>0</v>
      </c>
      <c r="O107" s="62">
        <f t="shared" si="58"/>
        <v>0</v>
      </c>
      <c r="P107" s="62">
        <f t="shared" si="58"/>
        <v>0</v>
      </c>
      <c r="Q107" s="62">
        <f t="shared" si="58"/>
        <v>0</v>
      </c>
      <c r="R107" s="62">
        <f t="shared" si="58"/>
        <v>0</v>
      </c>
      <c r="S107" s="62">
        <f t="shared" si="58"/>
        <v>0</v>
      </c>
      <c r="T107" s="62">
        <f t="shared" si="58"/>
        <v>6425.4773051016518</v>
      </c>
      <c r="U107" s="62">
        <f t="shared" si="58"/>
        <v>0</v>
      </c>
      <c r="V107" s="62">
        <f t="shared" si="58"/>
        <v>0</v>
      </c>
      <c r="W107" s="62">
        <f t="shared" si="58"/>
        <v>0</v>
      </c>
      <c r="X107" s="62">
        <f t="shared" si="58"/>
        <v>17868.332990937633</v>
      </c>
      <c r="Y107" s="62">
        <f t="shared" si="58"/>
        <v>0</v>
      </c>
      <c r="Z107" s="62">
        <f t="shared" si="58"/>
        <v>7709.4868874725862</v>
      </c>
      <c r="AA107" s="62">
        <f t="shared" si="58"/>
        <v>0</v>
      </c>
      <c r="AB107" s="62">
        <f t="shared" si="58"/>
        <v>0</v>
      </c>
      <c r="AC107" s="62">
        <f t="shared" si="58"/>
        <v>17337.468442839818</v>
      </c>
      <c r="AD107" s="62">
        <f t="shared" si="58"/>
        <v>0</v>
      </c>
      <c r="AE107" s="62">
        <f t="shared" si="58"/>
        <v>9143.8139945632374</v>
      </c>
      <c r="AF107" s="62">
        <f t="shared" si="58"/>
        <v>0</v>
      </c>
      <c r="AG107" s="62">
        <f t="shared" si="58"/>
        <v>0</v>
      </c>
      <c r="AH107" s="63">
        <f t="shared" si="58"/>
        <v>0</v>
      </c>
      <c r="AJ107" s="44" t="s">
        <v>8</v>
      </c>
    </row>
    <row r="108" spans="2:36" x14ac:dyDescent="0.2">
      <c r="C108" s="58" t="str">
        <f>C93</f>
        <v>B</v>
      </c>
      <c r="D108" s="59"/>
      <c r="E108" s="64">
        <f t="shared" ref="E108:T110" si="59">E83*(1+E103)</f>
        <v>0</v>
      </c>
      <c r="F108" s="64">
        <f t="shared" si="59"/>
        <v>0</v>
      </c>
      <c r="G108" s="64">
        <f t="shared" si="59"/>
        <v>0</v>
      </c>
      <c r="H108" s="64">
        <f t="shared" si="59"/>
        <v>0</v>
      </c>
      <c r="I108" s="64">
        <f t="shared" si="59"/>
        <v>0</v>
      </c>
      <c r="J108" s="64">
        <f t="shared" si="59"/>
        <v>0</v>
      </c>
      <c r="K108" s="64">
        <f t="shared" si="59"/>
        <v>16367.497074879162</v>
      </c>
      <c r="L108" s="64">
        <f t="shared" si="59"/>
        <v>0</v>
      </c>
      <c r="M108" s="64">
        <f t="shared" si="59"/>
        <v>0</v>
      </c>
      <c r="N108" s="64">
        <f t="shared" si="59"/>
        <v>7232.5264933774006</v>
      </c>
      <c r="O108" s="64">
        <f t="shared" si="59"/>
        <v>8552.4062655930175</v>
      </c>
      <c r="P108" s="64">
        <f t="shared" si="59"/>
        <v>0</v>
      </c>
      <c r="Q108" s="64">
        <f t="shared" si="59"/>
        <v>0</v>
      </c>
      <c r="R108" s="64">
        <f t="shared" si="59"/>
        <v>0</v>
      </c>
      <c r="S108" s="64">
        <f t="shared" si="59"/>
        <v>10656.961210529347</v>
      </c>
      <c r="T108" s="64">
        <f t="shared" si="59"/>
        <v>0</v>
      </c>
      <c r="U108" s="64">
        <f t="shared" si="58"/>
        <v>7963.9019714557717</v>
      </c>
      <c r="V108" s="64">
        <f t="shared" si="58"/>
        <v>3529.4616085675607</v>
      </c>
      <c r="W108" s="64">
        <f t="shared" si="58"/>
        <v>0</v>
      </c>
      <c r="X108" s="64">
        <f t="shared" si="58"/>
        <v>0</v>
      </c>
      <c r="Y108" s="64">
        <f t="shared" si="58"/>
        <v>0</v>
      </c>
      <c r="Z108" s="64">
        <f t="shared" si="58"/>
        <v>0</v>
      </c>
      <c r="AA108" s="64">
        <f t="shared" si="58"/>
        <v>8664.4666988004628</v>
      </c>
      <c r="AB108" s="64">
        <f t="shared" si="58"/>
        <v>0</v>
      </c>
      <c r="AC108" s="64">
        <f t="shared" si="58"/>
        <v>0</v>
      </c>
      <c r="AD108" s="64">
        <f t="shared" si="58"/>
        <v>0</v>
      </c>
      <c r="AE108" s="64">
        <f t="shared" si="58"/>
        <v>0</v>
      </c>
      <c r="AF108" s="64">
        <f t="shared" si="58"/>
        <v>0</v>
      </c>
      <c r="AG108" s="64">
        <f t="shared" si="58"/>
        <v>10162.422093448373</v>
      </c>
      <c r="AH108" s="65">
        <f t="shared" si="58"/>
        <v>278.07566803270987</v>
      </c>
      <c r="AJ108" s="44" t="s">
        <v>8</v>
      </c>
    </row>
    <row r="109" spans="2:36" x14ac:dyDescent="0.2">
      <c r="C109" s="58" t="str">
        <f>C94</f>
        <v>C</v>
      </c>
      <c r="D109" s="59"/>
      <c r="E109" s="64">
        <f t="shared" si="59"/>
        <v>0</v>
      </c>
      <c r="F109" s="64">
        <f t="shared" si="58"/>
        <v>0</v>
      </c>
      <c r="G109" s="64">
        <f t="shared" si="58"/>
        <v>5789.375482988291</v>
      </c>
      <c r="H109" s="64">
        <f t="shared" si="58"/>
        <v>0</v>
      </c>
      <c r="I109" s="64">
        <f t="shared" si="58"/>
        <v>8188.5345524407212</v>
      </c>
      <c r="J109" s="64">
        <f t="shared" si="58"/>
        <v>0</v>
      </c>
      <c r="K109" s="64">
        <f t="shared" si="58"/>
        <v>0</v>
      </c>
      <c r="L109" s="64">
        <f t="shared" si="58"/>
        <v>6804.4382202624392</v>
      </c>
      <c r="M109" s="64">
        <f t="shared" si="58"/>
        <v>0</v>
      </c>
      <c r="N109" s="64">
        <f t="shared" si="58"/>
        <v>5087.2855843247817</v>
      </c>
      <c r="O109" s="64">
        <f t="shared" si="58"/>
        <v>0</v>
      </c>
      <c r="P109" s="64">
        <f t="shared" si="58"/>
        <v>10236.556740434651</v>
      </c>
      <c r="Q109" s="64">
        <f t="shared" si="58"/>
        <v>1024.6067012698513</v>
      </c>
      <c r="R109" s="64">
        <f t="shared" si="58"/>
        <v>6682.167408132098</v>
      </c>
      <c r="S109" s="64">
        <f t="shared" si="58"/>
        <v>0</v>
      </c>
      <c r="T109" s="64">
        <f t="shared" si="58"/>
        <v>7496.3901892852591</v>
      </c>
      <c r="U109" s="64">
        <f t="shared" si="58"/>
        <v>0</v>
      </c>
      <c r="V109" s="64">
        <f t="shared" si="58"/>
        <v>0</v>
      </c>
      <c r="W109" s="64">
        <f t="shared" si="58"/>
        <v>0</v>
      </c>
      <c r="X109" s="64">
        <f t="shared" si="58"/>
        <v>0</v>
      </c>
      <c r="Y109" s="64">
        <f t="shared" si="58"/>
        <v>19335.167378728172</v>
      </c>
      <c r="Z109" s="64">
        <f t="shared" si="58"/>
        <v>0</v>
      </c>
      <c r="AA109" s="64">
        <f t="shared" si="58"/>
        <v>0</v>
      </c>
      <c r="AB109" s="64">
        <f t="shared" si="58"/>
        <v>0</v>
      </c>
      <c r="AC109" s="64">
        <f t="shared" si="58"/>
        <v>0</v>
      </c>
      <c r="AD109" s="64">
        <f t="shared" si="58"/>
        <v>7858.3913229412929</v>
      </c>
      <c r="AE109" s="64">
        <f t="shared" si="58"/>
        <v>0</v>
      </c>
      <c r="AF109" s="64">
        <f t="shared" si="58"/>
        <v>0</v>
      </c>
      <c r="AG109" s="64">
        <f t="shared" si="58"/>
        <v>10686.258283832309</v>
      </c>
      <c r="AH109" s="65">
        <f t="shared" si="58"/>
        <v>0</v>
      </c>
      <c r="AJ109" s="44" t="s">
        <v>8</v>
      </c>
    </row>
    <row r="110" spans="2:36" ht="13.5" thickBot="1" x14ac:dyDescent="0.25">
      <c r="C110" s="60" t="str">
        <f>C95</f>
        <v>D</v>
      </c>
      <c r="D110" s="61"/>
      <c r="E110" s="66">
        <f t="shared" si="59"/>
        <v>0</v>
      </c>
      <c r="F110" s="66">
        <f t="shared" si="58"/>
        <v>0</v>
      </c>
      <c r="G110" s="66">
        <f t="shared" si="58"/>
        <v>4612.6731490475813</v>
      </c>
      <c r="H110" s="66">
        <f t="shared" si="58"/>
        <v>0</v>
      </c>
      <c r="I110" s="66">
        <f t="shared" si="58"/>
        <v>0</v>
      </c>
      <c r="J110" s="66">
        <f t="shared" si="58"/>
        <v>15116.659432044409</v>
      </c>
      <c r="K110" s="66">
        <f t="shared" si="58"/>
        <v>0</v>
      </c>
      <c r="L110" s="66">
        <f t="shared" si="58"/>
        <v>6537.5975057423439</v>
      </c>
      <c r="M110" s="66">
        <f t="shared" si="58"/>
        <v>0</v>
      </c>
      <c r="N110" s="66">
        <f t="shared" si="58"/>
        <v>0</v>
      </c>
      <c r="O110" s="66">
        <f t="shared" si="58"/>
        <v>0</v>
      </c>
      <c r="P110" s="66">
        <f t="shared" si="58"/>
        <v>12544.799927003249</v>
      </c>
      <c r="Q110" s="66">
        <f t="shared" si="58"/>
        <v>0</v>
      </c>
      <c r="R110" s="66">
        <f t="shared" si="58"/>
        <v>0</v>
      </c>
      <c r="S110" s="66">
        <f t="shared" si="58"/>
        <v>9472.8544093594192</v>
      </c>
      <c r="T110" s="66">
        <f t="shared" si="58"/>
        <v>0</v>
      </c>
      <c r="U110" s="66">
        <f t="shared" si="58"/>
        <v>0</v>
      </c>
      <c r="V110" s="66">
        <f t="shared" si="58"/>
        <v>5405.3514974936134</v>
      </c>
      <c r="W110" s="66">
        <f t="shared" si="58"/>
        <v>0</v>
      </c>
      <c r="X110" s="66">
        <f t="shared" si="58"/>
        <v>0</v>
      </c>
      <c r="Y110" s="66">
        <f t="shared" si="58"/>
        <v>0</v>
      </c>
      <c r="Z110" s="66">
        <f t="shared" si="58"/>
        <v>6994.1736711091507</v>
      </c>
      <c r="AA110" s="66">
        <f t="shared" si="58"/>
        <v>4547.544807754326</v>
      </c>
      <c r="AB110" s="66">
        <f t="shared" si="58"/>
        <v>0</v>
      </c>
      <c r="AC110" s="66">
        <f t="shared" si="58"/>
        <v>0</v>
      </c>
      <c r="AD110" s="66">
        <f t="shared" si="58"/>
        <v>6849.0566576093834</v>
      </c>
      <c r="AE110" s="66">
        <f t="shared" si="58"/>
        <v>0</v>
      </c>
      <c r="AF110" s="66">
        <f t="shared" si="58"/>
        <v>10394.621766156548</v>
      </c>
      <c r="AG110" s="66">
        <f t="shared" si="58"/>
        <v>0</v>
      </c>
      <c r="AH110" s="67">
        <f t="shared" si="58"/>
        <v>0</v>
      </c>
      <c r="AJ110" s="44" t="s">
        <v>8</v>
      </c>
    </row>
    <row r="111" spans="2:36" x14ac:dyDescent="0.2">
      <c r="C111" s="45"/>
      <c r="AJ111" s="44" t="s">
        <v>8</v>
      </c>
    </row>
    <row r="112" spans="2:36" x14ac:dyDescent="0.2">
      <c r="C112" s="45">
        <f>C56</f>
        <v>0</v>
      </c>
      <c r="AJ112" s="44" t="s">
        <v>8</v>
      </c>
    </row>
    <row r="113" spans="2:36" x14ac:dyDescent="0.2">
      <c r="B113" s="72" t="s">
        <v>117</v>
      </c>
      <c r="C113" s="94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J113" s="44" t="s">
        <v>8</v>
      </c>
    </row>
    <row r="114" spans="2:36" outlineLevel="1" x14ac:dyDescent="0.2">
      <c r="B114" s="32" t="str">
        <f>B65</f>
        <v>bodGrossSellAmount</v>
      </c>
      <c r="C114" s="45" t="str">
        <f t="shared" ref="C114:C117" si="60">C107</f>
        <v>A</v>
      </c>
      <c r="E114" s="46">
        <f>E65</f>
        <v>0</v>
      </c>
      <c r="F114" s="46">
        <f t="shared" ref="F114:AH117" si="61">F65</f>
        <v>283.29177057356537</v>
      </c>
      <c r="G114" s="46">
        <f t="shared" si="61"/>
        <v>7154.5408478803029</v>
      </c>
      <c r="H114" s="46">
        <f t="shared" si="61"/>
        <v>0</v>
      </c>
      <c r="I114" s="46">
        <f t="shared" si="61"/>
        <v>4378.4228791680207</v>
      </c>
      <c r="J114" s="46">
        <f t="shared" si="61"/>
        <v>8736.1897532415696</v>
      </c>
      <c r="K114" s="46">
        <f t="shared" si="61"/>
        <v>0</v>
      </c>
      <c r="L114" s="46">
        <f t="shared" si="61"/>
        <v>0</v>
      </c>
      <c r="M114" s="46">
        <f t="shared" si="61"/>
        <v>0</v>
      </c>
      <c r="N114" s="46">
        <f t="shared" si="61"/>
        <v>8202.9672073765796</v>
      </c>
      <c r="O114" s="46">
        <f t="shared" si="61"/>
        <v>6574.7036917657661</v>
      </c>
      <c r="P114" s="46">
        <f t="shared" si="61"/>
        <v>0</v>
      </c>
      <c r="Q114" s="46">
        <f t="shared" si="61"/>
        <v>0</v>
      </c>
      <c r="R114" s="46">
        <f t="shared" si="61"/>
        <v>0</v>
      </c>
      <c r="S114" s="46">
        <f t="shared" si="61"/>
        <v>0</v>
      </c>
      <c r="T114" s="46">
        <f t="shared" si="61"/>
        <v>0</v>
      </c>
      <c r="U114" s="46">
        <f t="shared" si="61"/>
        <v>6425.4773051016518</v>
      </c>
      <c r="V114" s="46">
        <f t="shared" si="61"/>
        <v>0</v>
      </c>
      <c r="W114" s="46">
        <f t="shared" si="61"/>
        <v>0</v>
      </c>
      <c r="X114" s="46">
        <f t="shared" si="61"/>
        <v>0</v>
      </c>
      <c r="Y114" s="46">
        <f t="shared" si="61"/>
        <v>17868.332990937633</v>
      </c>
      <c r="Z114" s="46">
        <f t="shared" si="61"/>
        <v>0</v>
      </c>
      <c r="AA114" s="46">
        <f t="shared" si="61"/>
        <v>7709.4868874725862</v>
      </c>
      <c r="AB114" s="46">
        <f t="shared" si="61"/>
        <v>0</v>
      </c>
      <c r="AC114" s="46">
        <f t="shared" si="61"/>
        <v>0</v>
      </c>
      <c r="AD114" s="46">
        <f t="shared" si="61"/>
        <v>10109.91128573097</v>
      </c>
      <c r="AE114" s="46">
        <f t="shared" si="61"/>
        <v>0</v>
      </c>
      <c r="AF114" s="46">
        <f t="shared" si="61"/>
        <v>5718.5440321553233</v>
      </c>
      <c r="AG114" s="46">
        <f t="shared" si="61"/>
        <v>10624.933973916486</v>
      </c>
      <c r="AH114" s="46">
        <f t="shared" si="61"/>
        <v>0</v>
      </c>
      <c r="AJ114" s="44" t="s">
        <v>8</v>
      </c>
    </row>
    <row r="115" spans="2:36" outlineLevel="1" x14ac:dyDescent="0.2">
      <c r="C115" s="45" t="str">
        <f t="shared" si="60"/>
        <v>B</v>
      </c>
      <c r="E115" s="46">
        <f t="shared" ref="E115:T117" si="62">E66</f>
        <v>0</v>
      </c>
      <c r="F115" s="46">
        <f t="shared" si="62"/>
        <v>0</v>
      </c>
      <c r="G115" s="46">
        <f t="shared" si="62"/>
        <v>0</v>
      </c>
      <c r="H115" s="46">
        <f t="shared" si="62"/>
        <v>0</v>
      </c>
      <c r="I115" s="46">
        <f t="shared" si="62"/>
        <v>0</v>
      </c>
      <c r="J115" s="46">
        <f t="shared" si="62"/>
        <v>0</v>
      </c>
      <c r="K115" s="46">
        <f t="shared" si="62"/>
        <v>0</v>
      </c>
      <c r="L115" s="46">
        <f t="shared" si="62"/>
        <v>9679.8016672192643</v>
      </c>
      <c r="M115" s="46">
        <f t="shared" si="62"/>
        <v>7088.9571321194908</v>
      </c>
      <c r="N115" s="46">
        <f t="shared" si="62"/>
        <v>0</v>
      </c>
      <c r="O115" s="46">
        <f t="shared" si="62"/>
        <v>0</v>
      </c>
      <c r="P115" s="46">
        <f t="shared" si="62"/>
        <v>16363.534878440611</v>
      </c>
      <c r="Q115" s="46">
        <f t="shared" si="62"/>
        <v>0</v>
      </c>
      <c r="R115" s="46">
        <f t="shared" si="62"/>
        <v>0</v>
      </c>
      <c r="S115" s="46">
        <f t="shared" si="62"/>
        <v>0</v>
      </c>
      <c r="T115" s="46">
        <f t="shared" si="62"/>
        <v>10656.961210529347</v>
      </c>
      <c r="U115" s="46">
        <f t="shared" si="61"/>
        <v>0</v>
      </c>
      <c r="V115" s="46">
        <f t="shared" si="61"/>
        <v>0</v>
      </c>
      <c r="W115" s="46">
        <f t="shared" si="61"/>
        <v>10537.695343448639</v>
      </c>
      <c r="X115" s="46">
        <f t="shared" si="61"/>
        <v>0</v>
      </c>
      <c r="Y115" s="46">
        <f t="shared" si="61"/>
        <v>0</v>
      </c>
      <c r="Z115" s="46">
        <f t="shared" si="61"/>
        <v>0</v>
      </c>
      <c r="AA115" s="46">
        <f t="shared" si="61"/>
        <v>0</v>
      </c>
      <c r="AB115" s="46">
        <f t="shared" si="61"/>
        <v>8664.4666988004628</v>
      </c>
      <c r="AC115" s="46">
        <f t="shared" si="61"/>
        <v>0</v>
      </c>
      <c r="AD115" s="46">
        <f t="shared" si="61"/>
        <v>0</v>
      </c>
      <c r="AE115" s="46">
        <f t="shared" si="61"/>
        <v>0</v>
      </c>
      <c r="AF115" s="46">
        <f t="shared" si="61"/>
        <v>0</v>
      </c>
      <c r="AG115" s="46">
        <f t="shared" si="61"/>
        <v>0</v>
      </c>
      <c r="AH115" s="46">
        <f t="shared" si="61"/>
        <v>0</v>
      </c>
      <c r="AJ115" s="44" t="s">
        <v>8</v>
      </c>
    </row>
    <row r="116" spans="2:36" outlineLevel="1" x14ac:dyDescent="0.2">
      <c r="C116" s="45" t="str">
        <f t="shared" si="60"/>
        <v>C</v>
      </c>
      <c r="E116" s="46">
        <f t="shared" si="62"/>
        <v>0</v>
      </c>
      <c r="F116" s="46">
        <f t="shared" si="61"/>
        <v>0</v>
      </c>
      <c r="G116" s="46">
        <f t="shared" si="61"/>
        <v>0</v>
      </c>
      <c r="H116" s="46">
        <f t="shared" si="61"/>
        <v>5789.375482988291</v>
      </c>
      <c r="I116" s="46">
        <f t="shared" si="61"/>
        <v>0</v>
      </c>
      <c r="J116" s="46">
        <f t="shared" si="61"/>
        <v>8188.5345524407212</v>
      </c>
      <c r="K116" s="46">
        <f t="shared" si="61"/>
        <v>0</v>
      </c>
      <c r="L116" s="46">
        <f t="shared" si="61"/>
        <v>0</v>
      </c>
      <c r="M116" s="46">
        <f t="shared" si="61"/>
        <v>6804.4382202624392</v>
      </c>
      <c r="N116" s="46">
        <f t="shared" si="61"/>
        <v>0</v>
      </c>
      <c r="O116" s="46">
        <f t="shared" si="61"/>
        <v>5087.2855843247817</v>
      </c>
      <c r="P116" s="46">
        <f t="shared" si="61"/>
        <v>0</v>
      </c>
      <c r="Q116" s="46">
        <f t="shared" si="61"/>
        <v>0</v>
      </c>
      <c r="R116" s="46">
        <f t="shared" si="61"/>
        <v>0</v>
      </c>
      <c r="S116" s="46">
        <f t="shared" si="61"/>
        <v>15520.233256380814</v>
      </c>
      <c r="T116" s="46">
        <f t="shared" si="61"/>
        <v>0</v>
      </c>
      <c r="U116" s="46">
        <f t="shared" si="61"/>
        <v>171.79227517112122</v>
      </c>
      <c r="V116" s="46">
        <f t="shared" si="61"/>
        <v>8350.0416220901188</v>
      </c>
      <c r="W116" s="46">
        <f t="shared" si="61"/>
        <v>0</v>
      </c>
      <c r="X116" s="46">
        <f t="shared" si="61"/>
        <v>0</v>
      </c>
      <c r="Y116" s="46">
        <f t="shared" si="61"/>
        <v>0</v>
      </c>
      <c r="Z116" s="46">
        <f t="shared" si="61"/>
        <v>11367.372940902123</v>
      </c>
      <c r="AA116" s="46">
        <f t="shared" si="61"/>
        <v>7011.6591052869235</v>
      </c>
      <c r="AB116" s="46">
        <f t="shared" si="61"/>
        <v>0</v>
      </c>
      <c r="AC116" s="46">
        <f t="shared" si="61"/>
        <v>0</v>
      </c>
      <c r="AD116" s="46">
        <f t="shared" si="61"/>
        <v>0</v>
      </c>
      <c r="AE116" s="46">
        <f t="shared" si="61"/>
        <v>7858.3913229412929</v>
      </c>
      <c r="AF116" s="46">
        <f t="shared" si="61"/>
        <v>0</v>
      </c>
      <c r="AG116" s="46">
        <f t="shared" si="61"/>
        <v>0</v>
      </c>
      <c r="AH116" s="46">
        <f t="shared" si="61"/>
        <v>274.93363931001477</v>
      </c>
      <c r="AJ116" s="44" t="s">
        <v>8</v>
      </c>
    </row>
    <row r="117" spans="2:36" outlineLevel="1" x14ac:dyDescent="0.2">
      <c r="C117" s="45" t="str">
        <f t="shared" si="60"/>
        <v>D</v>
      </c>
      <c r="E117" s="46">
        <f t="shared" si="62"/>
        <v>0</v>
      </c>
      <c r="F117" s="46">
        <f t="shared" si="61"/>
        <v>0</v>
      </c>
      <c r="G117" s="46">
        <f t="shared" si="61"/>
        <v>0</v>
      </c>
      <c r="H117" s="46">
        <f t="shared" si="61"/>
        <v>4612.6731490475813</v>
      </c>
      <c r="I117" s="46">
        <f t="shared" si="61"/>
        <v>0</v>
      </c>
      <c r="J117" s="46">
        <f t="shared" si="61"/>
        <v>0</v>
      </c>
      <c r="K117" s="46">
        <f t="shared" si="61"/>
        <v>15116.659432044409</v>
      </c>
      <c r="L117" s="46">
        <f t="shared" si="61"/>
        <v>0</v>
      </c>
      <c r="M117" s="46">
        <f t="shared" si="61"/>
        <v>6537.5975057423439</v>
      </c>
      <c r="N117" s="46">
        <f t="shared" si="61"/>
        <v>0</v>
      </c>
      <c r="O117" s="46">
        <f t="shared" si="61"/>
        <v>0</v>
      </c>
      <c r="P117" s="46">
        <f t="shared" si="61"/>
        <v>0</v>
      </c>
      <c r="Q117" s="46">
        <f t="shared" si="61"/>
        <v>1154.1215932842988</v>
      </c>
      <c r="R117" s="46">
        <f t="shared" si="61"/>
        <v>11390.67833371895</v>
      </c>
      <c r="S117" s="46">
        <f t="shared" si="61"/>
        <v>0</v>
      </c>
      <c r="T117" s="46">
        <f t="shared" si="61"/>
        <v>2762.9158693964973</v>
      </c>
      <c r="U117" s="46">
        <f t="shared" si="61"/>
        <v>727.32833384136757</v>
      </c>
      <c r="V117" s="46">
        <f t="shared" si="61"/>
        <v>0</v>
      </c>
      <c r="W117" s="46">
        <f t="shared" si="61"/>
        <v>15498.647423142897</v>
      </c>
      <c r="X117" s="46">
        <f t="shared" si="61"/>
        <v>0</v>
      </c>
      <c r="Y117" s="46">
        <f t="shared" si="61"/>
        <v>0</v>
      </c>
      <c r="Z117" s="46">
        <f t="shared" si="61"/>
        <v>0</v>
      </c>
      <c r="AA117" s="46">
        <f t="shared" si="61"/>
        <v>0</v>
      </c>
      <c r="AB117" s="46">
        <f t="shared" si="61"/>
        <v>13080.43668650749</v>
      </c>
      <c r="AC117" s="46">
        <f t="shared" si="61"/>
        <v>0</v>
      </c>
      <c r="AD117" s="46">
        <f t="shared" si="61"/>
        <v>0</v>
      </c>
      <c r="AE117" s="46">
        <f t="shared" si="61"/>
        <v>6849.0566576093834</v>
      </c>
      <c r="AF117" s="46">
        <f t="shared" si="61"/>
        <v>0</v>
      </c>
      <c r="AG117" s="46">
        <f t="shared" si="61"/>
        <v>10394.621766156548</v>
      </c>
      <c r="AH117" s="46">
        <f t="shared" si="61"/>
        <v>0</v>
      </c>
      <c r="AJ117" s="44" t="s">
        <v>8</v>
      </c>
    </row>
    <row r="118" spans="2:36" outlineLevel="1" x14ac:dyDescent="0.2">
      <c r="AJ118" s="44" t="s">
        <v>8</v>
      </c>
    </row>
    <row r="119" spans="2:36" outlineLevel="1" x14ac:dyDescent="0.2">
      <c r="B119" s="32" t="str">
        <f>B24</f>
        <v>closeToOpenPriceRet</v>
      </c>
      <c r="C119" s="45" t="str">
        <f>C52</f>
        <v>A</v>
      </c>
      <c r="E119" s="49">
        <f t="shared" ref="E119:AH119" si="63">E24</f>
        <v>-4.0000000000000036E-2</v>
      </c>
      <c r="F119" s="49">
        <f t="shared" si="63"/>
        <v>-4.0000000000000036E-2</v>
      </c>
      <c r="G119" s="49">
        <f t="shared" si="63"/>
        <v>-3.0000000000000027E-2</v>
      </c>
      <c r="H119" s="49">
        <f t="shared" si="63"/>
        <v>-1.0000000000000009E-2</v>
      </c>
      <c r="I119" s="49">
        <f t="shared" si="63"/>
        <v>3.0000000000000027E-2</v>
      </c>
      <c r="J119" s="49">
        <f t="shared" si="63"/>
        <v>-1.9999999999999907E-2</v>
      </c>
      <c r="K119" s="49">
        <f t="shared" si="63"/>
        <v>1.0000000000000009E-2</v>
      </c>
      <c r="L119" s="49">
        <f t="shared" si="63"/>
        <v>2.0000000000000018E-2</v>
      </c>
      <c r="M119" s="49">
        <f t="shared" si="63"/>
        <v>5.0000000000000044E-2</v>
      </c>
      <c r="N119" s="49">
        <f t="shared" si="63"/>
        <v>5.0000000000000044E-2</v>
      </c>
      <c r="O119" s="49">
        <f t="shared" si="63"/>
        <v>-1.000000000000012E-2</v>
      </c>
      <c r="P119" s="49">
        <f t="shared" si="63"/>
        <v>-5.0000000000000044E-2</v>
      </c>
      <c r="Q119" s="49">
        <f t="shared" si="63"/>
        <v>-1.0000000000000009E-2</v>
      </c>
      <c r="R119" s="49">
        <f t="shared" si="63"/>
        <v>-3.0000000000000027E-2</v>
      </c>
      <c r="S119" s="49">
        <f t="shared" si="63"/>
        <v>-1.0000000000000009E-2</v>
      </c>
      <c r="T119" s="49">
        <f t="shared" si="63"/>
        <v>-4.0000000000000036E-2</v>
      </c>
      <c r="U119" s="49">
        <f t="shared" si="63"/>
        <v>1.0000000000000009E-2</v>
      </c>
      <c r="V119" s="49">
        <f t="shared" si="63"/>
        <v>-9.9999999999998979E-3</v>
      </c>
      <c r="W119" s="49">
        <f t="shared" si="63"/>
        <v>-3.9999999999999925E-2</v>
      </c>
      <c r="X119" s="49">
        <f t="shared" si="63"/>
        <v>1.0000000000000009E-2</v>
      </c>
      <c r="Y119" s="49">
        <f t="shared" si="63"/>
        <v>5.0000000000000044E-2</v>
      </c>
      <c r="Z119" s="49">
        <f t="shared" si="63"/>
        <v>4.0000000000000036E-2</v>
      </c>
      <c r="AA119" s="49">
        <f t="shared" si="63"/>
        <v>-1.9999999999999907E-2</v>
      </c>
      <c r="AB119" s="49">
        <f t="shared" si="63"/>
        <v>-2.0000000000000018E-2</v>
      </c>
      <c r="AC119" s="49">
        <f t="shared" si="63"/>
        <v>-3.0000000000000027E-2</v>
      </c>
      <c r="AD119" s="49">
        <f t="shared" si="63"/>
        <v>-3.0000000000000027E-2</v>
      </c>
      <c r="AE119" s="49">
        <f t="shared" si="63"/>
        <v>-3.0000000000000138E-2</v>
      </c>
      <c r="AF119" s="49">
        <f t="shared" si="63"/>
        <v>-4.0000000000000036E-2</v>
      </c>
      <c r="AG119" s="49">
        <f t="shared" si="63"/>
        <v>-2.0000000000000018E-2</v>
      </c>
      <c r="AH119" s="49">
        <f t="shared" si="63"/>
        <v>3.0000000000000027E-2</v>
      </c>
      <c r="AJ119" s="44" t="s">
        <v>8</v>
      </c>
    </row>
    <row r="120" spans="2:36" outlineLevel="1" x14ac:dyDescent="0.2">
      <c r="C120" s="45" t="str">
        <f>C53</f>
        <v>B</v>
      </c>
      <c r="E120" s="49">
        <f t="shared" ref="E120:AH120" si="64">E25</f>
        <v>4.0000000000000036E-2</v>
      </c>
      <c r="F120" s="49">
        <f t="shared" si="64"/>
        <v>4.0000000000000036E-2</v>
      </c>
      <c r="G120" s="49">
        <f t="shared" si="64"/>
        <v>5.0000000000000044E-2</v>
      </c>
      <c r="H120" s="49">
        <f t="shared" si="64"/>
        <v>-2.0000000000000018E-2</v>
      </c>
      <c r="I120" s="49">
        <f t="shared" si="64"/>
        <v>-4.0000000000000036E-2</v>
      </c>
      <c r="J120" s="49">
        <f t="shared" si="64"/>
        <v>-4.9999999999999933E-2</v>
      </c>
      <c r="K120" s="49">
        <f t="shared" si="64"/>
        <v>-3.0000000000000027E-2</v>
      </c>
      <c r="L120" s="49">
        <f t="shared" si="64"/>
        <v>2.0000000000000018E-2</v>
      </c>
      <c r="M120" s="49">
        <f t="shared" si="64"/>
        <v>-5.0000000000000044E-2</v>
      </c>
      <c r="N120" s="49">
        <f t="shared" si="64"/>
        <v>-1.0000000000000009E-2</v>
      </c>
      <c r="O120" s="49">
        <f t="shared" si="64"/>
        <v>-1.0000000000000009E-2</v>
      </c>
      <c r="P120" s="49">
        <f t="shared" si="64"/>
        <v>0</v>
      </c>
      <c r="Q120" s="49">
        <f t="shared" si="64"/>
        <v>1.0000000000000009E-2</v>
      </c>
      <c r="R120" s="49">
        <f t="shared" si="64"/>
        <v>1.0000000000000009E-2</v>
      </c>
      <c r="S120" s="49">
        <f t="shared" si="64"/>
        <v>-4.0000000000000036E-2</v>
      </c>
      <c r="T120" s="49">
        <f t="shared" si="64"/>
        <v>4.0000000000000036E-2</v>
      </c>
      <c r="U120" s="49">
        <f t="shared" si="64"/>
        <v>3.0000000000000027E-2</v>
      </c>
      <c r="V120" s="49">
        <f t="shared" si="64"/>
        <v>1.0000000000000009E-2</v>
      </c>
      <c r="W120" s="49">
        <f t="shared" si="64"/>
        <v>2.0000000000000018E-2</v>
      </c>
      <c r="X120" s="49">
        <f t="shared" si="64"/>
        <v>0</v>
      </c>
      <c r="Y120" s="49">
        <f t="shared" si="64"/>
        <v>0</v>
      </c>
      <c r="Z120" s="49">
        <f t="shared" si="64"/>
        <v>4.0000000000000036E-2</v>
      </c>
      <c r="AA120" s="49">
        <f t="shared" si="64"/>
        <v>5.0000000000000044E-2</v>
      </c>
      <c r="AB120" s="49">
        <f t="shared" si="64"/>
        <v>4.0000000000000036E-2</v>
      </c>
      <c r="AC120" s="49">
        <f t="shared" si="64"/>
        <v>-2.0000000000000018E-2</v>
      </c>
      <c r="AD120" s="49">
        <f t="shared" si="64"/>
        <v>-5.0000000000000044E-2</v>
      </c>
      <c r="AE120" s="49">
        <f t="shared" si="64"/>
        <v>-9.9999999999998979E-3</v>
      </c>
      <c r="AF120" s="49">
        <f t="shared" si="64"/>
        <v>-2.0000000000000129E-2</v>
      </c>
      <c r="AG120" s="49">
        <f t="shared" si="64"/>
        <v>-1.0000000000000009E-2</v>
      </c>
      <c r="AH120" s="49">
        <f t="shared" si="64"/>
        <v>5.0000000000000044E-2</v>
      </c>
      <c r="AJ120" s="44" t="s">
        <v>8</v>
      </c>
    </row>
    <row r="121" spans="2:36" outlineLevel="1" x14ac:dyDescent="0.2">
      <c r="C121" s="45" t="str">
        <f>C54</f>
        <v>C</v>
      </c>
      <c r="E121" s="49">
        <f t="shared" ref="E121:AH121" si="65">E26</f>
        <v>1.0000000000000009E-2</v>
      </c>
      <c r="F121" s="49">
        <f t="shared" si="65"/>
        <v>1.0000000000000009E-2</v>
      </c>
      <c r="G121" s="49">
        <f t="shared" si="65"/>
        <v>-1.9999999999999907E-2</v>
      </c>
      <c r="H121" s="49">
        <f t="shared" si="65"/>
        <v>4.0000000000000036E-2</v>
      </c>
      <c r="I121" s="49">
        <f t="shared" si="65"/>
        <v>-1.000000000000012E-2</v>
      </c>
      <c r="J121" s="49">
        <f t="shared" si="65"/>
        <v>5.0000000000000044E-2</v>
      </c>
      <c r="K121" s="49">
        <f t="shared" si="65"/>
        <v>4.0000000000000036E-2</v>
      </c>
      <c r="L121" s="49">
        <f t="shared" si="65"/>
        <v>5.0000000000000044E-2</v>
      </c>
      <c r="M121" s="49">
        <f t="shared" si="65"/>
        <v>-2.0000000000000129E-2</v>
      </c>
      <c r="N121" s="49">
        <f t="shared" si="65"/>
        <v>3.0000000000000027E-2</v>
      </c>
      <c r="O121" s="49">
        <f t="shared" si="65"/>
        <v>0</v>
      </c>
      <c r="P121" s="49">
        <f t="shared" si="65"/>
        <v>-9.9999999999998979E-3</v>
      </c>
      <c r="Q121" s="49">
        <f t="shared" si="65"/>
        <v>-2.0000000000000018E-2</v>
      </c>
      <c r="R121" s="49">
        <f t="shared" si="65"/>
        <v>-5.0000000000000044E-2</v>
      </c>
      <c r="S121" s="49">
        <f t="shared" si="65"/>
        <v>-5.0000000000000044E-2</v>
      </c>
      <c r="T121" s="49">
        <f t="shared" si="65"/>
        <v>1.0000000000000009E-2</v>
      </c>
      <c r="U121" s="49">
        <f t="shared" si="65"/>
        <v>0</v>
      </c>
      <c r="V121" s="49">
        <f t="shared" si="65"/>
        <v>-1.0000000000000009E-2</v>
      </c>
      <c r="W121" s="49">
        <f t="shared" si="65"/>
        <v>0</v>
      </c>
      <c r="X121" s="49">
        <f t="shared" si="65"/>
        <v>0</v>
      </c>
      <c r="Y121" s="49">
        <f t="shared" si="65"/>
        <v>4.0000000000000036E-2</v>
      </c>
      <c r="Z121" s="49">
        <f t="shared" si="65"/>
        <v>0</v>
      </c>
      <c r="AA121" s="49">
        <f t="shared" si="65"/>
        <v>2.0000000000000018E-2</v>
      </c>
      <c r="AB121" s="49">
        <f t="shared" si="65"/>
        <v>-4.0000000000000036E-2</v>
      </c>
      <c r="AC121" s="49">
        <f t="shared" si="65"/>
        <v>3.0000000000000027E-2</v>
      </c>
      <c r="AD121" s="49">
        <f t="shared" si="65"/>
        <v>-1.0000000000000009E-2</v>
      </c>
      <c r="AE121" s="49">
        <f t="shared" si="65"/>
        <v>5.0000000000000044E-2</v>
      </c>
      <c r="AF121" s="49">
        <f t="shared" si="65"/>
        <v>2.0000000000000018E-2</v>
      </c>
      <c r="AG121" s="49">
        <f t="shared" si="65"/>
        <v>2.0000000000000018E-2</v>
      </c>
      <c r="AH121" s="49">
        <f t="shared" si="65"/>
        <v>0</v>
      </c>
      <c r="AJ121" s="44" t="s">
        <v>8</v>
      </c>
    </row>
    <row r="122" spans="2:36" outlineLevel="1" x14ac:dyDescent="0.2">
      <c r="C122" s="45" t="str">
        <f>C55</f>
        <v>D</v>
      </c>
      <c r="E122" s="49">
        <f t="shared" ref="E122:AH122" si="66">E27</f>
        <v>-4.0000000000000036E-2</v>
      </c>
      <c r="F122" s="49">
        <f t="shared" si="66"/>
        <v>-4.0000000000000036E-2</v>
      </c>
      <c r="G122" s="49">
        <f t="shared" si="66"/>
        <v>-5.0000000000000044E-2</v>
      </c>
      <c r="H122" s="49">
        <f t="shared" si="66"/>
        <v>3.0000000000000027E-2</v>
      </c>
      <c r="I122" s="49">
        <f t="shared" si="66"/>
        <v>1.0000000000000009E-2</v>
      </c>
      <c r="J122" s="49">
        <f t="shared" si="66"/>
        <v>-4.0000000000000036E-2</v>
      </c>
      <c r="K122" s="49">
        <f t="shared" si="66"/>
        <v>-1.0000000000000009E-2</v>
      </c>
      <c r="L122" s="49">
        <f t="shared" si="66"/>
        <v>-1.0000000000000009E-2</v>
      </c>
      <c r="M122" s="49">
        <f t="shared" si="66"/>
        <v>0</v>
      </c>
      <c r="N122" s="49">
        <f t="shared" si="66"/>
        <v>1.0000000000000009E-2</v>
      </c>
      <c r="O122" s="49">
        <f t="shared" si="66"/>
        <v>4.0000000000000036E-2</v>
      </c>
      <c r="P122" s="49">
        <f t="shared" si="66"/>
        <v>4.0000000000000036E-2</v>
      </c>
      <c r="Q122" s="49">
        <f t="shared" si="66"/>
        <v>-4.9999999999999933E-2</v>
      </c>
      <c r="R122" s="49">
        <f t="shared" si="66"/>
        <v>-4.0000000000000036E-2</v>
      </c>
      <c r="S122" s="49">
        <f t="shared" si="66"/>
        <v>-4.0000000000000036E-2</v>
      </c>
      <c r="T122" s="49">
        <f t="shared" si="66"/>
        <v>-3.0000000000000138E-2</v>
      </c>
      <c r="U122" s="49">
        <f t="shared" si="66"/>
        <v>4.0000000000000036E-2</v>
      </c>
      <c r="V122" s="49">
        <f t="shared" si="66"/>
        <v>3.0000000000000027E-2</v>
      </c>
      <c r="W122" s="49">
        <f t="shared" si="66"/>
        <v>5.0000000000000044E-2</v>
      </c>
      <c r="X122" s="49">
        <f t="shared" si="66"/>
        <v>3.0000000000000027E-2</v>
      </c>
      <c r="Y122" s="49">
        <f t="shared" si="66"/>
        <v>0</v>
      </c>
      <c r="Z122" s="49">
        <f t="shared" si="66"/>
        <v>0</v>
      </c>
      <c r="AA122" s="49">
        <f t="shared" si="66"/>
        <v>4.0000000000000036E-2</v>
      </c>
      <c r="AB122" s="49">
        <f t="shared" si="66"/>
        <v>5.0000000000000044E-2</v>
      </c>
      <c r="AC122" s="49">
        <f t="shared" si="66"/>
        <v>1.0000000000000009E-2</v>
      </c>
      <c r="AD122" s="49">
        <f t="shared" si="66"/>
        <v>-4.9999999999999933E-2</v>
      </c>
      <c r="AE122" s="49">
        <f t="shared" si="66"/>
        <v>-4.0000000000000036E-2</v>
      </c>
      <c r="AF122" s="49">
        <f t="shared" si="66"/>
        <v>-4.9999999999999933E-2</v>
      </c>
      <c r="AG122" s="49">
        <f t="shared" si="66"/>
        <v>0</v>
      </c>
      <c r="AH122" s="49">
        <f t="shared" si="66"/>
        <v>1.0000000000000009E-2</v>
      </c>
      <c r="AJ122" s="44" t="s">
        <v>8</v>
      </c>
    </row>
    <row r="123" spans="2:36" outlineLevel="1" x14ac:dyDescent="0.2">
      <c r="C123" s="45"/>
      <c r="AJ123" s="44" t="s">
        <v>8</v>
      </c>
    </row>
    <row r="124" spans="2:36" ht="15" outlineLevel="1" x14ac:dyDescent="0.25">
      <c r="B124" s="5" t="s">
        <v>128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J124" s="44" t="s">
        <v>8</v>
      </c>
    </row>
    <row r="125" spans="2:36" outlineLevel="1" x14ac:dyDescent="0.2">
      <c r="B125" s="33"/>
      <c r="C125" s="45" t="str">
        <f t="shared" ref="C125:C129" si="67">C119</f>
        <v>A</v>
      </c>
      <c r="E125" s="46">
        <f>E114*(1+E119)</f>
        <v>0</v>
      </c>
      <c r="F125" s="46">
        <f t="shared" ref="F125:AH125" si="68">F114*(1+F119)</f>
        <v>271.96009975062276</v>
      </c>
      <c r="G125" s="46">
        <f t="shared" si="68"/>
        <v>6939.9046224438935</v>
      </c>
      <c r="H125" s="46">
        <f t="shared" si="68"/>
        <v>0</v>
      </c>
      <c r="I125" s="46">
        <f t="shared" si="68"/>
        <v>4509.775565543061</v>
      </c>
      <c r="J125" s="46">
        <f t="shared" si="68"/>
        <v>8561.4659581767392</v>
      </c>
      <c r="K125" s="46">
        <f t="shared" si="68"/>
        <v>0</v>
      </c>
      <c r="L125" s="46">
        <f t="shared" si="68"/>
        <v>0</v>
      </c>
      <c r="M125" s="46">
        <f t="shared" si="68"/>
        <v>0</v>
      </c>
      <c r="N125" s="46">
        <f t="shared" si="68"/>
        <v>8613.1155677454099</v>
      </c>
      <c r="O125" s="46">
        <f t="shared" si="68"/>
        <v>6508.956654848108</v>
      </c>
      <c r="P125" s="46">
        <f t="shared" si="68"/>
        <v>0</v>
      </c>
      <c r="Q125" s="46">
        <f t="shared" si="68"/>
        <v>0</v>
      </c>
      <c r="R125" s="46">
        <f t="shared" si="68"/>
        <v>0</v>
      </c>
      <c r="S125" s="46">
        <f t="shared" si="68"/>
        <v>0</v>
      </c>
      <c r="T125" s="46">
        <f t="shared" si="68"/>
        <v>0</v>
      </c>
      <c r="U125" s="46">
        <f t="shared" si="68"/>
        <v>6489.7320781526687</v>
      </c>
      <c r="V125" s="46">
        <f t="shared" si="68"/>
        <v>0</v>
      </c>
      <c r="W125" s="46">
        <f t="shared" si="68"/>
        <v>0</v>
      </c>
      <c r="X125" s="46">
        <f t="shared" si="68"/>
        <v>0</v>
      </c>
      <c r="Y125" s="46">
        <f t="shared" si="68"/>
        <v>18761.749640484515</v>
      </c>
      <c r="Z125" s="46">
        <f t="shared" si="68"/>
        <v>0</v>
      </c>
      <c r="AA125" s="46">
        <f t="shared" si="68"/>
        <v>7555.2971497231356</v>
      </c>
      <c r="AB125" s="46">
        <f t="shared" si="68"/>
        <v>0</v>
      </c>
      <c r="AC125" s="46">
        <f t="shared" si="68"/>
        <v>0</v>
      </c>
      <c r="AD125" s="46">
        <f t="shared" si="68"/>
        <v>9806.6139471590413</v>
      </c>
      <c r="AE125" s="46">
        <f t="shared" si="68"/>
        <v>0</v>
      </c>
      <c r="AF125" s="46">
        <f t="shared" si="68"/>
        <v>5489.8022708691105</v>
      </c>
      <c r="AG125" s="46">
        <f t="shared" si="68"/>
        <v>10412.435294438155</v>
      </c>
      <c r="AH125" s="46">
        <f t="shared" si="68"/>
        <v>0</v>
      </c>
      <c r="AJ125" s="44" t="s">
        <v>8</v>
      </c>
    </row>
    <row r="126" spans="2:36" outlineLevel="1" x14ac:dyDescent="0.2">
      <c r="C126" s="45" t="str">
        <f t="shared" si="67"/>
        <v>B</v>
      </c>
      <c r="E126" s="46">
        <f t="shared" ref="E126:AH128" si="69">E115*(1+E120)</f>
        <v>0</v>
      </c>
      <c r="F126" s="46">
        <f t="shared" si="69"/>
        <v>0</v>
      </c>
      <c r="G126" s="46">
        <f t="shared" si="69"/>
        <v>0</v>
      </c>
      <c r="H126" s="46">
        <f t="shared" si="69"/>
        <v>0</v>
      </c>
      <c r="I126" s="46">
        <f t="shared" si="69"/>
        <v>0</v>
      </c>
      <c r="J126" s="46">
        <f t="shared" si="69"/>
        <v>0</v>
      </c>
      <c r="K126" s="46">
        <f t="shared" si="69"/>
        <v>0</v>
      </c>
      <c r="L126" s="46">
        <f t="shared" si="69"/>
        <v>9873.3977005636498</v>
      </c>
      <c r="M126" s="46">
        <f t="shared" si="69"/>
        <v>6734.5092755135156</v>
      </c>
      <c r="N126" s="46">
        <f t="shared" si="69"/>
        <v>0</v>
      </c>
      <c r="O126" s="46">
        <f t="shared" si="69"/>
        <v>0</v>
      </c>
      <c r="P126" s="46">
        <f t="shared" si="69"/>
        <v>16363.534878440611</v>
      </c>
      <c r="Q126" s="46">
        <f t="shared" si="69"/>
        <v>0</v>
      </c>
      <c r="R126" s="46">
        <f t="shared" si="69"/>
        <v>0</v>
      </c>
      <c r="S126" s="46">
        <f t="shared" si="69"/>
        <v>0</v>
      </c>
      <c r="T126" s="46">
        <f t="shared" si="69"/>
        <v>11083.239658950521</v>
      </c>
      <c r="U126" s="46">
        <f t="shared" si="69"/>
        <v>0</v>
      </c>
      <c r="V126" s="46">
        <f t="shared" si="69"/>
        <v>0</v>
      </c>
      <c r="W126" s="46">
        <f t="shared" si="69"/>
        <v>10748.449250317612</v>
      </c>
      <c r="X126" s="46">
        <f t="shared" si="69"/>
        <v>0</v>
      </c>
      <c r="Y126" s="46">
        <f t="shared" si="69"/>
        <v>0</v>
      </c>
      <c r="Z126" s="46">
        <f t="shared" si="69"/>
        <v>0</v>
      </c>
      <c r="AA126" s="46">
        <f t="shared" si="69"/>
        <v>0</v>
      </c>
      <c r="AB126" s="46">
        <f t="shared" si="69"/>
        <v>9011.0453667524816</v>
      </c>
      <c r="AC126" s="46">
        <f t="shared" si="69"/>
        <v>0</v>
      </c>
      <c r="AD126" s="46">
        <f t="shared" si="69"/>
        <v>0</v>
      </c>
      <c r="AE126" s="46">
        <f t="shared" si="69"/>
        <v>0</v>
      </c>
      <c r="AF126" s="46">
        <f t="shared" si="69"/>
        <v>0</v>
      </c>
      <c r="AG126" s="46">
        <f t="shared" si="69"/>
        <v>0</v>
      </c>
      <c r="AH126" s="46">
        <f t="shared" si="69"/>
        <v>0</v>
      </c>
      <c r="AJ126" s="44" t="s">
        <v>8</v>
      </c>
    </row>
    <row r="127" spans="2:36" outlineLevel="1" x14ac:dyDescent="0.2">
      <c r="C127" s="45" t="str">
        <f t="shared" si="67"/>
        <v>C</v>
      </c>
      <c r="E127" s="46">
        <f t="shared" si="69"/>
        <v>0</v>
      </c>
      <c r="F127" s="46">
        <f t="shared" si="69"/>
        <v>0</v>
      </c>
      <c r="G127" s="46">
        <f t="shared" si="69"/>
        <v>0</v>
      </c>
      <c r="H127" s="46">
        <f t="shared" si="69"/>
        <v>6020.9505023078227</v>
      </c>
      <c r="I127" s="46">
        <f t="shared" si="69"/>
        <v>0</v>
      </c>
      <c r="J127" s="46">
        <f t="shared" si="69"/>
        <v>8597.9612800627583</v>
      </c>
      <c r="K127" s="46">
        <f t="shared" si="69"/>
        <v>0</v>
      </c>
      <c r="L127" s="46">
        <f t="shared" si="69"/>
        <v>0</v>
      </c>
      <c r="M127" s="46">
        <f t="shared" si="69"/>
        <v>6668.3494558571892</v>
      </c>
      <c r="N127" s="46">
        <f t="shared" si="69"/>
        <v>0</v>
      </c>
      <c r="O127" s="46">
        <f t="shared" si="69"/>
        <v>5087.2855843247817</v>
      </c>
      <c r="P127" s="46">
        <f t="shared" si="69"/>
        <v>0</v>
      </c>
      <c r="Q127" s="46">
        <f t="shared" si="69"/>
        <v>0</v>
      </c>
      <c r="R127" s="46">
        <f t="shared" si="69"/>
        <v>0</v>
      </c>
      <c r="S127" s="46">
        <f t="shared" si="69"/>
        <v>14744.221593561773</v>
      </c>
      <c r="T127" s="46">
        <f t="shared" si="69"/>
        <v>0</v>
      </c>
      <c r="U127" s="46">
        <f t="shared" si="69"/>
        <v>171.79227517112122</v>
      </c>
      <c r="V127" s="46">
        <f t="shared" si="69"/>
        <v>8266.5412058692182</v>
      </c>
      <c r="W127" s="46">
        <f t="shared" si="69"/>
        <v>0</v>
      </c>
      <c r="X127" s="46">
        <f t="shared" si="69"/>
        <v>0</v>
      </c>
      <c r="Y127" s="46">
        <f t="shared" si="69"/>
        <v>0</v>
      </c>
      <c r="Z127" s="46">
        <f t="shared" si="69"/>
        <v>11367.372940902123</v>
      </c>
      <c r="AA127" s="46">
        <f t="shared" si="69"/>
        <v>7151.8922873926622</v>
      </c>
      <c r="AB127" s="46">
        <f t="shared" si="69"/>
        <v>0</v>
      </c>
      <c r="AC127" s="46">
        <f t="shared" si="69"/>
        <v>0</v>
      </c>
      <c r="AD127" s="46">
        <f t="shared" si="69"/>
        <v>0</v>
      </c>
      <c r="AE127" s="46">
        <f t="shared" si="69"/>
        <v>8251.3108890883577</v>
      </c>
      <c r="AF127" s="46">
        <f t="shared" si="69"/>
        <v>0</v>
      </c>
      <c r="AG127" s="46">
        <f t="shared" si="69"/>
        <v>0</v>
      </c>
      <c r="AH127" s="46">
        <f t="shared" si="69"/>
        <v>274.93363931001477</v>
      </c>
      <c r="AJ127" s="44" t="s">
        <v>8</v>
      </c>
    </row>
    <row r="128" spans="2:36" outlineLevel="1" x14ac:dyDescent="0.2">
      <c r="C128" s="45" t="str">
        <f t="shared" si="67"/>
        <v>D</v>
      </c>
      <c r="E128" s="46">
        <f t="shared" si="69"/>
        <v>0</v>
      </c>
      <c r="F128" s="46">
        <f t="shared" si="69"/>
        <v>0</v>
      </c>
      <c r="G128" s="46">
        <f t="shared" si="69"/>
        <v>0</v>
      </c>
      <c r="H128" s="46">
        <f t="shared" si="69"/>
        <v>4751.0533435190091</v>
      </c>
      <c r="I128" s="46">
        <f t="shared" si="69"/>
        <v>0</v>
      </c>
      <c r="J128" s="46">
        <f t="shared" si="69"/>
        <v>0</v>
      </c>
      <c r="K128" s="46">
        <f t="shared" si="69"/>
        <v>14965.492837723965</v>
      </c>
      <c r="L128" s="46">
        <f t="shared" si="69"/>
        <v>0</v>
      </c>
      <c r="M128" s="46">
        <f t="shared" si="69"/>
        <v>6537.5975057423439</v>
      </c>
      <c r="N128" s="46">
        <f t="shared" si="69"/>
        <v>0</v>
      </c>
      <c r="O128" s="46">
        <f t="shared" si="69"/>
        <v>0</v>
      </c>
      <c r="P128" s="46">
        <f t="shared" si="69"/>
        <v>0</v>
      </c>
      <c r="Q128" s="46">
        <f t="shared" si="69"/>
        <v>1096.4155136200839</v>
      </c>
      <c r="R128" s="46">
        <f t="shared" si="69"/>
        <v>10935.051200370192</v>
      </c>
      <c r="S128" s="46">
        <f t="shared" si="69"/>
        <v>0</v>
      </c>
      <c r="T128" s="46">
        <f t="shared" si="69"/>
        <v>2680.028393314602</v>
      </c>
      <c r="U128" s="46">
        <f t="shared" si="69"/>
        <v>756.42146719502227</v>
      </c>
      <c r="V128" s="46">
        <f t="shared" si="69"/>
        <v>0</v>
      </c>
      <c r="W128" s="46">
        <f t="shared" si="69"/>
        <v>16273.579794300042</v>
      </c>
      <c r="X128" s="46">
        <f t="shared" si="69"/>
        <v>0</v>
      </c>
      <c r="Y128" s="46">
        <f t="shared" si="69"/>
        <v>0</v>
      </c>
      <c r="Z128" s="46">
        <f t="shared" si="69"/>
        <v>0</v>
      </c>
      <c r="AA128" s="46">
        <f t="shared" si="69"/>
        <v>0</v>
      </c>
      <c r="AB128" s="46">
        <f t="shared" si="69"/>
        <v>13734.458520832864</v>
      </c>
      <c r="AC128" s="46">
        <f t="shared" si="69"/>
        <v>0</v>
      </c>
      <c r="AD128" s="46">
        <f t="shared" si="69"/>
        <v>0</v>
      </c>
      <c r="AE128" s="46">
        <f t="shared" si="69"/>
        <v>6575.0943913050078</v>
      </c>
      <c r="AF128" s="46">
        <f t="shared" si="69"/>
        <v>0</v>
      </c>
      <c r="AG128" s="46">
        <f t="shared" si="69"/>
        <v>10394.621766156548</v>
      </c>
      <c r="AH128" s="46">
        <f t="shared" si="69"/>
        <v>0</v>
      </c>
      <c r="AJ128" s="44" t="s">
        <v>8</v>
      </c>
    </row>
    <row r="129" spans="2:36" ht="13.5" outlineLevel="1" thickBot="1" x14ac:dyDescent="0.25">
      <c r="C129" s="45">
        <f t="shared" si="67"/>
        <v>0</v>
      </c>
      <c r="AJ129" s="44" t="s">
        <v>8</v>
      </c>
    </row>
    <row r="130" spans="2:36" x14ac:dyDescent="0.2">
      <c r="B130" s="32" t="s">
        <v>109</v>
      </c>
      <c r="C130" s="95" t="str">
        <f t="shared" ref="C130:C134" si="70">C60</f>
        <v>A</v>
      </c>
      <c r="D130" s="57"/>
      <c r="E130" s="85">
        <f>E125*$B$133</f>
        <v>0</v>
      </c>
      <c r="F130" s="85">
        <f t="shared" ref="F130:AH133" si="71">F125*$B$133</f>
        <v>0.67990024937655691</v>
      </c>
      <c r="G130" s="85">
        <f t="shared" si="71"/>
        <v>17.349761556109733</v>
      </c>
      <c r="H130" s="85">
        <f t="shared" si="71"/>
        <v>0</v>
      </c>
      <c r="I130" s="85">
        <f t="shared" si="71"/>
        <v>11.274438913857653</v>
      </c>
      <c r="J130" s="85">
        <f t="shared" si="71"/>
        <v>21.40366489544185</v>
      </c>
      <c r="K130" s="85">
        <f t="shared" si="71"/>
        <v>0</v>
      </c>
      <c r="L130" s="85">
        <f t="shared" si="71"/>
        <v>0</v>
      </c>
      <c r="M130" s="85">
        <f t="shared" si="71"/>
        <v>0</v>
      </c>
      <c r="N130" s="85">
        <f t="shared" si="71"/>
        <v>21.532788919363526</v>
      </c>
      <c r="O130" s="85">
        <f t="shared" si="71"/>
        <v>16.272391637120272</v>
      </c>
      <c r="P130" s="85">
        <f t="shared" si="71"/>
        <v>0</v>
      </c>
      <c r="Q130" s="85">
        <f t="shared" si="71"/>
        <v>0</v>
      </c>
      <c r="R130" s="85">
        <f t="shared" si="71"/>
        <v>0</v>
      </c>
      <c r="S130" s="85">
        <f t="shared" si="71"/>
        <v>0</v>
      </c>
      <c r="T130" s="85">
        <f t="shared" si="71"/>
        <v>0</v>
      </c>
      <c r="U130" s="85">
        <f t="shared" si="71"/>
        <v>16.224330195381672</v>
      </c>
      <c r="V130" s="85">
        <f t="shared" si="71"/>
        <v>0</v>
      </c>
      <c r="W130" s="85">
        <f t="shared" si="71"/>
        <v>0</v>
      </c>
      <c r="X130" s="85">
        <f t="shared" si="71"/>
        <v>0</v>
      </c>
      <c r="Y130" s="85">
        <f t="shared" si="71"/>
        <v>46.904374101211289</v>
      </c>
      <c r="Z130" s="85">
        <f t="shared" si="71"/>
        <v>0</v>
      </c>
      <c r="AA130" s="85">
        <f t="shared" si="71"/>
        <v>18.888242874307839</v>
      </c>
      <c r="AB130" s="85">
        <f t="shared" si="71"/>
        <v>0</v>
      </c>
      <c r="AC130" s="85">
        <f t="shared" si="71"/>
        <v>0</v>
      </c>
      <c r="AD130" s="85">
        <f t="shared" si="71"/>
        <v>24.516534867897604</v>
      </c>
      <c r="AE130" s="85">
        <f t="shared" si="71"/>
        <v>0</v>
      </c>
      <c r="AF130" s="85">
        <f t="shared" si="71"/>
        <v>13.724505677172777</v>
      </c>
      <c r="AG130" s="85">
        <f t="shared" si="71"/>
        <v>26.031088236095389</v>
      </c>
      <c r="AH130" s="86">
        <f t="shared" si="71"/>
        <v>0</v>
      </c>
      <c r="AJ130" s="44" t="s">
        <v>8</v>
      </c>
    </row>
    <row r="131" spans="2:36" x14ac:dyDescent="0.2">
      <c r="C131" s="58" t="str">
        <f t="shared" si="70"/>
        <v>B</v>
      </c>
      <c r="D131" s="59"/>
      <c r="E131" s="84">
        <f t="shared" ref="E131:T133" si="72">E126*$B$133</f>
        <v>0</v>
      </c>
      <c r="F131" s="84">
        <f t="shared" si="72"/>
        <v>0</v>
      </c>
      <c r="G131" s="84">
        <f t="shared" si="72"/>
        <v>0</v>
      </c>
      <c r="H131" s="84">
        <f t="shared" si="72"/>
        <v>0</v>
      </c>
      <c r="I131" s="84">
        <f t="shared" si="72"/>
        <v>0</v>
      </c>
      <c r="J131" s="84">
        <f t="shared" si="72"/>
        <v>0</v>
      </c>
      <c r="K131" s="84">
        <f t="shared" si="72"/>
        <v>0</v>
      </c>
      <c r="L131" s="84">
        <f t="shared" si="72"/>
        <v>24.683494251409126</v>
      </c>
      <c r="M131" s="84">
        <f t="shared" si="72"/>
        <v>16.836273188783789</v>
      </c>
      <c r="N131" s="84">
        <f t="shared" si="72"/>
        <v>0</v>
      </c>
      <c r="O131" s="84">
        <f t="shared" si="72"/>
        <v>0</v>
      </c>
      <c r="P131" s="84">
        <f t="shared" si="72"/>
        <v>40.90883719610153</v>
      </c>
      <c r="Q131" s="84">
        <f t="shared" si="72"/>
        <v>0</v>
      </c>
      <c r="R131" s="84">
        <f t="shared" si="72"/>
        <v>0</v>
      </c>
      <c r="S131" s="84">
        <f t="shared" si="72"/>
        <v>0</v>
      </c>
      <c r="T131" s="84">
        <f t="shared" si="72"/>
        <v>27.708099147376302</v>
      </c>
      <c r="U131" s="84">
        <f t="shared" si="71"/>
        <v>0</v>
      </c>
      <c r="V131" s="84">
        <f t="shared" si="71"/>
        <v>0</v>
      </c>
      <c r="W131" s="84">
        <f t="shared" si="71"/>
        <v>26.871123125794028</v>
      </c>
      <c r="X131" s="84">
        <f t="shared" si="71"/>
        <v>0</v>
      </c>
      <c r="Y131" s="84">
        <f t="shared" si="71"/>
        <v>0</v>
      </c>
      <c r="Z131" s="84">
        <f t="shared" si="71"/>
        <v>0</v>
      </c>
      <c r="AA131" s="84">
        <f t="shared" si="71"/>
        <v>0</v>
      </c>
      <c r="AB131" s="84">
        <f t="shared" si="71"/>
        <v>22.527613416881206</v>
      </c>
      <c r="AC131" s="84">
        <f t="shared" si="71"/>
        <v>0</v>
      </c>
      <c r="AD131" s="84">
        <f t="shared" si="71"/>
        <v>0</v>
      </c>
      <c r="AE131" s="84">
        <f t="shared" si="71"/>
        <v>0</v>
      </c>
      <c r="AF131" s="84">
        <f t="shared" si="71"/>
        <v>0</v>
      </c>
      <c r="AG131" s="84">
        <f t="shared" si="71"/>
        <v>0</v>
      </c>
      <c r="AH131" s="87">
        <f t="shared" si="71"/>
        <v>0</v>
      </c>
      <c r="AJ131" s="44" t="s">
        <v>8</v>
      </c>
    </row>
    <row r="132" spans="2:36" ht="13.5" thickBot="1" x14ac:dyDescent="0.25">
      <c r="C132" s="58" t="str">
        <f t="shared" si="70"/>
        <v>C</v>
      </c>
      <c r="D132" s="59"/>
      <c r="E132" s="84">
        <f t="shared" si="72"/>
        <v>0</v>
      </c>
      <c r="F132" s="84">
        <f t="shared" si="71"/>
        <v>0</v>
      </c>
      <c r="G132" s="84">
        <f t="shared" si="71"/>
        <v>0</v>
      </c>
      <c r="H132" s="84">
        <f t="shared" si="71"/>
        <v>15.052376255769557</v>
      </c>
      <c r="I132" s="84">
        <f t="shared" si="71"/>
        <v>0</v>
      </c>
      <c r="J132" s="84">
        <f t="shared" si="71"/>
        <v>21.494903200156894</v>
      </c>
      <c r="K132" s="84">
        <f t="shared" si="71"/>
        <v>0</v>
      </c>
      <c r="L132" s="84">
        <f t="shared" si="71"/>
        <v>0</v>
      </c>
      <c r="M132" s="84">
        <f t="shared" si="71"/>
        <v>16.670873639642974</v>
      </c>
      <c r="N132" s="84">
        <f t="shared" si="71"/>
        <v>0</v>
      </c>
      <c r="O132" s="84">
        <f t="shared" si="71"/>
        <v>12.718213960811955</v>
      </c>
      <c r="P132" s="84">
        <f t="shared" si="71"/>
        <v>0</v>
      </c>
      <c r="Q132" s="84">
        <f t="shared" si="71"/>
        <v>0</v>
      </c>
      <c r="R132" s="84">
        <f t="shared" si="71"/>
        <v>0</v>
      </c>
      <c r="S132" s="84">
        <f t="shared" si="71"/>
        <v>36.860553983904431</v>
      </c>
      <c r="T132" s="84">
        <f t="shared" si="71"/>
        <v>0</v>
      </c>
      <c r="U132" s="84">
        <f t="shared" si="71"/>
        <v>0.42948068792780303</v>
      </c>
      <c r="V132" s="84">
        <f t="shared" si="71"/>
        <v>20.666353014673046</v>
      </c>
      <c r="W132" s="84">
        <f t="shared" si="71"/>
        <v>0</v>
      </c>
      <c r="X132" s="84">
        <f t="shared" si="71"/>
        <v>0</v>
      </c>
      <c r="Y132" s="84">
        <f t="shared" si="71"/>
        <v>0</v>
      </c>
      <c r="Z132" s="84">
        <f t="shared" si="71"/>
        <v>28.418432352255309</v>
      </c>
      <c r="AA132" s="84">
        <f t="shared" si="71"/>
        <v>17.879730718481657</v>
      </c>
      <c r="AB132" s="84">
        <f t="shared" si="71"/>
        <v>0</v>
      </c>
      <c r="AC132" s="84">
        <f t="shared" si="71"/>
        <v>0</v>
      </c>
      <c r="AD132" s="84">
        <f t="shared" si="71"/>
        <v>0</v>
      </c>
      <c r="AE132" s="84">
        <f t="shared" si="71"/>
        <v>20.628277222720893</v>
      </c>
      <c r="AF132" s="84">
        <f t="shared" si="71"/>
        <v>0</v>
      </c>
      <c r="AG132" s="84">
        <f t="shared" si="71"/>
        <v>0</v>
      </c>
      <c r="AH132" s="87">
        <f t="shared" si="71"/>
        <v>0.68733409827503689</v>
      </c>
      <c r="AJ132" s="44" t="s">
        <v>8</v>
      </c>
    </row>
    <row r="133" spans="2:36" ht="13.5" thickBot="1" x14ac:dyDescent="0.25">
      <c r="B133" s="55">
        <v>2.5000000000000001E-3</v>
      </c>
      <c r="C133" s="60" t="str">
        <f t="shared" si="70"/>
        <v>D</v>
      </c>
      <c r="D133" s="61"/>
      <c r="E133" s="88">
        <f t="shared" si="72"/>
        <v>0</v>
      </c>
      <c r="F133" s="88">
        <f t="shared" si="71"/>
        <v>0</v>
      </c>
      <c r="G133" s="88">
        <f t="shared" si="71"/>
        <v>0</v>
      </c>
      <c r="H133" s="88">
        <f t="shared" si="71"/>
        <v>11.877633358797523</v>
      </c>
      <c r="I133" s="88">
        <f t="shared" si="71"/>
        <v>0</v>
      </c>
      <c r="J133" s="88">
        <f t="shared" si="71"/>
        <v>0</v>
      </c>
      <c r="K133" s="88">
        <f t="shared" si="71"/>
        <v>37.413732094309914</v>
      </c>
      <c r="L133" s="88">
        <f t="shared" si="71"/>
        <v>0</v>
      </c>
      <c r="M133" s="88">
        <f t="shared" si="71"/>
        <v>16.343993764355861</v>
      </c>
      <c r="N133" s="88">
        <f t="shared" si="71"/>
        <v>0</v>
      </c>
      <c r="O133" s="88">
        <f t="shared" si="71"/>
        <v>0</v>
      </c>
      <c r="P133" s="88">
        <f t="shared" si="71"/>
        <v>0</v>
      </c>
      <c r="Q133" s="88">
        <f t="shared" si="71"/>
        <v>2.7410387840502097</v>
      </c>
      <c r="R133" s="88">
        <f t="shared" si="71"/>
        <v>27.337628000925481</v>
      </c>
      <c r="S133" s="88">
        <f t="shared" si="71"/>
        <v>0</v>
      </c>
      <c r="T133" s="88">
        <f t="shared" si="71"/>
        <v>6.7000709832865049</v>
      </c>
      <c r="U133" s="88">
        <f t="shared" si="71"/>
        <v>1.8910536679875558</v>
      </c>
      <c r="V133" s="88">
        <f t="shared" si="71"/>
        <v>0</v>
      </c>
      <c r="W133" s="88">
        <f t="shared" si="71"/>
        <v>40.683949485750105</v>
      </c>
      <c r="X133" s="88">
        <f t="shared" si="71"/>
        <v>0</v>
      </c>
      <c r="Y133" s="88">
        <f t="shared" si="71"/>
        <v>0</v>
      </c>
      <c r="Z133" s="88">
        <f t="shared" si="71"/>
        <v>0</v>
      </c>
      <c r="AA133" s="88">
        <f t="shared" si="71"/>
        <v>0</v>
      </c>
      <c r="AB133" s="88">
        <f t="shared" si="71"/>
        <v>34.336146302082163</v>
      </c>
      <c r="AC133" s="88">
        <f t="shared" si="71"/>
        <v>0</v>
      </c>
      <c r="AD133" s="88">
        <f t="shared" si="71"/>
        <v>0</v>
      </c>
      <c r="AE133" s="88">
        <f t="shared" si="71"/>
        <v>16.43773597826252</v>
      </c>
      <c r="AF133" s="88">
        <f t="shared" si="71"/>
        <v>0</v>
      </c>
      <c r="AG133" s="88">
        <f t="shared" si="71"/>
        <v>25.986554415391371</v>
      </c>
      <c r="AH133" s="89">
        <f t="shared" si="71"/>
        <v>0</v>
      </c>
      <c r="AJ133" s="44" t="s">
        <v>8</v>
      </c>
    </row>
    <row r="134" spans="2:36" x14ac:dyDescent="0.2">
      <c r="C134" s="45">
        <f t="shared" si="70"/>
        <v>0</v>
      </c>
      <c r="AJ134" s="44" t="s">
        <v>8</v>
      </c>
    </row>
    <row r="135" spans="2:36" hidden="1" outlineLevel="1" x14ac:dyDescent="0.2">
      <c r="B135" s="32" t="s">
        <v>121</v>
      </c>
      <c r="C135" s="45"/>
      <c r="AJ135" s="44" t="s">
        <v>8</v>
      </c>
    </row>
    <row r="136" spans="2:36" hidden="1" outlineLevel="1" x14ac:dyDescent="0.2">
      <c r="B136" s="33"/>
      <c r="C136" s="45" t="str">
        <f>C60</f>
        <v>A</v>
      </c>
      <c r="E136" s="54">
        <f>E125-E130</f>
        <v>0</v>
      </c>
      <c r="F136" s="54">
        <f t="shared" ref="F136:AH136" si="73">F125-F130</f>
        <v>271.28019950124622</v>
      </c>
      <c r="G136" s="46">
        <f t="shared" si="73"/>
        <v>6922.5548608877834</v>
      </c>
      <c r="H136" s="54">
        <f t="shared" si="73"/>
        <v>0</v>
      </c>
      <c r="I136" s="54">
        <f t="shared" si="73"/>
        <v>4498.5011266292031</v>
      </c>
      <c r="J136" s="54">
        <f t="shared" si="73"/>
        <v>8540.0622932812967</v>
      </c>
      <c r="K136" s="54">
        <f t="shared" si="73"/>
        <v>0</v>
      </c>
      <c r="L136" s="54">
        <f t="shared" si="73"/>
        <v>0</v>
      </c>
      <c r="M136" s="54">
        <f t="shared" si="73"/>
        <v>0</v>
      </c>
      <c r="N136" s="54">
        <f t="shared" si="73"/>
        <v>8591.5827788260467</v>
      </c>
      <c r="O136" s="54">
        <f t="shared" si="73"/>
        <v>6492.6842632109874</v>
      </c>
      <c r="P136" s="54">
        <f t="shared" si="73"/>
        <v>0</v>
      </c>
      <c r="Q136" s="54">
        <f t="shared" si="73"/>
        <v>0</v>
      </c>
      <c r="R136" s="54">
        <f t="shared" si="73"/>
        <v>0</v>
      </c>
      <c r="S136" s="54">
        <f t="shared" si="73"/>
        <v>0</v>
      </c>
      <c r="T136" s="54">
        <f t="shared" si="73"/>
        <v>0</v>
      </c>
      <c r="U136" s="54">
        <f t="shared" si="73"/>
        <v>6473.5077479572874</v>
      </c>
      <c r="V136" s="54">
        <f t="shared" si="73"/>
        <v>0</v>
      </c>
      <c r="W136" s="54">
        <f t="shared" si="73"/>
        <v>0</v>
      </c>
      <c r="X136" s="54">
        <f t="shared" si="73"/>
        <v>0</v>
      </c>
      <c r="Y136" s="54">
        <f t="shared" si="73"/>
        <v>18714.845266383305</v>
      </c>
      <c r="Z136" s="54">
        <f t="shared" si="73"/>
        <v>0</v>
      </c>
      <c r="AA136" s="54">
        <f t="shared" si="73"/>
        <v>7536.4089068488274</v>
      </c>
      <c r="AB136" s="54">
        <f t="shared" si="73"/>
        <v>0</v>
      </c>
      <c r="AC136" s="54">
        <f t="shared" si="73"/>
        <v>0</v>
      </c>
      <c r="AD136" s="54">
        <f t="shared" si="73"/>
        <v>9782.097412291143</v>
      </c>
      <c r="AE136" s="54">
        <f t="shared" si="73"/>
        <v>0</v>
      </c>
      <c r="AF136" s="54">
        <f t="shared" si="73"/>
        <v>5476.0777651919379</v>
      </c>
      <c r="AG136" s="54">
        <f t="shared" si="73"/>
        <v>10386.40420620206</v>
      </c>
      <c r="AH136" s="54">
        <f t="shared" si="73"/>
        <v>0</v>
      </c>
      <c r="AJ136" s="44" t="s">
        <v>8</v>
      </c>
    </row>
    <row r="137" spans="2:36" hidden="1" outlineLevel="1" x14ac:dyDescent="0.2">
      <c r="C137" s="45" t="str">
        <f t="shared" ref="C137:C139" si="74">C61</f>
        <v>B</v>
      </c>
      <c r="E137" s="54">
        <f t="shared" ref="E137:AH139" si="75">E126-E131</f>
        <v>0</v>
      </c>
      <c r="F137" s="54">
        <f t="shared" si="75"/>
        <v>0</v>
      </c>
      <c r="G137" s="54">
        <f t="shared" si="75"/>
        <v>0</v>
      </c>
      <c r="H137" s="54">
        <f t="shared" si="75"/>
        <v>0</v>
      </c>
      <c r="I137" s="54">
        <f t="shared" si="75"/>
        <v>0</v>
      </c>
      <c r="J137" s="54">
        <f t="shared" si="75"/>
        <v>0</v>
      </c>
      <c r="K137" s="54">
        <f t="shared" si="75"/>
        <v>0</v>
      </c>
      <c r="L137" s="54">
        <f t="shared" si="75"/>
        <v>9848.714206312241</v>
      </c>
      <c r="M137" s="54">
        <f t="shared" si="75"/>
        <v>6717.6730023247319</v>
      </c>
      <c r="N137" s="54">
        <f t="shared" si="75"/>
        <v>0</v>
      </c>
      <c r="O137" s="54">
        <f t="shared" si="75"/>
        <v>0</v>
      </c>
      <c r="P137" s="54">
        <f t="shared" si="75"/>
        <v>16322.62604124451</v>
      </c>
      <c r="Q137" s="54">
        <f t="shared" si="75"/>
        <v>0</v>
      </c>
      <c r="R137" s="54">
        <f t="shared" si="75"/>
        <v>0</v>
      </c>
      <c r="S137" s="54">
        <f t="shared" si="75"/>
        <v>0</v>
      </c>
      <c r="T137" s="54">
        <f t="shared" si="75"/>
        <v>11055.531559803145</v>
      </c>
      <c r="U137" s="54">
        <f t="shared" si="75"/>
        <v>0</v>
      </c>
      <c r="V137" s="54">
        <f t="shared" si="75"/>
        <v>0</v>
      </c>
      <c r="W137" s="54">
        <f t="shared" si="75"/>
        <v>10721.578127191817</v>
      </c>
      <c r="X137" s="54">
        <f t="shared" si="75"/>
        <v>0</v>
      </c>
      <c r="Y137" s="54">
        <f t="shared" si="75"/>
        <v>0</v>
      </c>
      <c r="Z137" s="54">
        <f t="shared" si="75"/>
        <v>0</v>
      </c>
      <c r="AA137" s="54">
        <f t="shared" si="75"/>
        <v>0</v>
      </c>
      <c r="AB137" s="54">
        <f t="shared" si="75"/>
        <v>8988.5177533356</v>
      </c>
      <c r="AC137" s="54">
        <f t="shared" si="75"/>
        <v>0</v>
      </c>
      <c r="AD137" s="54">
        <f t="shared" si="75"/>
        <v>0</v>
      </c>
      <c r="AE137" s="54">
        <f t="shared" si="75"/>
        <v>0</v>
      </c>
      <c r="AF137" s="54">
        <f t="shared" si="75"/>
        <v>0</v>
      </c>
      <c r="AG137" s="54">
        <f t="shared" si="75"/>
        <v>0</v>
      </c>
      <c r="AH137" s="54">
        <f t="shared" si="75"/>
        <v>0</v>
      </c>
      <c r="AJ137" s="44" t="s">
        <v>8</v>
      </c>
    </row>
    <row r="138" spans="2:36" hidden="1" outlineLevel="1" x14ac:dyDescent="0.2">
      <c r="C138" s="45" t="str">
        <f t="shared" si="74"/>
        <v>C</v>
      </c>
      <c r="E138" s="54">
        <f t="shared" si="75"/>
        <v>0</v>
      </c>
      <c r="F138" s="54">
        <f t="shared" si="75"/>
        <v>0</v>
      </c>
      <c r="G138" s="54">
        <f t="shared" si="75"/>
        <v>0</v>
      </c>
      <c r="H138" s="54">
        <f t="shared" si="75"/>
        <v>6005.8981260520532</v>
      </c>
      <c r="I138" s="54">
        <f t="shared" si="75"/>
        <v>0</v>
      </c>
      <c r="J138" s="54">
        <f t="shared" si="75"/>
        <v>8576.4663768626015</v>
      </c>
      <c r="K138" s="54">
        <f t="shared" si="75"/>
        <v>0</v>
      </c>
      <c r="L138" s="54">
        <f t="shared" si="75"/>
        <v>0</v>
      </c>
      <c r="M138" s="54">
        <f t="shared" si="75"/>
        <v>6651.6785822175461</v>
      </c>
      <c r="N138" s="54">
        <f t="shared" si="75"/>
        <v>0</v>
      </c>
      <c r="O138" s="54">
        <f t="shared" si="75"/>
        <v>5074.5673703639695</v>
      </c>
      <c r="P138" s="54">
        <f t="shared" si="75"/>
        <v>0</v>
      </c>
      <c r="Q138" s="54">
        <f t="shared" si="75"/>
        <v>0</v>
      </c>
      <c r="R138" s="54">
        <f t="shared" si="75"/>
        <v>0</v>
      </c>
      <c r="S138" s="54">
        <f t="shared" si="75"/>
        <v>14707.361039577869</v>
      </c>
      <c r="T138" s="54">
        <f t="shared" si="75"/>
        <v>0</v>
      </c>
      <c r="U138" s="54">
        <f t="shared" si="75"/>
        <v>171.36279448319343</v>
      </c>
      <c r="V138" s="54">
        <f t="shared" si="75"/>
        <v>8245.8748528545457</v>
      </c>
      <c r="W138" s="54">
        <f t="shared" si="75"/>
        <v>0</v>
      </c>
      <c r="X138" s="54">
        <f t="shared" si="75"/>
        <v>0</v>
      </c>
      <c r="Y138" s="54">
        <f t="shared" si="75"/>
        <v>0</v>
      </c>
      <c r="Z138" s="54">
        <f t="shared" si="75"/>
        <v>11338.954508549868</v>
      </c>
      <c r="AA138" s="54">
        <f t="shared" si="75"/>
        <v>7134.0125566741808</v>
      </c>
      <c r="AB138" s="54">
        <f t="shared" si="75"/>
        <v>0</v>
      </c>
      <c r="AC138" s="54">
        <f t="shared" si="75"/>
        <v>0</v>
      </c>
      <c r="AD138" s="54">
        <f t="shared" si="75"/>
        <v>0</v>
      </c>
      <c r="AE138" s="54">
        <f t="shared" si="75"/>
        <v>8230.6826118656372</v>
      </c>
      <c r="AF138" s="54">
        <f t="shared" si="75"/>
        <v>0</v>
      </c>
      <c r="AG138" s="54">
        <f t="shared" si="75"/>
        <v>0</v>
      </c>
      <c r="AH138" s="54">
        <f t="shared" si="75"/>
        <v>274.24630521173975</v>
      </c>
      <c r="AJ138" s="44" t="s">
        <v>8</v>
      </c>
    </row>
    <row r="139" spans="2:36" hidden="1" outlineLevel="1" x14ac:dyDescent="0.2">
      <c r="C139" s="45" t="str">
        <f t="shared" si="74"/>
        <v>D</v>
      </c>
      <c r="E139" s="54">
        <f t="shared" si="75"/>
        <v>0</v>
      </c>
      <c r="F139" s="54">
        <f t="shared" si="75"/>
        <v>0</v>
      </c>
      <c r="G139" s="54">
        <f t="shared" si="75"/>
        <v>0</v>
      </c>
      <c r="H139" s="54">
        <f t="shared" si="75"/>
        <v>4739.1757101602116</v>
      </c>
      <c r="I139" s="54">
        <f t="shared" si="75"/>
        <v>0</v>
      </c>
      <c r="J139" s="54">
        <f t="shared" si="75"/>
        <v>0</v>
      </c>
      <c r="K139" s="54">
        <f t="shared" si="75"/>
        <v>14928.079105629655</v>
      </c>
      <c r="L139" s="54">
        <f t="shared" si="75"/>
        <v>0</v>
      </c>
      <c r="M139" s="54">
        <f t="shared" si="75"/>
        <v>6521.2535119779877</v>
      </c>
      <c r="N139" s="54">
        <f t="shared" si="75"/>
        <v>0</v>
      </c>
      <c r="O139" s="54">
        <f t="shared" si="75"/>
        <v>0</v>
      </c>
      <c r="P139" s="54">
        <f t="shared" si="75"/>
        <v>0</v>
      </c>
      <c r="Q139" s="54">
        <f t="shared" si="75"/>
        <v>1093.6744748360336</v>
      </c>
      <c r="R139" s="54">
        <f t="shared" si="75"/>
        <v>10907.713572369266</v>
      </c>
      <c r="S139" s="54">
        <f t="shared" si="75"/>
        <v>0</v>
      </c>
      <c r="T139" s="54">
        <f t="shared" si="75"/>
        <v>2673.3283223313156</v>
      </c>
      <c r="U139" s="54">
        <f t="shared" si="75"/>
        <v>754.53041352703474</v>
      </c>
      <c r="V139" s="54">
        <f t="shared" si="75"/>
        <v>0</v>
      </c>
      <c r="W139" s="54">
        <f t="shared" si="75"/>
        <v>16232.895844814291</v>
      </c>
      <c r="X139" s="54">
        <f t="shared" si="75"/>
        <v>0</v>
      </c>
      <c r="Y139" s="54">
        <f t="shared" si="75"/>
        <v>0</v>
      </c>
      <c r="Z139" s="54">
        <f t="shared" si="75"/>
        <v>0</v>
      </c>
      <c r="AA139" s="54">
        <f t="shared" si="75"/>
        <v>0</v>
      </c>
      <c r="AB139" s="54">
        <f t="shared" si="75"/>
        <v>13700.122374530782</v>
      </c>
      <c r="AC139" s="54">
        <f t="shared" si="75"/>
        <v>0</v>
      </c>
      <c r="AD139" s="54">
        <f t="shared" si="75"/>
        <v>0</v>
      </c>
      <c r="AE139" s="54">
        <f t="shared" si="75"/>
        <v>6558.6566553267448</v>
      </c>
      <c r="AF139" s="54">
        <f t="shared" si="75"/>
        <v>0</v>
      </c>
      <c r="AG139" s="54">
        <f t="shared" si="75"/>
        <v>10368.635211741157</v>
      </c>
      <c r="AH139" s="54">
        <f t="shared" si="75"/>
        <v>0</v>
      </c>
      <c r="AJ139" s="44" t="s">
        <v>8</v>
      </c>
    </row>
    <row r="140" spans="2:36" collapsed="1" x14ac:dyDescent="0.2">
      <c r="C140" s="45"/>
      <c r="AJ140" s="44" t="s">
        <v>8</v>
      </c>
    </row>
    <row r="141" spans="2:36" x14ac:dyDescent="0.2">
      <c r="B141" s="72" t="s">
        <v>118</v>
      </c>
      <c r="C141" s="94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J141" s="44" t="s">
        <v>8</v>
      </c>
    </row>
    <row r="142" spans="2:36" outlineLevel="1" x14ac:dyDescent="0.2">
      <c r="C142" s="45" t="str">
        <f t="shared" ref="C142:C146" si="76">C130</f>
        <v>A</v>
      </c>
      <c r="E142" s="46">
        <f t="shared" ref="E142:AH145" si="77">E71</f>
        <v>0</v>
      </c>
      <c r="F142" s="46">
        <f t="shared" si="77"/>
        <v>9133.1670822942669</v>
      </c>
      <c r="G142" s="46">
        <f t="shared" si="77"/>
        <v>4718.5763591022451</v>
      </c>
      <c r="H142" s="46">
        <f t="shared" si="77"/>
        <v>5379.1770493765598</v>
      </c>
      <c r="I142" s="46">
        <f t="shared" si="77"/>
        <v>7531.1980631392844</v>
      </c>
      <c r="J142" s="46">
        <f t="shared" si="77"/>
        <v>0</v>
      </c>
      <c r="K142" s="46">
        <f t="shared" si="77"/>
        <v>0</v>
      </c>
      <c r="L142" s="46">
        <f t="shared" si="77"/>
        <v>0</v>
      </c>
      <c r="M142" s="46">
        <f t="shared" si="77"/>
        <v>0</v>
      </c>
      <c r="N142" s="46">
        <f t="shared" si="77"/>
        <v>6144.5828895007153</v>
      </c>
      <c r="O142" s="46">
        <f t="shared" si="77"/>
        <v>0</v>
      </c>
      <c r="P142" s="46">
        <f t="shared" si="77"/>
        <v>0</v>
      </c>
      <c r="Q142" s="46">
        <f t="shared" si="77"/>
        <v>0</v>
      </c>
      <c r="R142" s="46">
        <f t="shared" si="77"/>
        <v>0</v>
      </c>
      <c r="S142" s="46">
        <f t="shared" si="77"/>
        <v>0</v>
      </c>
      <c r="T142" s="46">
        <f t="shared" si="77"/>
        <v>0</v>
      </c>
      <c r="U142" s="46">
        <f t="shared" si="77"/>
        <v>0</v>
      </c>
      <c r="V142" s="46">
        <f t="shared" si="77"/>
        <v>0</v>
      </c>
      <c r="W142" s="46">
        <f t="shared" si="77"/>
        <v>0</v>
      </c>
      <c r="X142" s="46">
        <f t="shared" si="77"/>
        <v>0</v>
      </c>
      <c r="Y142" s="46">
        <f t="shared" si="77"/>
        <v>0</v>
      </c>
      <c r="Z142" s="46">
        <f t="shared" si="77"/>
        <v>0</v>
      </c>
      <c r="AA142" s="46">
        <f t="shared" si="77"/>
        <v>0</v>
      </c>
      <c r="AB142" s="46">
        <f t="shared" si="77"/>
        <v>0</v>
      </c>
      <c r="AC142" s="46">
        <f t="shared" si="77"/>
        <v>0</v>
      </c>
      <c r="AD142" s="46">
        <f t="shared" si="77"/>
        <v>7227.5571571088485</v>
      </c>
      <c r="AE142" s="46">
        <f t="shared" si="77"/>
        <v>7805.761729677557</v>
      </c>
      <c r="AF142" s="46">
        <f t="shared" si="77"/>
        <v>10216.28266722739</v>
      </c>
      <c r="AG142" s="46">
        <f t="shared" si="77"/>
        <v>0</v>
      </c>
      <c r="AH142" s="46">
        <f t="shared" si="77"/>
        <v>0</v>
      </c>
      <c r="AJ142" s="44" t="s">
        <v>8</v>
      </c>
    </row>
    <row r="143" spans="2:36" outlineLevel="1" x14ac:dyDescent="0.2">
      <c r="C143" s="45" t="str">
        <f t="shared" si="76"/>
        <v>B</v>
      </c>
      <c r="E143" s="46">
        <f t="shared" si="77"/>
        <v>0</v>
      </c>
      <c r="F143" s="46">
        <f t="shared" si="77"/>
        <v>0</v>
      </c>
      <c r="G143" s="46">
        <f t="shared" si="77"/>
        <v>0</v>
      </c>
      <c r="H143" s="46">
        <f t="shared" si="77"/>
        <v>0</v>
      </c>
      <c r="I143" s="46">
        <f t="shared" si="77"/>
        <v>0</v>
      </c>
      <c r="J143" s="46">
        <f t="shared" si="77"/>
        <v>0</v>
      </c>
      <c r="K143" s="46">
        <f t="shared" si="77"/>
        <v>0</v>
      </c>
      <c r="L143" s="46">
        <f t="shared" si="77"/>
        <v>6687.6954076598968</v>
      </c>
      <c r="M143" s="46">
        <f t="shared" si="77"/>
        <v>0</v>
      </c>
      <c r="N143" s="46">
        <f t="shared" si="77"/>
        <v>0</v>
      </c>
      <c r="O143" s="46">
        <f t="shared" si="77"/>
        <v>7232.5264933774006</v>
      </c>
      <c r="P143" s="46">
        <f t="shared" si="77"/>
        <v>0</v>
      </c>
      <c r="Q143" s="46">
        <f t="shared" si="77"/>
        <v>0</v>
      </c>
      <c r="R143" s="46">
        <f t="shared" si="77"/>
        <v>0</v>
      </c>
      <c r="S143" s="46">
        <f t="shared" si="77"/>
        <v>0</v>
      </c>
      <c r="T143" s="46">
        <f t="shared" si="77"/>
        <v>0</v>
      </c>
      <c r="U143" s="46">
        <f t="shared" si="77"/>
        <v>0</v>
      </c>
      <c r="V143" s="46">
        <f t="shared" si="77"/>
        <v>7963.9019714557717</v>
      </c>
      <c r="W143" s="46">
        <f t="shared" si="77"/>
        <v>0</v>
      </c>
      <c r="X143" s="46">
        <f t="shared" si="77"/>
        <v>0</v>
      </c>
      <c r="Y143" s="46">
        <f t="shared" si="77"/>
        <v>0</v>
      </c>
      <c r="Z143" s="46">
        <f t="shared" si="77"/>
        <v>0</v>
      </c>
      <c r="AA143" s="46">
        <f t="shared" si="77"/>
        <v>0</v>
      </c>
      <c r="AB143" s="46">
        <f t="shared" si="77"/>
        <v>0</v>
      </c>
      <c r="AC143" s="46">
        <f t="shared" si="77"/>
        <v>0</v>
      </c>
      <c r="AD143" s="46">
        <f t="shared" si="77"/>
        <v>0</v>
      </c>
      <c r="AE143" s="46">
        <f t="shared" si="77"/>
        <v>0</v>
      </c>
      <c r="AF143" s="46">
        <f t="shared" si="77"/>
        <v>0</v>
      </c>
      <c r="AG143" s="46">
        <f t="shared" si="77"/>
        <v>0</v>
      </c>
      <c r="AH143" s="46">
        <f t="shared" si="77"/>
        <v>10162.422093448373</v>
      </c>
      <c r="AJ143" s="44" t="s">
        <v>8</v>
      </c>
    </row>
    <row r="144" spans="2:36" outlineLevel="1" x14ac:dyDescent="0.2">
      <c r="C144" s="45" t="str">
        <f t="shared" si="76"/>
        <v>C</v>
      </c>
      <c r="E144" s="46">
        <f t="shared" si="77"/>
        <v>0</v>
      </c>
      <c r="F144" s="46">
        <f t="shared" si="77"/>
        <v>0</v>
      </c>
      <c r="G144" s="46">
        <f t="shared" si="77"/>
        <v>0</v>
      </c>
      <c r="H144" s="46">
        <f t="shared" si="77"/>
        <v>0</v>
      </c>
      <c r="I144" s="46">
        <f t="shared" si="77"/>
        <v>0</v>
      </c>
      <c r="J144" s="46">
        <f t="shared" si="77"/>
        <v>0</v>
      </c>
      <c r="K144" s="46">
        <f t="shared" si="77"/>
        <v>0</v>
      </c>
      <c r="L144" s="46">
        <f t="shared" si="77"/>
        <v>0</v>
      </c>
      <c r="M144" s="46">
        <f t="shared" si="77"/>
        <v>0</v>
      </c>
      <c r="N144" s="46">
        <f t="shared" si="77"/>
        <v>0</v>
      </c>
      <c r="O144" s="46">
        <f t="shared" si="77"/>
        <v>0</v>
      </c>
      <c r="P144" s="46">
        <f t="shared" si="77"/>
        <v>0</v>
      </c>
      <c r="Q144" s="46">
        <f t="shared" si="77"/>
        <v>10236.556740434651</v>
      </c>
      <c r="R144" s="46">
        <f t="shared" si="77"/>
        <v>9930.4110654479973</v>
      </c>
      <c r="S144" s="46">
        <f t="shared" si="77"/>
        <v>0</v>
      </c>
      <c r="T144" s="46">
        <f t="shared" si="77"/>
        <v>0</v>
      </c>
      <c r="U144" s="46">
        <f t="shared" si="77"/>
        <v>7324.5979141141379</v>
      </c>
      <c r="V144" s="46">
        <f t="shared" si="77"/>
        <v>0</v>
      </c>
      <c r="W144" s="46">
        <f t="shared" si="77"/>
        <v>0</v>
      </c>
      <c r="X144" s="46">
        <f t="shared" si="77"/>
        <v>0</v>
      </c>
      <c r="Y144" s="46">
        <f t="shared" si="77"/>
        <v>0</v>
      </c>
      <c r="Z144" s="46">
        <f t="shared" si="77"/>
        <v>7967.794437826049</v>
      </c>
      <c r="AA144" s="46">
        <f t="shared" si="77"/>
        <v>0</v>
      </c>
      <c r="AB144" s="46">
        <f t="shared" si="77"/>
        <v>0</v>
      </c>
      <c r="AC144" s="46">
        <f t="shared" si="77"/>
        <v>0</v>
      </c>
      <c r="AD144" s="46">
        <f t="shared" si="77"/>
        <v>0</v>
      </c>
      <c r="AE144" s="46">
        <f t="shared" si="77"/>
        <v>0</v>
      </c>
      <c r="AF144" s="46">
        <f t="shared" si="77"/>
        <v>0</v>
      </c>
      <c r="AG144" s="46">
        <f t="shared" si="77"/>
        <v>0</v>
      </c>
      <c r="AH144" s="46">
        <f t="shared" si="77"/>
        <v>10411.324644522294</v>
      </c>
      <c r="AJ144" s="44" t="s">
        <v>8</v>
      </c>
    </row>
    <row r="145" spans="2:36" outlineLevel="1" x14ac:dyDescent="0.2">
      <c r="C145" s="45" t="str">
        <f t="shared" si="76"/>
        <v>D</v>
      </c>
      <c r="E145" s="46">
        <f t="shared" si="77"/>
        <v>0</v>
      </c>
      <c r="F145" s="46">
        <f t="shared" si="77"/>
        <v>0</v>
      </c>
      <c r="G145" s="46">
        <f t="shared" si="77"/>
        <v>0</v>
      </c>
      <c r="H145" s="46">
        <f t="shared" si="77"/>
        <v>0</v>
      </c>
      <c r="I145" s="46">
        <f t="shared" si="77"/>
        <v>0</v>
      </c>
      <c r="J145" s="46">
        <f t="shared" si="77"/>
        <v>0</v>
      </c>
      <c r="K145" s="46">
        <f t="shared" si="77"/>
        <v>0</v>
      </c>
      <c r="L145" s="46">
        <f t="shared" si="77"/>
        <v>0</v>
      </c>
      <c r="M145" s="46">
        <f t="shared" si="77"/>
        <v>0</v>
      </c>
      <c r="N145" s="46">
        <f t="shared" si="77"/>
        <v>0</v>
      </c>
      <c r="O145" s="46">
        <f t="shared" si="77"/>
        <v>0</v>
      </c>
      <c r="P145" s="46">
        <f t="shared" si="77"/>
        <v>0</v>
      </c>
      <c r="Q145" s="46">
        <f t="shared" si="77"/>
        <v>11390.67833371895</v>
      </c>
      <c r="R145" s="46">
        <f t="shared" si="77"/>
        <v>0</v>
      </c>
      <c r="S145" s="46">
        <f t="shared" si="77"/>
        <v>0</v>
      </c>
      <c r="T145" s="46">
        <f t="shared" si="77"/>
        <v>6709.9385399629218</v>
      </c>
      <c r="U145" s="46">
        <f t="shared" si="77"/>
        <v>7324.5979141141379</v>
      </c>
      <c r="V145" s="46">
        <f t="shared" si="77"/>
        <v>7764.0737889609863</v>
      </c>
      <c r="W145" s="46">
        <f t="shared" si="77"/>
        <v>0</v>
      </c>
      <c r="X145" s="46">
        <f t="shared" si="77"/>
        <v>0</v>
      </c>
      <c r="Y145" s="46">
        <f t="shared" si="77"/>
        <v>0</v>
      </c>
      <c r="Z145" s="46">
        <f t="shared" si="77"/>
        <v>0</v>
      </c>
      <c r="AA145" s="46">
        <f t="shared" si="77"/>
        <v>6994.1736711091507</v>
      </c>
      <c r="AB145" s="46">
        <f t="shared" si="77"/>
        <v>0</v>
      </c>
      <c r="AC145" s="46">
        <f t="shared" si="77"/>
        <v>0</v>
      </c>
      <c r="AD145" s="46">
        <f t="shared" si="77"/>
        <v>0</v>
      </c>
      <c r="AE145" s="46">
        <f t="shared" si="77"/>
        <v>0</v>
      </c>
      <c r="AF145" s="46">
        <f t="shared" si="77"/>
        <v>0</v>
      </c>
      <c r="AG145" s="46">
        <f t="shared" si="77"/>
        <v>0</v>
      </c>
      <c r="AH145" s="46">
        <f t="shared" si="77"/>
        <v>0</v>
      </c>
      <c r="AJ145" s="44" t="s">
        <v>8</v>
      </c>
    </row>
    <row r="146" spans="2:36" outlineLevel="1" x14ac:dyDescent="0.2">
      <c r="C146" s="45">
        <f t="shared" si="76"/>
        <v>0</v>
      </c>
      <c r="AJ146" s="44" t="s">
        <v>8</v>
      </c>
    </row>
    <row r="147" spans="2:36" outlineLevel="1" x14ac:dyDescent="0.2">
      <c r="B147" s="32" t="str">
        <f>B19</f>
        <v>closeToClosePriceRet</v>
      </c>
      <c r="C147" s="45" t="str">
        <f t="shared" ref="C147:C150" si="78">C142</f>
        <v>A</v>
      </c>
      <c r="E147" s="49">
        <f t="shared" ref="E147:AH147" si="79">E19</f>
        <v>0.14000000000000012</v>
      </c>
      <c r="F147" s="49">
        <f t="shared" si="79"/>
        <v>0.30000000000000004</v>
      </c>
      <c r="G147" s="49">
        <f t="shared" si="79"/>
        <v>0.14000000000000012</v>
      </c>
      <c r="H147" s="49">
        <f t="shared" si="79"/>
        <v>-6.0000000000000053E-2</v>
      </c>
      <c r="I147" s="49">
        <f t="shared" si="79"/>
        <v>0.15999999999999992</v>
      </c>
      <c r="J147" s="49">
        <f t="shared" si="79"/>
        <v>-1.9999999999999907E-2</v>
      </c>
      <c r="K147" s="49">
        <f t="shared" si="79"/>
        <v>0.27</v>
      </c>
      <c r="L147" s="49">
        <f t="shared" si="79"/>
        <v>0.21999999999999997</v>
      </c>
      <c r="M147" s="49">
        <f t="shared" si="79"/>
        <v>-7.0000000000000062E-2</v>
      </c>
      <c r="N147" s="49">
        <f t="shared" si="79"/>
        <v>7.0000000000000062E-2</v>
      </c>
      <c r="O147" s="49">
        <f t="shared" si="79"/>
        <v>0.1100000000000001</v>
      </c>
      <c r="P147" s="49">
        <f t="shared" si="79"/>
        <v>-0.13000000000000012</v>
      </c>
      <c r="Q147" s="49">
        <f t="shared" si="79"/>
        <v>0.1100000000000001</v>
      </c>
      <c r="R147" s="49">
        <f t="shared" si="79"/>
        <v>7.0000000000000062E-2</v>
      </c>
      <c r="S147" s="49">
        <f t="shared" si="79"/>
        <v>-0.13</v>
      </c>
      <c r="T147" s="49">
        <f t="shared" si="79"/>
        <v>-7.999999999999996E-2</v>
      </c>
      <c r="U147" s="49">
        <f t="shared" si="79"/>
        <v>6.0000000000000053E-2</v>
      </c>
      <c r="V147" s="49">
        <f t="shared" si="79"/>
        <v>0.14999999999999991</v>
      </c>
      <c r="W147" s="49">
        <f t="shared" si="79"/>
        <v>0</v>
      </c>
      <c r="X147" s="49">
        <f t="shared" si="79"/>
        <v>-0.13000000000000012</v>
      </c>
      <c r="Y147" s="49">
        <f t="shared" si="79"/>
        <v>5.0000000000000044E-2</v>
      </c>
      <c r="Z147" s="49">
        <f t="shared" si="79"/>
        <v>1.0000000000000009E-2</v>
      </c>
      <c r="AA147" s="49">
        <f t="shared" si="79"/>
        <v>4.0000000000000036E-2</v>
      </c>
      <c r="AB147" s="49">
        <f t="shared" si="79"/>
        <v>-0.15000000000000002</v>
      </c>
      <c r="AC147" s="49">
        <f t="shared" si="79"/>
        <v>-3.0000000000000027E-2</v>
      </c>
      <c r="AD147" s="49">
        <f t="shared" si="79"/>
        <v>8.0000000000000071E-2</v>
      </c>
      <c r="AE147" s="49">
        <f t="shared" si="79"/>
        <v>-0.13</v>
      </c>
      <c r="AF147" s="49">
        <f t="shared" si="79"/>
        <v>4.0000000000000036E-2</v>
      </c>
      <c r="AG147" s="49">
        <f t="shared" si="79"/>
        <v>0.10000000000000009</v>
      </c>
      <c r="AH147" s="49">
        <f t="shared" si="79"/>
        <v>0.29000000000000004</v>
      </c>
      <c r="AJ147" s="44" t="s">
        <v>8</v>
      </c>
    </row>
    <row r="148" spans="2:36" outlineLevel="1" x14ac:dyDescent="0.2">
      <c r="C148" s="45" t="str">
        <f t="shared" si="78"/>
        <v>B</v>
      </c>
      <c r="E148" s="49">
        <f t="shared" ref="E148:AH148" si="80">E20</f>
        <v>3.0000000000000027E-2</v>
      </c>
      <c r="F148" s="49">
        <f t="shared" si="80"/>
        <v>0.12000000000000011</v>
      </c>
      <c r="G148" s="49">
        <f t="shared" si="80"/>
        <v>-2.9999999999999916E-2</v>
      </c>
      <c r="H148" s="49">
        <f t="shared" si="80"/>
        <v>0.12999999999999989</v>
      </c>
      <c r="I148" s="49">
        <f t="shared" si="80"/>
        <v>-1.0000000000000009E-2</v>
      </c>
      <c r="J148" s="49">
        <f t="shared" si="80"/>
        <v>0.28000000000000003</v>
      </c>
      <c r="K148" s="49">
        <f t="shared" si="80"/>
        <v>8.0000000000000071E-2</v>
      </c>
      <c r="L148" s="49">
        <f t="shared" si="80"/>
        <v>6.0000000000000053E-2</v>
      </c>
      <c r="M148" s="49">
        <f t="shared" si="80"/>
        <v>0.22999999999999998</v>
      </c>
      <c r="N148" s="49">
        <f t="shared" si="80"/>
        <v>0.16999999999999993</v>
      </c>
      <c r="O148" s="49">
        <f t="shared" si="80"/>
        <v>8.0000000000000071E-2</v>
      </c>
      <c r="P148" s="49">
        <f t="shared" si="80"/>
        <v>2.0000000000000018E-2</v>
      </c>
      <c r="Q148" s="49">
        <f t="shared" si="80"/>
        <v>-2.0000000000000018E-2</v>
      </c>
      <c r="R148" s="49">
        <f t="shared" si="80"/>
        <v>-7.999999999999996E-2</v>
      </c>
      <c r="S148" s="49">
        <f t="shared" si="80"/>
        <v>4.0000000000000036E-2</v>
      </c>
      <c r="T148" s="49">
        <f t="shared" si="80"/>
        <v>0.17999999999999994</v>
      </c>
      <c r="U148" s="49">
        <f t="shared" si="80"/>
        <v>0.12000000000000011</v>
      </c>
      <c r="V148" s="49">
        <f t="shared" si="80"/>
        <v>-0.12</v>
      </c>
      <c r="W148" s="49">
        <f t="shared" si="80"/>
        <v>-0.10999999999999999</v>
      </c>
      <c r="X148" s="49">
        <f t="shared" si="80"/>
        <v>2.0000000000000018E-2</v>
      </c>
      <c r="Y148" s="49">
        <f t="shared" si="80"/>
        <v>-7.999999999999996E-2</v>
      </c>
      <c r="Z148" s="49">
        <f t="shared" si="80"/>
        <v>0.24</v>
      </c>
      <c r="AA148" s="49">
        <f t="shared" si="80"/>
        <v>-0.15000000000000002</v>
      </c>
      <c r="AB148" s="49">
        <f t="shared" si="80"/>
        <v>0.29000000000000004</v>
      </c>
      <c r="AC148" s="49">
        <f t="shared" si="80"/>
        <v>0.19999999999999996</v>
      </c>
      <c r="AD148" s="49">
        <f t="shared" si="80"/>
        <v>2.0000000000000018E-2</v>
      </c>
      <c r="AE148" s="49">
        <f t="shared" si="80"/>
        <v>0.15999999999999992</v>
      </c>
      <c r="AF148" s="49">
        <f t="shared" si="80"/>
        <v>0.10000000000000009</v>
      </c>
      <c r="AG148" s="49">
        <f t="shared" si="80"/>
        <v>-3.9999999999999925E-2</v>
      </c>
      <c r="AH148" s="49">
        <f t="shared" si="80"/>
        <v>0.16999999999999993</v>
      </c>
      <c r="AJ148" s="44" t="s">
        <v>8</v>
      </c>
    </row>
    <row r="149" spans="2:36" outlineLevel="1" x14ac:dyDescent="0.2">
      <c r="C149" s="45" t="str">
        <f t="shared" si="78"/>
        <v>C</v>
      </c>
      <c r="E149" s="49">
        <f t="shared" ref="E149:AH149" si="81">E21</f>
        <v>-7.0000000000000062E-2</v>
      </c>
      <c r="F149" s="49">
        <f t="shared" si="81"/>
        <v>0.26</v>
      </c>
      <c r="G149" s="49">
        <f t="shared" si="81"/>
        <v>0.20999999999999996</v>
      </c>
      <c r="H149" s="49">
        <f t="shared" si="81"/>
        <v>-5.9999999999999942E-2</v>
      </c>
      <c r="I149" s="49">
        <f t="shared" si="81"/>
        <v>8.0000000000000071E-2</v>
      </c>
      <c r="J149" s="49">
        <f t="shared" si="81"/>
        <v>0.18999999999999995</v>
      </c>
      <c r="K149" s="49">
        <f t="shared" si="81"/>
        <v>0.16999999999999993</v>
      </c>
      <c r="L149" s="49">
        <f t="shared" si="81"/>
        <v>7.0000000000000062E-2</v>
      </c>
      <c r="M149" s="49">
        <f t="shared" si="81"/>
        <v>0.22999999999999998</v>
      </c>
      <c r="N149" s="49">
        <f t="shared" si="81"/>
        <v>-0.14000000000000001</v>
      </c>
      <c r="O149" s="49">
        <f t="shared" si="81"/>
        <v>0.25</v>
      </c>
      <c r="P149" s="49">
        <f t="shared" si="81"/>
        <v>1.0000000000000009E-2</v>
      </c>
      <c r="Q149" s="49">
        <f t="shared" si="81"/>
        <v>-0.13000000000000012</v>
      </c>
      <c r="R149" s="49">
        <f t="shared" si="81"/>
        <v>-0.1100000000000001</v>
      </c>
      <c r="S149" s="49">
        <f t="shared" si="81"/>
        <v>7.0000000000000062E-2</v>
      </c>
      <c r="T149" s="49">
        <f t="shared" si="81"/>
        <v>0.12999999999999989</v>
      </c>
      <c r="U149" s="49">
        <f t="shared" si="81"/>
        <v>0.14000000000000012</v>
      </c>
      <c r="V149" s="49">
        <f t="shared" si="81"/>
        <v>9.000000000000008E-2</v>
      </c>
      <c r="W149" s="49">
        <f t="shared" si="81"/>
        <v>0.14000000000000012</v>
      </c>
      <c r="X149" s="49">
        <f t="shared" si="81"/>
        <v>-7.0000000000000062E-2</v>
      </c>
      <c r="Y149" s="49">
        <f t="shared" si="81"/>
        <v>9.000000000000008E-2</v>
      </c>
      <c r="Z149" s="49">
        <f t="shared" si="81"/>
        <v>-0.12</v>
      </c>
      <c r="AA149" s="49">
        <f t="shared" si="81"/>
        <v>5.0000000000000044E-2</v>
      </c>
      <c r="AB149" s="49">
        <f t="shared" si="81"/>
        <v>0.30000000000000004</v>
      </c>
      <c r="AC149" s="49">
        <f t="shared" si="81"/>
        <v>-1.000000000000012E-2</v>
      </c>
      <c r="AD149" s="49">
        <f t="shared" si="81"/>
        <v>8.0000000000000071E-2</v>
      </c>
      <c r="AE149" s="49">
        <f t="shared" si="81"/>
        <v>0.19999999999999996</v>
      </c>
      <c r="AF149" s="49">
        <f t="shared" si="81"/>
        <v>8.0000000000000071E-2</v>
      </c>
      <c r="AG149" s="49">
        <f t="shared" si="81"/>
        <v>4.0000000000000036E-2</v>
      </c>
      <c r="AH149" s="49">
        <f t="shared" si="81"/>
        <v>-0.15000000000000002</v>
      </c>
      <c r="AJ149" s="44" t="s">
        <v>8</v>
      </c>
    </row>
    <row r="150" spans="2:36" outlineLevel="1" x14ac:dyDescent="0.2">
      <c r="C150" s="45" t="str">
        <f t="shared" si="78"/>
        <v>D</v>
      </c>
      <c r="E150" s="49">
        <f t="shared" ref="E150:AH150" si="82">E22</f>
        <v>-6.0000000000000053E-2</v>
      </c>
      <c r="F150" s="49">
        <f t="shared" si="82"/>
        <v>0.30000000000000004</v>
      </c>
      <c r="G150" s="49">
        <f t="shared" si="82"/>
        <v>-7.0000000000000173E-2</v>
      </c>
      <c r="H150" s="49">
        <f t="shared" si="82"/>
        <v>0.17999999999999994</v>
      </c>
      <c r="I150" s="49">
        <f t="shared" si="82"/>
        <v>0.26</v>
      </c>
      <c r="J150" s="49">
        <f t="shared" si="82"/>
        <v>8.0000000000000071E-2</v>
      </c>
      <c r="K150" s="49">
        <f t="shared" si="82"/>
        <v>0.15999999999999992</v>
      </c>
      <c r="L150" s="49">
        <f t="shared" si="82"/>
        <v>-2.9999999999999916E-2</v>
      </c>
      <c r="M150" s="49">
        <f t="shared" si="82"/>
        <v>0.1100000000000001</v>
      </c>
      <c r="N150" s="49">
        <f t="shared" si="82"/>
        <v>0.14000000000000012</v>
      </c>
      <c r="O150" s="49">
        <f t="shared" si="82"/>
        <v>0.1100000000000001</v>
      </c>
      <c r="P150" s="49">
        <f t="shared" si="82"/>
        <v>0.29000000000000004</v>
      </c>
      <c r="Q150" s="49">
        <f t="shared" si="82"/>
        <v>0</v>
      </c>
      <c r="R150" s="49">
        <f t="shared" si="82"/>
        <v>0.17999999999999994</v>
      </c>
      <c r="S150" s="49">
        <f t="shared" si="82"/>
        <v>-8.0000000000000071E-2</v>
      </c>
      <c r="T150" s="49">
        <f t="shared" si="82"/>
        <v>0.19999999999999996</v>
      </c>
      <c r="U150" s="49">
        <f t="shared" si="82"/>
        <v>6.0000000000000053E-2</v>
      </c>
      <c r="V150" s="49">
        <f t="shared" si="82"/>
        <v>0.30000000000000004</v>
      </c>
      <c r="W150" s="49">
        <f t="shared" si="82"/>
        <v>0.18999999999999995</v>
      </c>
      <c r="X150" s="49">
        <f t="shared" si="82"/>
        <v>9.000000000000008E-2</v>
      </c>
      <c r="Y150" s="49">
        <f t="shared" si="82"/>
        <v>0.25</v>
      </c>
      <c r="Z150" s="49">
        <f t="shared" si="82"/>
        <v>-0.12</v>
      </c>
      <c r="AA150" s="49">
        <f t="shared" si="82"/>
        <v>0.21999999999999997</v>
      </c>
      <c r="AB150" s="49">
        <f t="shared" si="82"/>
        <v>0.27</v>
      </c>
      <c r="AC150" s="49">
        <f t="shared" si="82"/>
        <v>-4.0000000000000036E-2</v>
      </c>
      <c r="AD150" s="49">
        <f t="shared" si="82"/>
        <v>-9.9999999999999978E-2</v>
      </c>
      <c r="AE150" s="49">
        <f t="shared" si="82"/>
        <v>-8.9999999999999969E-2</v>
      </c>
      <c r="AF150" s="49">
        <f t="shared" si="82"/>
        <v>-3.0000000000000027E-2</v>
      </c>
      <c r="AG150" s="49">
        <f t="shared" si="82"/>
        <v>-0.10999999999999999</v>
      </c>
      <c r="AH150" s="49">
        <f t="shared" si="82"/>
        <v>-6.0000000000000164E-2</v>
      </c>
      <c r="AJ150" s="44" t="s">
        <v>8</v>
      </c>
    </row>
    <row r="151" spans="2:36" ht="13.5" outlineLevel="1" thickBot="1" x14ac:dyDescent="0.25">
      <c r="C151" s="45"/>
      <c r="AJ151" s="44" t="s">
        <v>8</v>
      </c>
    </row>
    <row r="152" spans="2:36" x14ac:dyDescent="0.2">
      <c r="B152" s="32" t="s">
        <v>124</v>
      </c>
      <c r="C152" s="56" t="str">
        <f>C60</f>
        <v>A</v>
      </c>
      <c r="D152" s="57"/>
      <c r="E152" s="62">
        <f>E142*(1+E147)</f>
        <v>0</v>
      </c>
      <c r="F152" s="62">
        <f>F142*(1+F147)</f>
        <v>11873.117206982548</v>
      </c>
      <c r="G152" s="62">
        <f t="shared" ref="G152:AH155" si="83">G142*(1+G147)</f>
        <v>5379.1770493765598</v>
      </c>
      <c r="H152" s="62">
        <f t="shared" si="83"/>
        <v>5056.4264264139656</v>
      </c>
      <c r="I152" s="62">
        <f t="shared" si="83"/>
        <v>8736.1897532415696</v>
      </c>
      <c r="J152" s="62">
        <f t="shared" si="83"/>
        <v>0</v>
      </c>
      <c r="K152" s="62">
        <f t="shared" si="83"/>
        <v>0</v>
      </c>
      <c r="L152" s="62">
        <f t="shared" si="83"/>
        <v>0</v>
      </c>
      <c r="M152" s="62">
        <f t="shared" si="83"/>
        <v>0</v>
      </c>
      <c r="N152" s="62">
        <f t="shared" si="83"/>
        <v>6574.7036917657661</v>
      </c>
      <c r="O152" s="62">
        <f t="shared" si="83"/>
        <v>0</v>
      </c>
      <c r="P152" s="62">
        <f t="shared" si="83"/>
        <v>0</v>
      </c>
      <c r="Q152" s="62">
        <f t="shared" si="83"/>
        <v>0</v>
      </c>
      <c r="R152" s="62">
        <f t="shared" si="83"/>
        <v>0</v>
      </c>
      <c r="S152" s="62">
        <f t="shared" si="83"/>
        <v>0</v>
      </c>
      <c r="T152" s="62">
        <f t="shared" si="83"/>
        <v>0</v>
      </c>
      <c r="U152" s="62">
        <f t="shared" si="83"/>
        <v>0</v>
      </c>
      <c r="V152" s="62">
        <f t="shared" si="83"/>
        <v>0</v>
      </c>
      <c r="W152" s="62">
        <f t="shared" si="83"/>
        <v>0</v>
      </c>
      <c r="X152" s="62">
        <f t="shared" si="83"/>
        <v>0</v>
      </c>
      <c r="Y152" s="62">
        <f t="shared" si="83"/>
        <v>0</v>
      </c>
      <c r="Z152" s="62">
        <f t="shared" si="83"/>
        <v>0</v>
      </c>
      <c r="AA152" s="62">
        <f t="shared" si="83"/>
        <v>0</v>
      </c>
      <c r="AB152" s="62">
        <f t="shared" si="83"/>
        <v>0</v>
      </c>
      <c r="AC152" s="62">
        <f t="shared" si="83"/>
        <v>0</v>
      </c>
      <c r="AD152" s="62">
        <f t="shared" si="83"/>
        <v>7805.761729677557</v>
      </c>
      <c r="AE152" s="62">
        <f t="shared" si="83"/>
        <v>6791.0127048194745</v>
      </c>
      <c r="AF152" s="62">
        <f t="shared" si="83"/>
        <v>10624.933973916486</v>
      </c>
      <c r="AG152" s="62">
        <f t="shared" si="83"/>
        <v>0</v>
      </c>
      <c r="AH152" s="63">
        <f t="shared" si="83"/>
        <v>0</v>
      </c>
      <c r="AJ152" s="44" t="s">
        <v>8</v>
      </c>
    </row>
    <row r="153" spans="2:36" x14ac:dyDescent="0.2">
      <c r="C153" s="58" t="str">
        <f>C61</f>
        <v>B</v>
      </c>
      <c r="D153" s="59"/>
      <c r="E153" s="64">
        <f t="shared" ref="E153:F155" si="84">E143*(1+E148)</f>
        <v>0</v>
      </c>
      <c r="F153" s="64">
        <f t="shared" si="84"/>
        <v>0</v>
      </c>
      <c r="G153" s="64">
        <f t="shared" si="83"/>
        <v>0</v>
      </c>
      <c r="H153" s="64">
        <f t="shared" si="83"/>
        <v>0</v>
      </c>
      <c r="I153" s="64">
        <f t="shared" si="83"/>
        <v>0</v>
      </c>
      <c r="J153" s="64">
        <f t="shared" si="83"/>
        <v>0</v>
      </c>
      <c r="K153" s="64">
        <f t="shared" si="83"/>
        <v>0</v>
      </c>
      <c r="L153" s="64">
        <f t="shared" si="83"/>
        <v>7088.9571321194908</v>
      </c>
      <c r="M153" s="64">
        <f t="shared" si="83"/>
        <v>0</v>
      </c>
      <c r="N153" s="64">
        <f t="shared" si="83"/>
        <v>0</v>
      </c>
      <c r="O153" s="64">
        <f t="shared" si="83"/>
        <v>7811.1286128475931</v>
      </c>
      <c r="P153" s="64">
        <f t="shared" si="83"/>
        <v>0</v>
      </c>
      <c r="Q153" s="64">
        <f t="shared" si="83"/>
        <v>0</v>
      </c>
      <c r="R153" s="64">
        <f t="shared" si="83"/>
        <v>0</v>
      </c>
      <c r="S153" s="64">
        <f t="shared" si="83"/>
        <v>0</v>
      </c>
      <c r="T153" s="64">
        <f t="shared" si="83"/>
        <v>0</v>
      </c>
      <c r="U153" s="64">
        <f t="shared" si="83"/>
        <v>0</v>
      </c>
      <c r="V153" s="64">
        <f t="shared" si="83"/>
        <v>7008.2337348810788</v>
      </c>
      <c r="W153" s="64">
        <f t="shared" si="83"/>
        <v>0</v>
      </c>
      <c r="X153" s="64">
        <f t="shared" si="83"/>
        <v>0</v>
      </c>
      <c r="Y153" s="64">
        <f t="shared" si="83"/>
        <v>0</v>
      </c>
      <c r="Z153" s="64">
        <f t="shared" si="83"/>
        <v>0</v>
      </c>
      <c r="AA153" s="64">
        <f t="shared" si="83"/>
        <v>0</v>
      </c>
      <c r="AB153" s="64">
        <f t="shared" si="83"/>
        <v>0</v>
      </c>
      <c r="AC153" s="64">
        <f t="shared" si="83"/>
        <v>0</v>
      </c>
      <c r="AD153" s="64">
        <f t="shared" si="83"/>
        <v>0</v>
      </c>
      <c r="AE153" s="64">
        <f t="shared" si="83"/>
        <v>0</v>
      </c>
      <c r="AF153" s="64">
        <f t="shared" si="83"/>
        <v>0</v>
      </c>
      <c r="AG153" s="64">
        <f t="shared" si="83"/>
        <v>0</v>
      </c>
      <c r="AH153" s="65">
        <f t="shared" si="83"/>
        <v>11890.033849334595</v>
      </c>
      <c r="AJ153" s="44" t="s">
        <v>8</v>
      </c>
    </row>
    <row r="154" spans="2:36" x14ac:dyDescent="0.2">
      <c r="C154" s="58" t="str">
        <f>C62</f>
        <v>C</v>
      </c>
      <c r="D154" s="59"/>
      <c r="E154" s="64">
        <f t="shared" si="84"/>
        <v>0</v>
      </c>
      <c r="F154" s="64">
        <f t="shared" si="84"/>
        <v>0</v>
      </c>
      <c r="G154" s="64">
        <f t="shared" si="83"/>
        <v>0</v>
      </c>
      <c r="H154" s="64">
        <f t="shared" si="83"/>
        <v>0</v>
      </c>
      <c r="I154" s="64">
        <f t="shared" si="83"/>
        <v>0</v>
      </c>
      <c r="J154" s="64">
        <f t="shared" si="83"/>
        <v>0</v>
      </c>
      <c r="K154" s="64">
        <f t="shared" si="83"/>
        <v>0</v>
      </c>
      <c r="L154" s="64">
        <f t="shared" si="83"/>
        <v>0</v>
      </c>
      <c r="M154" s="64">
        <f t="shared" si="83"/>
        <v>0</v>
      </c>
      <c r="N154" s="64">
        <f t="shared" si="83"/>
        <v>0</v>
      </c>
      <c r="O154" s="64">
        <f t="shared" si="83"/>
        <v>0</v>
      </c>
      <c r="P154" s="64">
        <f t="shared" si="83"/>
        <v>0</v>
      </c>
      <c r="Q154" s="64">
        <f t="shared" si="83"/>
        <v>8905.804364178146</v>
      </c>
      <c r="R154" s="64">
        <f t="shared" si="83"/>
        <v>8838.0658482487161</v>
      </c>
      <c r="S154" s="64">
        <f t="shared" si="83"/>
        <v>0</v>
      </c>
      <c r="T154" s="64">
        <f t="shared" si="83"/>
        <v>0</v>
      </c>
      <c r="U154" s="64">
        <f t="shared" si="83"/>
        <v>8350.0416220901188</v>
      </c>
      <c r="V154" s="64">
        <f t="shared" si="83"/>
        <v>0</v>
      </c>
      <c r="W154" s="64">
        <f t="shared" si="83"/>
        <v>0</v>
      </c>
      <c r="X154" s="64">
        <f t="shared" si="83"/>
        <v>0</v>
      </c>
      <c r="Y154" s="64">
        <f t="shared" si="83"/>
        <v>0</v>
      </c>
      <c r="Z154" s="64">
        <f t="shared" si="83"/>
        <v>7011.6591052869235</v>
      </c>
      <c r="AA154" s="64">
        <f t="shared" si="83"/>
        <v>0</v>
      </c>
      <c r="AB154" s="64">
        <f t="shared" si="83"/>
        <v>0</v>
      </c>
      <c r="AC154" s="64">
        <f t="shared" si="83"/>
        <v>0</v>
      </c>
      <c r="AD154" s="64">
        <f t="shared" si="83"/>
        <v>0</v>
      </c>
      <c r="AE154" s="64">
        <f t="shared" si="83"/>
        <v>0</v>
      </c>
      <c r="AF154" s="64">
        <f t="shared" si="83"/>
        <v>0</v>
      </c>
      <c r="AG154" s="64">
        <f t="shared" si="83"/>
        <v>0</v>
      </c>
      <c r="AH154" s="65">
        <f t="shared" si="83"/>
        <v>8849.6259478439497</v>
      </c>
      <c r="AJ154" s="44" t="s">
        <v>8</v>
      </c>
    </row>
    <row r="155" spans="2:36" ht="13.5" thickBot="1" x14ac:dyDescent="0.25">
      <c r="C155" s="60" t="str">
        <f>C63</f>
        <v>D</v>
      </c>
      <c r="D155" s="61"/>
      <c r="E155" s="66">
        <f t="shared" si="84"/>
        <v>0</v>
      </c>
      <c r="F155" s="66">
        <f t="shared" si="84"/>
        <v>0</v>
      </c>
      <c r="G155" s="66">
        <f t="shared" si="83"/>
        <v>0</v>
      </c>
      <c r="H155" s="66">
        <f t="shared" si="83"/>
        <v>0</v>
      </c>
      <c r="I155" s="66">
        <f t="shared" si="83"/>
        <v>0</v>
      </c>
      <c r="J155" s="66">
        <f t="shared" si="83"/>
        <v>0</v>
      </c>
      <c r="K155" s="66">
        <f t="shared" si="83"/>
        <v>0</v>
      </c>
      <c r="L155" s="66">
        <f t="shared" si="83"/>
        <v>0</v>
      </c>
      <c r="M155" s="66">
        <f t="shared" si="83"/>
        <v>0</v>
      </c>
      <c r="N155" s="66">
        <f t="shared" si="83"/>
        <v>0</v>
      </c>
      <c r="O155" s="66">
        <f t="shared" si="83"/>
        <v>0</v>
      </c>
      <c r="P155" s="66">
        <f t="shared" si="83"/>
        <v>0</v>
      </c>
      <c r="Q155" s="66">
        <f t="shared" si="83"/>
        <v>11390.67833371895</v>
      </c>
      <c r="R155" s="66">
        <f t="shared" si="83"/>
        <v>0</v>
      </c>
      <c r="S155" s="66">
        <f t="shared" si="83"/>
        <v>0</v>
      </c>
      <c r="T155" s="66">
        <f t="shared" si="83"/>
        <v>8051.9262479555055</v>
      </c>
      <c r="U155" s="66">
        <f t="shared" si="83"/>
        <v>7764.0737889609863</v>
      </c>
      <c r="V155" s="66">
        <f t="shared" si="83"/>
        <v>10093.295925649283</v>
      </c>
      <c r="W155" s="66">
        <f t="shared" si="83"/>
        <v>0</v>
      </c>
      <c r="X155" s="66">
        <f t="shared" si="83"/>
        <v>0</v>
      </c>
      <c r="Y155" s="66">
        <f t="shared" si="83"/>
        <v>0</v>
      </c>
      <c r="Z155" s="66">
        <f t="shared" si="83"/>
        <v>0</v>
      </c>
      <c r="AA155" s="66">
        <f t="shared" si="83"/>
        <v>8532.8918787531638</v>
      </c>
      <c r="AB155" s="66">
        <f t="shared" si="83"/>
        <v>0</v>
      </c>
      <c r="AC155" s="66">
        <f t="shared" si="83"/>
        <v>0</v>
      </c>
      <c r="AD155" s="66">
        <f t="shared" si="83"/>
        <v>0</v>
      </c>
      <c r="AE155" s="66">
        <f t="shared" si="83"/>
        <v>0</v>
      </c>
      <c r="AF155" s="66">
        <f t="shared" si="83"/>
        <v>0</v>
      </c>
      <c r="AG155" s="66">
        <f t="shared" si="83"/>
        <v>0</v>
      </c>
      <c r="AH155" s="67">
        <f t="shared" si="83"/>
        <v>0</v>
      </c>
      <c r="AJ155" s="44" t="s">
        <v>8</v>
      </c>
    </row>
    <row r="156" spans="2:36" x14ac:dyDescent="0.2">
      <c r="AJ156" s="44" t="s">
        <v>8</v>
      </c>
    </row>
    <row r="157" spans="2:36" ht="13.5" thickBot="1" x14ac:dyDescent="0.25">
      <c r="B157" s="32" t="s">
        <v>123</v>
      </c>
      <c r="AJ157" s="44" t="s">
        <v>8</v>
      </c>
    </row>
    <row r="158" spans="2:36" x14ac:dyDescent="0.2">
      <c r="C158" s="56" t="str">
        <f t="shared" ref="C158:C162" si="85">C119</f>
        <v>A</v>
      </c>
      <c r="D158" s="57"/>
      <c r="E158" s="62">
        <f>E107+E152</f>
        <v>9416.4588528678323</v>
      </c>
      <c r="F158" s="62">
        <f t="shared" ref="F158:AH158" si="86">F107+F152</f>
        <v>11873.117206982548</v>
      </c>
      <c r="G158" s="62">
        <f t="shared" si="86"/>
        <v>5379.1770493765598</v>
      </c>
      <c r="H158" s="62">
        <f t="shared" si="86"/>
        <v>11909.620942307305</v>
      </c>
      <c r="I158" s="62">
        <f t="shared" si="86"/>
        <v>8736.1897532415696</v>
      </c>
      <c r="J158" s="62">
        <f t="shared" si="86"/>
        <v>0</v>
      </c>
      <c r="K158" s="62">
        <f t="shared" si="86"/>
        <v>0</v>
      </c>
      <c r="L158" s="62">
        <f t="shared" si="86"/>
        <v>0</v>
      </c>
      <c r="M158" s="62">
        <f t="shared" si="86"/>
        <v>14347.550096877294</v>
      </c>
      <c r="N158" s="62">
        <f t="shared" si="86"/>
        <v>6574.7036917657661</v>
      </c>
      <c r="O158" s="62">
        <f t="shared" si="86"/>
        <v>0</v>
      </c>
      <c r="P158" s="62">
        <f t="shared" si="86"/>
        <v>0</v>
      </c>
      <c r="Q158" s="62">
        <f t="shared" si="86"/>
        <v>0</v>
      </c>
      <c r="R158" s="62">
        <f t="shared" si="86"/>
        <v>0</v>
      </c>
      <c r="S158" s="62">
        <f t="shared" si="86"/>
        <v>0</v>
      </c>
      <c r="T158" s="62">
        <f t="shared" si="86"/>
        <v>6425.4773051016518</v>
      </c>
      <c r="U158" s="62">
        <f t="shared" si="86"/>
        <v>0</v>
      </c>
      <c r="V158" s="62">
        <f t="shared" si="86"/>
        <v>0</v>
      </c>
      <c r="W158" s="62">
        <f t="shared" si="86"/>
        <v>0</v>
      </c>
      <c r="X158" s="62">
        <f t="shared" si="86"/>
        <v>17868.332990937633</v>
      </c>
      <c r="Y158" s="62">
        <f t="shared" si="86"/>
        <v>0</v>
      </c>
      <c r="Z158" s="62">
        <f t="shared" si="86"/>
        <v>7709.4868874725862</v>
      </c>
      <c r="AA158" s="62">
        <f t="shared" si="86"/>
        <v>0</v>
      </c>
      <c r="AB158" s="62">
        <f t="shared" si="86"/>
        <v>0</v>
      </c>
      <c r="AC158" s="62">
        <f t="shared" si="86"/>
        <v>17337.468442839818</v>
      </c>
      <c r="AD158" s="62">
        <f t="shared" si="86"/>
        <v>7805.761729677557</v>
      </c>
      <c r="AE158" s="62">
        <f t="shared" si="86"/>
        <v>15934.826699382713</v>
      </c>
      <c r="AF158" s="62">
        <f t="shared" si="86"/>
        <v>10624.933973916486</v>
      </c>
      <c r="AG158" s="62">
        <f t="shared" si="86"/>
        <v>0</v>
      </c>
      <c r="AH158" s="63">
        <f t="shared" si="86"/>
        <v>0</v>
      </c>
      <c r="AJ158" s="44" t="s">
        <v>8</v>
      </c>
    </row>
    <row r="159" spans="2:36" x14ac:dyDescent="0.2">
      <c r="C159" s="58" t="str">
        <f t="shared" si="85"/>
        <v>B</v>
      </c>
      <c r="D159" s="59"/>
      <c r="E159" s="64">
        <f t="shared" ref="E159:AH159" si="87">E108+E153</f>
        <v>0</v>
      </c>
      <c r="F159" s="64">
        <f t="shared" si="87"/>
        <v>0</v>
      </c>
      <c r="G159" s="64">
        <f t="shared" si="87"/>
        <v>0</v>
      </c>
      <c r="H159" s="64">
        <f t="shared" si="87"/>
        <v>0</v>
      </c>
      <c r="I159" s="64">
        <f t="shared" si="87"/>
        <v>0</v>
      </c>
      <c r="J159" s="64">
        <f t="shared" si="87"/>
        <v>0</v>
      </c>
      <c r="K159" s="64">
        <f t="shared" si="87"/>
        <v>16367.497074879162</v>
      </c>
      <c r="L159" s="64">
        <f t="shared" si="87"/>
        <v>7088.9571321194908</v>
      </c>
      <c r="M159" s="64">
        <f t="shared" si="87"/>
        <v>0</v>
      </c>
      <c r="N159" s="64">
        <f t="shared" si="87"/>
        <v>7232.5264933774006</v>
      </c>
      <c r="O159" s="64">
        <f t="shared" si="87"/>
        <v>16363.534878440611</v>
      </c>
      <c r="P159" s="64">
        <f t="shared" si="87"/>
        <v>0</v>
      </c>
      <c r="Q159" s="64">
        <f t="shared" si="87"/>
        <v>0</v>
      </c>
      <c r="R159" s="64">
        <f t="shared" si="87"/>
        <v>0</v>
      </c>
      <c r="S159" s="64">
        <f t="shared" si="87"/>
        <v>10656.961210529347</v>
      </c>
      <c r="T159" s="64">
        <f t="shared" si="87"/>
        <v>0</v>
      </c>
      <c r="U159" s="64">
        <f t="shared" si="87"/>
        <v>7963.9019714557717</v>
      </c>
      <c r="V159" s="64">
        <f t="shared" si="87"/>
        <v>10537.695343448639</v>
      </c>
      <c r="W159" s="64">
        <f t="shared" si="87"/>
        <v>0</v>
      </c>
      <c r="X159" s="64">
        <f t="shared" si="87"/>
        <v>0</v>
      </c>
      <c r="Y159" s="64">
        <f t="shared" si="87"/>
        <v>0</v>
      </c>
      <c r="Z159" s="64">
        <f t="shared" si="87"/>
        <v>0</v>
      </c>
      <c r="AA159" s="64">
        <f t="shared" si="87"/>
        <v>8664.4666988004628</v>
      </c>
      <c r="AB159" s="64">
        <f t="shared" si="87"/>
        <v>0</v>
      </c>
      <c r="AC159" s="64">
        <f t="shared" si="87"/>
        <v>0</v>
      </c>
      <c r="AD159" s="64">
        <f t="shared" si="87"/>
        <v>0</v>
      </c>
      <c r="AE159" s="64">
        <f t="shared" si="87"/>
        <v>0</v>
      </c>
      <c r="AF159" s="64">
        <f t="shared" si="87"/>
        <v>0</v>
      </c>
      <c r="AG159" s="64">
        <f t="shared" si="87"/>
        <v>10162.422093448373</v>
      </c>
      <c r="AH159" s="65">
        <f t="shared" si="87"/>
        <v>12168.109517367306</v>
      </c>
      <c r="AJ159" s="44" t="s">
        <v>8</v>
      </c>
    </row>
    <row r="160" spans="2:36" x14ac:dyDescent="0.2">
      <c r="C160" s="58" t="str">
        <f t="shared" si="85"/>
        <v>C</v>
      </c>
      <c r="D160" s="59"/>
      <c r="E160" s="64">
        <f t="shared" ref="E160:AH160" si="88">E109+E154</f>
        <v>0</v>
      </c>
      <c r="F160" s="64">
        <f t="shared" si="88"/>
        <v>0</v>
      </c>
      <c r="G160" s="64">
        <f t="shared" si="88"/>
        <v>5789.375482988291</v>
      </c>
      <c r="H160" s="64">
        <f t="shared" si="88"/>
        <v>0</v>
      </c>
      <c r="I160" s="64">
        <f t="shared" si="88"/>
        <v>8188.5345524407212</v>
      </c>
      <c r="J160" s="64">
        <f t="shared" si="88"/>
        <v>0</v>
      </c>
      <c r="K160" s="64">
        <f t="shared" si="88"/>
        <v>0</v>
      </c>
      <c r="L160" s="64">
        <f t="shared" si="88"/>
        <v>6804.4382202624392</v>
      </c>
      <c r="M160" s="64">
        <f t="shared" si="88"/>
        <v>0</v>
      </c>
      <c r="N160" s="64">
        <f t="shared" si="88"/>
        <v>5087.2855843247817</v>
      </c>
      <c r="O160" s="64">
        <f t="shared" si="88"/>
        <v>0</v>
      </c>
      <c r="P160" s="64">
        <f t="shared" si="88"/>
        <v>10236.556740434651</v>
      </c>
      <c r="Q160" s="64">
        <f t="shared" si="88"/>
        <v>9930.4110654479973</v>
      </c>
      <c r="R160" s="64">
        <f t="shared" si="88"/>
        <v>15520.233256380814</v>
      </c>
      <c r="S160" s="64">
        <f t="shared" si="88"/>
        <v>0</v>
      </c>
      <c r="T160" s="64">
        <f t="shared" si="88"/>
        <v>7496.3901892852591</v>
      </c>
      <c r="U160" s="64">
        <f t="shared" si="88"/>
        <v>8350.0416220901188</v>
      </c>
      <c r="V160" s="64">
        <f t="shared" si="88"/>
        <v>0</v>
      </c>
      <c r="W160" s="64">
        <f t="shared" si="88"/>
        <v>0</v>
      </c>
      <c r="X160" s="64">
        <f t="shared" si="88"/>
        <v>0</v>
      </c>
      <c r="Y160" s="64">
        <f t="shared" si="88"/>
        <v>19335.167378728172</v>
      </c>
      <c r="Z160" s="64">
        <f t="shared" si="88"/>
        <v>7011.6591052869235</v>
      </c>
      <c r="AA160" s="64">
        <f t="shared" si="88"/>
        <v>0</v>
      </c>
      <c r="AB160" s="64">
        <f t="shared" si="88"/>
        <v>0</v>
      </c>
      <c r="AC160" s="64">
        <f t="shared" si="88"/>
        <v>0</v>
      </c>
      <c r="AD160" s="64">
        <f t="shared" si="88"/>
        <v>7858.3913229412929</v>
      </c>
      <c r="AE160" s="64">
        <f t="shared" si="88"/>
        <v>0</v>
      </c>
      <c r="AF160" s="64">
        <f t="shared" si="88"/>
        <v>0</v>
      </c>
      <c r="AG160" s="64">
        <f t="shared" si="88"/>
        <v>10686.258283832309</v>
      </c>
      <c r="AH160" s="65">
        <f t="shared" si="88"/>
        <v>8849.6259478439497</v>
      </c>
      <c r="AJ160" s="44" t="s">
        <v>8</v>
      </c>
    </row>
    <row r="161" spans="2:36" ht="13.5" thickBot="1" x14ac:dyDescent="0.25">
      <c r="C161" s="60" t="str">
        <f t="shared" si="85"/>
        <v>D</v>
      </c>
      <c r="D161" s="61"/>
      <c r="E161" s="66">
        <f t="shared" ref="E161:AH161" si="89">E110+E155</f>
        <v>0</v>
      </c>
      <c r="F161" s="66">
        <f t="shared" si="89"/>
        <v>0</v>
      </c>
      <c r="G161" s="66">
        <f t="shared" si="89"/>
        <v>4612.6731490475813</v>
      </c>
      <c r="H161" s="66">
        <f t="shared" si="89"/>
        <v>0</v>
      </c>
      <c r="I161" s="66">
        <f t="shared" si="89"/>
        <v>0</v>
      </c>
      <c r="J161" s="66">
        <f t="shared" si="89"/>
        <v>15116.659432044409</v>
      </c>
      <c r="K161" s="66">
        <f t="shared" si="89"/>
        <v>0</v>
      </c>
      <c r="L161" s="66">
        <f t="shared" si="89"/>
        <v>6537.5975057423439</v>
      </c>
      <c r="M161" s="66">
        <f t="shared" si="89"/>
        <v>0</v>
      </c>
      <c r="N161" s="66">
        <f t="shared" si="89"/>
        <v>0</v>
      </c>
      <c r="O161" s="66">
        <f t="shared" si="89"/>
        <v>0</v>
      </c>
      <c r="P161" s="66">
        <f t="shared" si="89"/>
        <v>12544.799927003249</v>
      </c>
      <c r="Q161" s="66">
        <f t="shared" si="89"/>
        <v>11390.67833371895</v>
      </c>
      <c r="R161" s="66">
        <f t="shared" si="89"/>
        <v>0</v>
      </c>
      <c r="S161" s="66">
        <f t="shared" si="89"/>
        <v>9472.8544093594192</v>
      </c>
      <c r="T161" s="66">
        <f t="shared" si="89"/>
        <v>8051.9262479555055</v>
      </c>
      <c r="U161" s="66">
        <f t="shared" si="89"/>
        <v>7764.0737889609863</v>
      </c>
      <c r="V161" s="66">
        <f t="shared" si="89"/>
        <v>15498.647423142897</v>
      </c>
      <c r="W161" s="66">
        <f t="shared" si="89"/>
        <v>0</v>
      </c>
      <c r="X161" s="66">
        <f t="shared" si="89"/>
        <v>0</v>
      </c>
      <c r="Y161" s="66">
        <f t="shared" si="89"/>
        <v>0</v>
      </c>
      <c r="Z161" s="66">
        <f t="shared" si="89"/>
        <v>6994.1736711091507</v>
      </c>
      <c r="AA161" s="66">
        <f t="shared" si="89"/>
        <v>13080.43668650749</v>
      </c>
      <c r="AB161" s="66">
        <f t="shared" si="89"/>
        <v>0</v>
      </c>
      <c r="AC161" s="66">
        <f t="shared" si="89"/>
        <v>0</v>
      </c>
      <c r="AD161" s="66">
        <f t="shared" si="89"/>
        <v>6849.0566576093834</v>
      </c>
      <c r="AE161" s="66">
        <f t="shared" si="89"/>
        <v>0</v>
      </c>
      <c r="AF161" s="66">
        <f t="shared" si="89"/>
        <v>10394.621766156548</v>
      </c>
      <c r="AG161" s="66">
        <f t="shared" si="89"/>
        <v>0</v>
      </c>
      <c r="AH161" s="67">
        <f t="shared" si="89"/>
        <v>0</v>
      </c>
      <c r="AJ161" s="44" t="s">
        <v>8</v>
      </c>
    </row>
    <row r="162" spans="2:36" x14ac:dyDescent="0.2">
      <c r="B162" s="68"/>
      <c r="C162" s="73">
        <f t="shared" si="85"/>
        <v>0</v>
      </c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J162" s="44" t="s">
        <v>8</v>
      </c>
    </row>
    <row r="163" spans="2:36" s="32" customFormat="1" ht="13.5" thickBot="1" x14ac:dyDescent="0.25">
      <c r="B163" s="69" t="s">
        <v>122</v>
      </c>
      <c r="C163" s="69"/>
      <c r="D163" s="69"/>
      <c r="E163" s="70">
        <f t="shared" ref="E163:AH163" si="90">SUM(E158:E161)</f>
        <v>9416.4588528678323</v>
      </c>
      <c r="F163" s="70">
        <f t="shared" si="90"/>
        <v>11873.117206982548</v>
      </c>
      <c r="G163" s="70">
        <f t="shared" si="90"/>
        <v>15781.225681412432</v>
      </c>
      <c r="H163" s="70">
        <f t="shared" si="90"/>
        <v>11909.620942307305</v>
      </c>
      <c r="I163" s="70">
        <f t="shared" si="90"/>
        <v>16924.724305682292</v>
      </c>
      <c r="J163" s="70">
        <f t="shared" si="90"/>
        <v>15116.659432044409</v>
      </c>
      <c r="K163" s="70">
        <f t="shared" si="90"/>
        <v>16367.497074879162</v>
      </c>
      <c r="L163" s="70">
        <f t="shared" si="90"/>
        <v>20430.992858124271</v>
      </c>
      <c r="M163" s="70">
        <f t="shared" si="90"/>
        <v>14347.550096877294</v>
      </c>
      <c r="N163" s="70">
        <f t="shared" si="90"/>
        <v>18894.515769467947</v>
      </c>
      <c r="O163" s="70">
        <f t="shared" si="90"/>
        <v>16363.534878440611</v>
      </c>
      <c r="P163" s="70">
        <f t="shared" si="90"/>
        <v>22781.3566674379</v>
      </c>
      <c r="Q163" s="70">
        <f t="shared" si="90"/>
        <v>21321.089399166947</v>
      </c>
      <c r="R163" s="70">
        <f t="shared" si="90"/>
        <v>15520.233256380814</v>
      </c>
      <c r="S163" s="70">
        <f t="shared" si="90"/>
        <v>20129.815619888766</v>
      </c>
      <c r="T163" s="70">
        <f t="shared" si="90"/>
        <v>21973.793742342415</v>
      </c>
      <c r="U163" s="70">
        <f t="shared" si="90"/>
        <v>24078.017382506878</v>
      </c>
      <c r="V163" s="70">
        <f t="shared" si="90"/>
        <v>26036.342766591537</v>
      </c>
      <c r="W163" s="70">
        <f t="shared" si="90"/>
        <v>0</v>
      </c>
      <c r="X163" s="70">
        <f t="shared" si="90"/>
        <v>17868.332990937633</v>
      </c>
      <c r="Y163" s="70">
        <f t="shared" si="90"/>
        <v>19335.167378728172</v>
      </c>
      <c r="Z163" s="70">
        <f t="shared" si="90"/>
        <v>21715.31966386866</v>
      </c>
      <c r="AA163" s="70">
        <f t="shared" si="90"/>
        <v>21744.903385307953</v>
      </c>
      <c r="AB163" s="70">
        <f t="shared" si="90"/>
        <v>0</v>
      </c>
      <c r="AC163" s="70">
        <f t="shared" si="90"/>
        <v>17337.468442839818</v>
      </c>
      <c r="AD163" s="70">
        <f t="shared" si="90"/>
        <v>22513.209710228235</v>
      </c>
      <c r="AE163" s="70">
        <f t="shared" si="90"/>
        <v>15934.826699382713</v>
      </c>
      <c r="AF163" s="70">
        <f t="shared" si="90"/>
        <v>21019.555740073032</v>
      </c>
      <c r="AG163" s="70">
        <f t="shared" si="90"/>
        <v>20848.680377280682</v>
      </c>
      <c r="AH163" s="70">
        <f t="shared" si="90"/>
        <v>21017.735465211255</v>
      </c>
      <c r="AJ163" s="44" t="s">
        <v>8</v>
      </c>
    </row>
    <row r="164" spans="2:36" s="32" customFormat="1" x14ac:dyDescent="0.2">
      <c r="B164" s="68" t="s">
        <v>7</v>
      </c>
      <c r="C164" s="68"/>
      <c r="D164" s="68"/>
      <c r="E164" s="84">
        <f>-E130</f>
        <v>0</v>
      </c>
      <c r="F164" s="84">
        <f t="shared" ref="F164:AH164" si="91">-F130</f>
        <v>-0.67990024937655691</v>
      </c>
      <c r="G164" s="84">
        <f t="shared" si="91"/>
        <v>-17.349761556109733</v>
      </c>
      <c r="H164" s="84">
        <f t="shared" si="91"/>
        <v>0</v>
      </c>
      <c r="I164" s="84">
        <f t="shared" si="91"/>
        <v>-11.274438913857653</v>
      </c>
      <c r="J164" s="84">
        <f t="shared" si="91"/>
        <v>-21.40366489544185</v>
      </c>
      <c r="K164" s="84">
        <f t="shared" si="91"/>
        <v>0</v>
      </c>
      <c r="L164" s="84">
        <f t="shared" si="91"/>
        <v>0</v>
      </c>
      <c r="M164" s="84">
        <f t="shared" si="91"/>
        <v>0</v>
      </c>
      <c r="N164" s="84">
        <f t="shared" si="91"/>
        <v>-21.532788919363526</v>
      </c>
      <c r="O164" s="84">
        <f t="shared" si="91"/>
        <v>-16.272391637120272</v>
      </c>
      <c r="P164" s="84">
        <f t="shared" si="91"/>
        <v>0</v>
      </c>
      <c r="Q164" s="84">
        <f t="shared" si="91"/>
        <v>0</v>
      </c>
      <c r="R164" s="84">
        <f t="shared" si="91"/>
        <v>0</v>
      </c>
      <c r="S164" s="84">
        <f t="shared" si="91"/>
        <v>0</v>
      </c>
      <c r="T164" s="84">
        <f t="shared" si="91"/>
        <v>0</v>
      </c>
      <c r="U164" s="84">
        <f t="shared" si="91"/>
        <v>-16.224330195381672</v>
      </c>
      <c r="V164" s="84">
        <f t="shared" si="91"/>
        <v>0</v>
      </c>
      <c r="W164" s="84">
        <f t="shared" si="91"/>
        <v>0</v>
      </c>
      <c r="X164" s="84">
        <f t="shared" si="91"/>
        <v>0</v>
      </c>
      <c r="Y164" s="84">
        <f t="shared" si="91"/>
        <v>-46.904374101211289</v>
      </c>
      <c r="Z164" s="84">
        <f t="shared" si="91"/>
        <v>0</v>
      </c>
      <c r="AA164" s="84">
        <f t="shared" si="91"/>
        <v>-18.888242874307839</v>
      </c>
      <c r="AB164" s="84">
        <f t="shared" si="91"/>
        <v>0</v>
      </c>
      <c r="AC164" s="84">
        <f t="shared" si="91"/>
        <v>0</v>
      </c>
      <c r="AD164" s="84">
        <f t="shared" si="91"/>
        <v>-24.516534867897604</v>
      </c>
      <c r="AE164" s="84">
        <f t="shared" si="91"/>
        <v>0</v>
      </c>
      <c r="AF164" s="84">
        <f t="shared" si="91"/>
        <v>-13.724505677172777</v>
      </c>
      <c r="AG164" s="84">
        <f t="shared" si="91"/>
        <v>-26.031088236095389</v>
      </c>
      <c r="AH164" s="84">
        <f t="shared" si="91"/>
        <v>0</v>
      </c>
      <c r="AJ164" s="44"/>
    </row>
    <row r="165" spans="2:36" x14ac:dyDescent="0.2">
      <c r="B165" s="68" t="s">
        <v>83</v>
      </c>
      <c r="C165" s="68"/>
      <c r="D165" s="59"/>
      <c r="E165" s="64">
        <f t="shared" ref="E165:AH165" si="92">E58</f>
        <v>2000</v>
      </c>
      <c r="F165" s="64">
        <f t="shared" si="92"/>
        <v>2283.2917705735654</v>
      </c>
      <c r="G165" s="64">
        <f t="shared" si="92"/>
        <v>0</v>
      </c>
      <c r="H165" s="64">
        <f t="shared" si="92"/>
        <v>3152.7751839712637</v>
      </c>
      <c r="I165" s="64">
        <f t="shared" si="92"/>
        <v>0</v>
      </c>
      <c r="J165" s="64">
        <f t="shared" si="92"/>
        <v>3382.6899733536866</v>
      </c>
      <c r="K165" s="64">
        <f t="shared" si="92"/>
        <v>3695.589148100531</v>
      </c>
      <c r="L165" s="64">
        <f t="shared" si="92"/>
        <v>0</v>
      </c>
      <c r="M165" s="64">
        <f t="shared" si="92"/>
        <v>4086.1985716248528</v>
      </c>
      <c r="N165" s="64">
        <f t="shared" si="92"/>
        <v>0</v>
      </c>
      <c r="O165" s="64">
        <f t="shared" si="92"/>
        <v>3774.5965961097154</v>
      </c>
      <c r="P165" s="64">
        <f t="shared" si="92"/>
        <v>0</v>
      </c>
      <c r="Q165" s="64">
        <f t="shared" si="92"/>
        <v>0</v>
      </c>
      <c r="R165" s="64">
        <f t="shared" si="92"/>
        <v>4264.217879833388</v>
      </c>
      <c r="S165" s="64">
        <f t="shared" si="92"/>
        <v>0</v>
      </c>
      <c r="T165" s="64">
        <f t="shared" si="92"/>
        <v>0</v>
      </c>
      <c r="U165" s="64">
        <f t="shared" si="92"/>
        <v>0</v>
      </c>
      <c r="V165" s="64">
        <f t="shared" si="92"/>
        <v>0</v>
      </c>
      <c r="W165" s="64">
        <f t="shared" si="92"/>
        <v>26036.342766591537</v>
      </c>
      <c r="X165" s="64">
        <f t="shared" si="92"/>
        <v>5207.2685533183067</v>
      </c>
      <c r="Y165" s="64">
        <f t="shared" si="92"/>
        <v>4615.1203088511866</v>
      </c>
      <c r="Z165" s="64">
        <f t="shared" si="92"/>
        <v>0</v>
      </c>
      <c r="AA165" s="64">
        <f t="shared" si="92"/>
        <v>0</v>
      </c>
      <c r="AB165" s="64">
        <f t="shared" si="92"/>
        <v>21726.015142433644</v>
      </c>
      <c r="AC165" s="64">
        <f t="shared" si="92"/>
        <v>4345.2030284867287</v>
      </c>
      <c r="AD165" s="64">
        <f t="shared" si="92"/>
        <v>0</v>
      </c>
      <c r="AE165" s="64">
        <f t="shared" si="92"/>
        <v>4497.7386350720662</v>
      </c>
      <c r="AF165" s="64">
        <f t="shared" si="92"/>
        <v>0</v>
      </c>
      <c r="AG165" s="64">
        <f t="shared" si="92"/>
        <v>0</v>
      </c>
      <c r="AH165" s="64">
        <f t="shared" si="92"/>
        <v>0</v>
      </c>
      <c r="AJ165" s="44" t="s">
        <v>8</v>
      </c>
    </row>
    <row r="166" spans="2:36" x14ac:dyDescent="0.2">
      <c r="B166" s="68" t="s">
        <v>102</v>
      </c>
      <c r="C166" s="68"/>
      <c r="D166" s="59"/>
      <c r="E166" s="64">
        <f>E163+E164+E165</f>
        <v>11416.458852867832</v>
      </c>
      <c r="F166" s="64">
        <f t="shared" ref="F166:AH166" si="93">F163+F164+F165</f>
        <v>14155.729077306736</v>
      </c>
      <c r="G166" s="64">
        <f t="shared" si="93"/>
        <v>15763.875919856322</v>
      </c>
      <c r="H166" s="64">
        <f t="shared" si="93"/>
        <v>15062.396126278569</v>
      </c>
      <c r="I166" s="64">
        <f t="shared" si="93"/>
        <v>16913.449866768435</v>
      </c>
      <c r="J166" s="64">
        <f t="shared" si="93"/>
        <v>18477.945740502655</v>
      </c>
      <c r="K166" s="64">
        <f t="shared" si="93"/>
        <v>20063.086222979691</v>
      </c>
      <c r="L166" s="64">
        <f t="shared" si="93"/>
        <v>20430.992858124271</v>
      </c>
      <c r="M166" s="64">
        <f t="shared" si="93"/>
        <v>18433.748668502147</v>
      </c>
      <c r="N166" s="64">
        <f t="shared" si="93"/>
        <v>18872.982980548582</v>
      </c>
      <c r="O166" s="64">
        <f t="shared" si="93"/>
        <v>20121.859082913208</v>
      </c>
      <c r="P166" s="64">
        <f t="shared" si="93"/>
        <v>22781.3566674379</v>
      </c>
      <c r="Q166" s="64">
        <f t="shared" si="93"/>
        <v>21321.089399166947</v>
      </c>
      <c r="R166" s="64">
        <f t="shared" si="93"/>
        <v>19784.4511362142</v>
      </c>
      <c r="S166" s="64">
        <f t="shared" si="93"/>
        <v>20129.815619888766</v>
      </c>
      <c r="T166" s="64">
        <f t="shared" si="93"/>
        <v>21973.793742342415</v>
      </c>
      <c r="U166" s="64">
        <f t="shared" si="93"/>
        <v>24061.793052311496</v>
      </c>
      <c r="V166" s="64">
        <f t="shared" si="93"/>
        <v>26036.342766591537</v>
      </c>
      <c r="W166" s="64">
        <f t="shared" si="93"/>
        <v>26036.342766591537</v>
      </c>
      <c r="X166" s="64">
        <f t="shared" si="93"/>
        <v>23075.60154425594</v>
      </c>
      <c r="Y166" s="64">
        <f t="shared" si="93"/>
        <v>23903.383313478149</v>
      </c>
      <c r="Z166" s="64">
        <f t="shared" si="93"/>
        <v>21715.31966386866</v>
      </c>
      <c r="AA166" s="64">
        <f t="shared" si="93"/>
        <v>21726.015142433644</v>
      </c>
      <c r="AB166" s="64">
        <f t="shared" si="93"/>
        <v>21726.015142433644</v>
      </c>
      <c r="AC166" s="64">
        <f t="shared" si="93"/>
        <v>21682.671471326546</v>
      </c>
      <c r="AD166" s="64">
        <f t="shared" si="93"/>
        <v>22488.693175360339</v>
      </c>
      <c r="AE166" s="64">
        <f t="shared" si="93"/>
        <v>20432.565334454779</v>
      </c>
      <c r="AF166" s="64">
        <f t="shared" si="93"/>
        <v>21005.831234395861</v>
      </c>
      <c r="AG166" s="64">
        <f t="shared" si="93"/>
        <v>20822.649289044588</v>
      </c>
      <c r="AH166" s="64">
        <f t="shared" si="93"/>
        <v>21017.735465211255</v>
      </c>
      <c r="AJ166" s="44" t="s">
        <v>8</v>
      </c>
    </row>
    <row r="167" spans="2:36" x14ac:dyDescent="0.2">
      <c r="B167" s="68"/>
      <c r="C167" s="68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J167" s="44" t="s">
        <v>8</v>
      </c>
    </row>
    <row r="168" spans="2:36" x14ac:dyDescent="0.2">
      <c r="C168" s="45" t="str">
        <f>C152</f>
        <v>A</v>
      </c>
      <c r="AJ168" s="44" t="s">
        <v>8</v>
      </c>
    </row>
    <row r="169" spans="2:36" x14ac:dyDescent="0.2">
      <c r="C169" s="45" t="str">
        <f>C153</f>
        <v>B</v>
      </c>
      <c r="AJ169" s="44" t="s">
        <v>8</v>
      </c>
    </row>
    <row r="170" spans="2:36" x14ac:dyDescent="0.2">
      <c r="C170" s="45" t="str">
        <f>C154</f>
        <v>C</v>
      </c>
      <c r="AJ170" s="44" t="s">
        <v>8</v>
      </c>
    </row>
    <row r="171" spans="2:36" x14ac:dyDescent="0.2">
      <c r="C171" s="45" t="str">
        <f>C155</f>
        <v>D</v>
      </c>
      <c r="AJ171" s="44" t="s">
        <v>8</v>
      </c>
    </row>
    <row r="172" spans="2:36" x14ac:dyDescent="0.2">
      <c r="C172" s="45">
        <f>C156</f>
        <v>0</v>
      </c>
      <c r="AJ172" s="44" t="s">
        <v>8</v>
      </c>
    </row>
    <row r="173" spans="2:36" x14ac:dyDescent="0.2">
      <c r="C173" s="45" t="str">
        <f>C158</f>
        <v>A</v>
      </c>
      <c r="AJ173" s="44" t="s">
        <v>8</v>
      </c>
    </row>
    <row r="174" spans="2:36" x14ac:dyDescent="0.2">
      <c r="C174" s="45" t="str">
        <f>C159</f>
        <v>B</v>
      </c>
      <c r="AJ174" s="44" t="s">
        <v>8</v>
      </c>
    </row>
    <row r="175" spans="2:36" x14ac:dyDescent="0.2">
      <c r="C175" s="45" t="str">
        <f>C160</f>
        <v>C</v>
      </c>
      <c r="AJ175" s="44" t="s">
        <v>8</v>
      </c>
    </row>
    <row r="176" spans="2:36" x14ac:dyDescent="0.2">
      <c r="C176" s="45" t="str">
        <f>C161</f>
        <v>D</v>
      </c>
      <c r="AJ176" s="44" t="s">
        <v>8</v>
      </c>
    </row>
    <row r="177" spans="3:36" x14ac:dyDescent="0.2">
      <c r="AJ177" s="44" t="s">
        <v>8</v>
      </c>
    </row>
    <row r="178" spans="3:36" x14ac:dyDescent="0.2">
      <c r="C178" s="45" t="str">
        <f>C152</f>
        <v>A</v>
      </c>
      <c r="AJ178" s="44" t="s">
        <v>8</v>
      </c>
    </row>
    <row r="179" spans="3:36" x14ac:dyDescent="0.2">
      <c r="C179" s="45" t="str">
        <f>C153</f>
        <v>B</v>
      </c>
      <c r="AJ179" s="44" t="s">
        <v>8</v>
      </c>
    </row>
    <row r="180" spans="3:36" x14ac:dyDescent="0.2">
      <c r="C180" s="45" t="str">
        <f>C154</f>
        <v>C</v>
      </c>
      <c r="AJ180" s="44" t="s">
        <v>8</v>
      </c>
    </row>
    <row r="181" spans="3:36" x14ac:dyDescent="0.2">
      <c r="C181" s="45" t="str">
        <f>C155</f>
        <v>D</v>
      </c>
      <c r="AJ181" s="44" t="s">
        <v>8</v>
      </c>
    </row>
    <row r="182" spans="3:36" x14ac:dyDescent="0.2">
      <c r="C182" s="45">
        <f>C156</f>
        <v>0</v>
      </c>
      <c r="AJ182" s="44" t="s">
        <v>8</v>
      </c>
    </row>
    <row r="183" spans="3:36" x14ac:dyDescent="0.2">
      <c r="C183" s="45" t="str">
        <f>C158</f>
        <v>A</v>
      </c>
      <c r="AJ183" s="44" t="s">
        <v>8</v>
      </c>
    </row>
    <row r="184" spans="3:36" x14ac:dyDescent="0.2">
      <c r="C184" s="45" t="str">
        <f>C159</f>
        <v>B</v>
      </c>
      <c r="AJ184" s="44" t="s">
        <v>8</v>
      </c>
    </row>
    <row r="185" spans="3:36" x14ac:dyDescent="0.2">
      <c r="C185" s="45" t="str">
        <f>C160</f>
        <v>C</v>
      </c>
      <c r="AJ185" s="44" t="s">
        <v>8</v>
      </c>
    </row>
    <row r="186" spans="3:36" x14ac:dyDescent="0.2">
      <c r="C186" s="45" t="str">
        <f>C161</f>
        <v>D</v>
      </c>
      <c r="AJ186" s="44" t="s">
        <v>8</v>
      </c>
    </row>
    <row r="187" spans="3:36" x14ac:dyDescent="0.2">
      <c r="AJ187" s="44" t="s">
        <v>8</v>
      </c>
    </row>
    <row r="188" spans="3:36" x14ac:dyDescent="0.2">
      <c r="C188" s="45" t="str">
        <f>C152</f>
        <v>A</v>
      </c>
      <c r="AJ188" s="44" t="s">
        <v>8</v>
      </c>
    </row>
    <row r="189" spans="3:36" x14ac:dyDescent="0.2">
      <c r="C189" s="45" t="str">
        <f>C153</f>
        <v>B</v>
      </c>
      <c r="AJ189" s="44" t="s">
        <v>8</v>
      </c>
    </row>
    <row r="190" spans="3:36" x14ac:dyDescent="0.2">
      <c r="C190" s="45" t="str">
        <f>C154</f>
        <v>C</v>
      </c>
      <c r="AJ190" s="44" t="s">
        <v>8</v>
      </c>
    </row>
    <row r="191" spans="3:36" x14ac:dyDescent="0.2">
      <c r="C191" s="45" t="str">
        <f>C155</f>
        <v>D</v>
      </c>
      <c r="AJ191" s="44" t="s">
        <v>8</v>
      </c>
    </row>
    <row r="192" spans="3:36" x14ac:dyDescent="0.2">
      <c r="C192" s="45">
        <f>C156</f>
        <v>0</v>
      </c>
      <c r="AJ192" s="44" t="s">
        <v>8</v>
      </c>
    </row>
    <row r="193" spans="3:36" x14ac:dyDescent="0.2">
      <c r="C193" s="45" t="str">
        <f>C158</f>
        <v>A</v>
      </c>
      <c r="AJ193" s="44" t="s">
        <v>8</v>
      </c>
    </row>
    <row r="194" spans="3:36" x14ac:dyDescent="0.2">
      <c r="C194" s="45" t="str">
        <f>C159</f>
        <v>B</v>
      </c>
      <c r="AJ194" s="44" t="s">
        <v>8</v>
      </c>
    </row>
    <row r="195" spans="3:36" x14ac:dyDescent="0.2">
      <c r="C195" s="45" t="str">
        <f>C160</f>
        <v>C</v>
      </c>
      <c r="AJ195" s="44" t="s">
        <v>8</v>
      </c>
    </row>
    <row r="196" spans="3:36" x14ac:dyDescent="0.2">
      <c r="C196" s="45" t="str">
        <f>C161</f>
        <v>D</v>
      </c>
      <c r="AJ196" s="44" t="s">
        <v>8</v>
      </c>
    </row>
    <row r="197" spans="3:36" x14ac:dyDescent="0.2">
      <c r="AJ197" s="44" t="s">
        <v>8</v>
      </c>
    </row>
    <row r="198" spans="3:36" x14ac:dyDescent="0.2">
      <c r="C198" s="45" t="str">
        <f>C152</f>
        <v>A</v>
      </c>
      <c r="AJ198" s="44" t="s">
        <v>8</v>
      </c>
    </row>
    <row r="199" spans="3:36" x14ac:dyDescent="0.2">
      <c r="C199" s="45" t="str">
        <f>C153</f>
        <v>B</v>
      </c>
      <c r="AJ199" s="44" t="s">
        <v>8</v>
      </c>
    </row>
    <row r="200" spans="3:36" x14ac:dyDescent="0.2">
      <c r="C200" s="45" t="str">
        <f>C154</f>
        <v>C</v>
      </c>
      <c r="AJ200" s="44" t="s">
        <v>8</v>
      </c>
    </row>
    <row r="201" spans="3:36" x14ac:dyDescent="0.2">
      <c r="C201" s="45" t="str">
        <f>C155</f>
        <v>D</v>
      </c>
      <c r="AJ201" s="44" t="s">
        <v>8</v>
      </c>
    </row>
    <row r="202" spans="3:36" x14ac:dyDescent="0.2">
      <c r="C202" s="45">
        <f>C156</f>
        <v>0</v>
      </c>
      <c r="AJ202" s="44" t="s">
        <v>8</v>
      </c>
    </row>
    <row r="203" spans="3:36" x14ac:dyDescent="0.2">
      <c r="C203" s="45" t="str">
        <f>C158</f>
        <v>A</v>
      </c>
      <c r="AJ203" s="44" t="s">
        <v>8</v>
      </c>
    </row>
    <row r="204" spans="3:36" x14ac:dyDescent="0.2">
      <c r="C204" s="45" t="str">
        <f>C159</f>
        <v>B</v>
      </c>
      <c r="AJ204" s="44" t="s">
        <v>8</v>
      </c>
    </row>
    <row r="205" spans="3:36" x14ac:dyDescent="0.2">
      <c r="C205" s="45" t="str">
        <f>C160</f>
        <v>C</v>
      </c>
      <c r="AJ205" s="44" t="s">
        <v>8</v>
      </c>
    </row>
    <row r="206" spans="3:36" x14ac:dyDescent="0.2">
      <c r="C206" s="45" t="str">
        <f>C161</f>
        <v>D</v>
      </c>
      <c r="AJ206" s="44" t="s">
        <v>8</v>
      </c>
    </row>
    <row r="207" spans="3:36" x14ac:dyDescent="0.2">
      <c r="AJ207" s="44" t="s">
        <v>8</v>
      </c>
    </row>
    <row r="208" spans="3:36" x14ac:dyDescent="0.2">
      <c r="AJ208" s="44" t="s">
        <v>8</v>
      </c>
    </row>
    <row r="209" spans="36:36" x14ac:dyDescent="0.2">
      <c r="AJ209" s="44" t="s">
        <v>8</v>
      </c>
    </row>
    <row r="210" spans="36:36" x14ac:dyDescent="0.2">
      <c r="AJ210" s="44" t="s">
        <v>8</v>
      </c>
    </row>
    <row r="211" spans="36:36" x14ac:dyDescent="0.2">
      <c r="AJ211" s="44" t="s">
        <v>8</v>
      </c>
    </row>
    <row r="212" spans="36:36" x14ac:dyDescent="0.2">
      <c r="AJ212" s="44" t="s">
        <v>8</v>
      </c>
    </row>
    <row r="213" spans="36:36" x14ac:dyDescent="0.2">
      <c r="AJ213" s="44" t="s">
        <v>8</v>
      </c>
    </row>
    <row r="214" spans="36:36" x14ac:dyDescent="0.2">
      <c r="AJ214" s="44" t="s">
        <v>8</v>
      </c>
    </row>
    <row r="215" spans="36:36" x14ac:dyDescent="0.2">
      <c r="AJ215" s="44" t="s">
        <v>8</v>
      </c>
    </row>
    <row r="216" spans="36:36" x14ac:dyDescent="0.2">
      <c r="AJ216" s="44" t="s">
        <v>8</v>
      </c>
    </row>
    <row r="217" spans="36:36" x14ac:dyDescent="0.2">
      <c r="AJ217" s="44" t="s">
        <v>8</v>
      </c>
    </row>
    <row r="218" spans="36:36" x14ac:dyDescent="0.2">
      <c r="AJ218" s="44" t="s">
        <v>8</v>
      </c>
    </row>
    <row r="219" spans="36:36" x14ac:dyDescent="0.2">
      <c r="AJ219" s="44" t="s">
        <v>8</v>
      </c>
    </row>
    <row r="220" spans="36:36" x14ac:dyDescent="0.2">
      <c r="AJ220" s="44" t="s">
        <v>8</v>
      </c>
    </row>
    <row r="221" spans="36:36" x14ac:dyDescent="0.2">
      <c r="AJ221" s="44" t="s">
        <v>8</v>
      </c>
    </row>
    <row r="222" spans="36:36" x14ac:dyDescent="0.2">
      <c r="AJ222" s="44" t="s">
        <v>8</v>
      </c>
    </row>
    <row r="223" spans="36:36" x14ac:dyDescent="0.2">
      <c r="AJ223" s="44" t="s">
        <v>8</v>
      </c>
    </row>
    <row r="224" spans="36:36" x14ac:dyDescent="0.2">
      <c r="AJ224" s="44" t="s">
        <v>8</v>
      </c>
    </row>
    <row r="225" spans="36:36" x14ac:dyDescent="0.2">
      <c r="AJ225" s="44" t="s">
        <v>8</v>
      </c>
    </row>
    <row r="226" spans="36:36" x14ac:dyDescent="0.2">
      <c r="AJ226" s="44" t="s">
        <v>8</v>
      </c>
    </row>
    <row r="227" spans="36:36" x14ac:dyDescent="0.2">
      <c r="AJ227" s="44" t="s">
        <v>8</v>
      </c>
    </row>
    <row r="228" spans="36:36" x14ac:dyDescent="0.2">
      <c r="AJ228" s="44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33AB-8F54-43E7-91AF-7EF9A23FFA2B}">
  <dimension ref="A1:GK36"/>
  <sheetViews>
    <sheetView topLeftCell="DM1" zoomScale="80" zoomScaleNormal="80" workbookViewId="0">
      <selection activeCell="EA5" sqref="EA5"/>
    </sheetView>
  </sheetViews>
  <sheetFormatPr defaultRowHeight="15" outlineLevelCol="1" x14ac:dyDescent="0.25"/>
  <cols>
    <col min="1" max="1" width="6.42578125" bestFit="1" customWidth="1"/>
    <col min="3" max="6" width="5.28515625" bestFit="1" customWidth="1"/>
    <col min="8" max="8" width="7.42578125" bestFit="1" customWidth="1"/>
    <col min="9" max="10" width="9.140625" bestFit="1" customWidth="1"/>
    <col min="11" max="11" width="10.140625" bestFit="1" customWidth="1"/>
    <col min="13" max="13" width="7.42578125" bestFit="1" customWidth="1"/>
    <col min="14" max="15" width="9.140625" bestFit="1" customWidth="1"/>
    <col min="16" max="16" width="10.140625" bestFit="1" customWidth="1"/>
    <col min="18" max="21" width="8" bestFit="1" customWidth="1"/>
    <col min="23" max="26" width="8" bestFit="1" customWidth="1"/>
    <col min="28" max="28" width="5.28515625" bestFit="1" customWidth="1"/>
    <col min="29" max="29" width="9.140625" bestFit="1" customWidth="1"/>
    <col min="31" max="34" width="9.140625" bestFit="1" customWidth="1"/>
    <col min="36" max="39" width="10.140625" bestFit="1" customWidth="1"/>
    <col min="41" max="43" width="10.140625" bestFit="1" customWidth="1"/>
    <col min="45" max="45" width="10.140625" bestFit="1" customWidth="1"/>
    <col min="47" max="50" width="10.140625" bestFit="1" customWidth="1"/>
    <col min="51" max="51" width="9.140625" customWidth="1"/>
    <col min="52" max="54" width="10.140625" bestFit="1" customWidth="1" outlineLevel="1"/>
    <col min="55" max="55" width="9.5703125" customWidth="1" outlineLevel="1"/>
    <col min="56" max="59" width="10.140625" bestFit="1" customWidth="1" outlineLevel="1"/>
    <col min="60" max="60" width="9.140625" customWidth="1" outlineLevel="1"/>
    <col min="61" max="64" width="10.140625" bestFit="1" customWidth="1" outlineLevel="1"/>
    <col min="65" max="65" width="9.140625" customWidth="1" outlineLevel="1"/>
    <col min="66" max="68" width="9.140625" bestFit="1" customWidth="1"/>
    <col min="69" max="69" width="10.140625" bestFit="1" customWidth="1"/>
    <col min="70" max="70" width="9.140625" customWidth="1"/>
    <col min="71" max="74" width="10.140625" bestFit="1" customWidth="1"/>
    <col min="75" max="75" width="9.140625" customWidth="1"/>
    <col min="76" max="79" width="10.140625" bestFit="1" customWidth="1" outlineLevel="1"/>
    <col min="80" max="80" width="9.140625" customWidth="1" outlineLevel="1"/>
    <col min="81" max="84" width="8" bestFit="1" customWidth="1" outlineLevel="1"/>
    <col min="85" max="85" width="9.140625" customWidth="1" outlineLevel="1"/>
    <col min="86" max="89" width="8" bestFit="1" customWidth="1" outlineLevel="1"/>
    <col min="90" max="90" width="9.140625" customWidth="1" outlineLevel="1"/>
    <col min="91" max="94" width="8" bestFit="1" customWidth="1" outlineLevel="1"/>
    <col min="95" max="95" width="9.140625" customWidth="1" outlineLevel="1"/>
    <col min="96" max="99" width="8" bestFit="1" customWidth="1" outlineLevel="1"/>
    <col min="100" max="100" width="9.140625" customWidth="1" outlineLevel="1"/>
    <col min="101" max="104" width="10.140625" bestFit="1" customWidth="1"/>
    <col min="105" max="105" width="9.140625" customWidth="1"/>
    <col min="106" max="106" width="10.140625" bestFit="1" customWidth="1"/>
    <col min="107" max="108" width="9.140625" bestFit="1" customWidth="1"/>
    <col min="109" max="109" width="10.140625" bestFit="1" customWidth="1"/>
    <col min="110" max="110" width="9.140625" customWidth="1"/>
    <col min="111" max="114" width="8" bestFit="1" customWidth="1" outlineLevel="1"/>
    <col min="115" max="115" width="9.140625" customWidth="1" outlineLevel="1"/>
    <col min="116" max="117" width="10.140625" bestFit="1" customWidth="1"/>
    <col min="118" max="118" width="9.140625" bestFit="1" customWidth="1"/>
    <col min="119" max="119" width="10.140625" bestFit="1" customWidth="1"/>
    <col min="120" max="120" width="9.140625" customWidth="1"/>
    <col min="121" max="124" width="10.140625" bestFit="1" customWidth="1"/>
    <col min="125" max="125" width="9.140625" customWidth="1"/>
    <col min="126" max="129" width="8" bestFit="1" customWidth="1" outlineLevel="1"/>
    <col min="130" max="130" width="9.140625" customWidth="1" outlineLevel="1"/>
    <col min="131" max="134" width="10.140625" bestFit="1" customWidth="1" outlineLevel="1"/>
    <col min="135" max="135" width="9.140625" customWidth="1" outlineLevel="1"/>
    <col min="136" max="139" width="10.140625" bestFit="1" customWidth="1" outlineLevel="1"/>
    <col min="140" max="140" width="9.140625" customWidth="1" outlineLevel="1"/>
    <col min="141" max="147" width="9.140625" customWidth="1"/>
    <col min="148" max="151" width="10.140625" bestFit="1" customWidth="1"/>
    <col min="152" max="152" width="9.140625" customWidth="1"/>
    <col min="153" max="154" width="10.140625" bestFit="1" customWidth="1"/>
    <col min="155" max="155" width="9.140625" bestFit="1" customWidth="1"/>
    <col min="156" max="156" width="10.140625" bestFit="1" customWidth="1"/>
    <col min="157" max="157" width="4.5703125" bestFit="1" customWidth="1"/>
    <col min="158" max="161" width="9.140625" bestFit="1" customWidth="1"/>
    <col min="162" max="162" width="4.5703125" bestFit="1" customWidth="1"/>
    <col min="163" max="166" width="10.140625" bestFit="1" customWidth="1"/>
    <col min="168" max="169" width="10.140625" bestFit="1" customWidth="1"/>
    <col min="170" max="171" width="10.140625" customWidth="1"/>
    <col min="172" max="172" width="12.28515625" bestFit="1" customWidth="1"/>
    <col min="173" max="173" width="16.28515625" bestFit="1" customWidth="1"/>
    <col min="174" max="174" width="1.7109375" customWidth="1"/>
    <col min="175" max="175" width="8" bestFit="1" customWidth="1"/>
    <col min="185" max="188" width="10.140625" bestFit="1" customWidth="1"/>
    <col min="190" max="192" width="10.140625" bestFit="1" customWidth="1"/>
    <col min="193" max="193" width="13" bestFit="1" customWidth="1"/>
  </cols>
  <sheetData>
    <row r="1" spans="1:193" s="5" customFormat="1" ht="15.75" thickBot="1" x14ac:dyDescent="0.3">
      <c r="A1" s="28" t="s">
        <v>133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B1" s="28" t="s">
        <v>134</v>
      </c>
      <c r="AC1" s="28"/>
      <c r="AD1" s="28"/>
      <c r="AE1" s="28"/>
      <c r="AF1" s="28"/>
      <c r="AG1" s="28"/>
      <c r="AH1" s="28"/>
      <c r="AJ1" s="28" t="s">
        <v>129</v>
      </c>
      <c r="AK1" s="28"/>
      <c r="AL1" s="28"/>
      <c r="AM1" s="28"/>
      <c r="AN1" s="28"/>
      <c r="AO1" s="28"/>
      <c r="AP1" s="28"/>
      <c r="AQ1" s="28"/>
      <c r="AS1" s="28" t="s">
        <v>130</v>
      </c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S1" s="28" t="s">
        <v>93</v>
      </c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B1" s="28" t="s">
        <v>104</v>
      </c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Q1" s="28" t="s">
        <v>105</v>
      </c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FA1" s="40"/>
    </row>
    <row r="2" spans="1:193" s="5" customFormat="1" ht="18" thickBot="1" x14ac:dyDescent="0.45">
      <c r="C2" s="17" t="str">
        <f>'BTEvent-Driven Loop'!C1</f>
        <v>tradingSignal</v>
      </c>
      <c r="D2" s="17"/>
      <c r="E2" s="17"/>
      <c r="F2" s="17"/>
      <c r="H2" s="17" t="str">
        <f>'BTEvent-Driven Loop'!H1</f>
        <v>openPrice</v>
      </c>
      <c r="I2" s="17"/>
      <c r="J2" s="17"/>
      <c r="K2" s="17"/>
      <c r="M2" s="17" t="str">
        <f>'BTEvent-Driven Loop'!M1</f>
        <v>closePrice</v>
      </c>
      <c r="N2" s="17"/>
      <c r="O2" s="17"/>
      <c r="P2" s="17"/>
      <c r="R2" s="17" t="str">
        <f>'BTEvent-Driven Loop'!R1</f>
        <v>closeToOpenPriceRet</v>
      </c>
      <c r="S2" s="17"/>
      <c r="T2" s="17"/>
      <c r="U2" s="17"/>
      <c r="W2" s="17" t="str">
        <f>'BTEvent-Driven Loop'!W1</f>
        <v>closetoClosePriceRet</v>
      </c>
      <c r="X2" s="17"/>
      <c r="Y2" s="17"/>
      <c r="Z2" s="17"/>
      <c r="AB2" s="5" t="s">
        <v>12</v>
      </c>
      <c r="AC2" s="5" t="s">
        <v>85</v>
      </c>
      <c r="AE2" s="5" t="s">
        <v>86</v>
      </c>
      <c r="AJ2" s="96" t="str">
        <f>FG2</f>
        <v>eodTotalInvestedPerSym</v>
      </c>
      <c r="AK2" s="27"/>
      <c r="AL2" s="27"/>
      <c r="AM2" s="27"/>
      <c r="AN2" s="27"/>
      <c r="AO2" s="27"/>
      <c r="AP2" s="27"/>
      <c r="AQ2" s="27"/>
      <c r="AS2" s="27" t="s">
        <v>46</v>
      </c>
      <c r="AT2" s="27"/>
      <c r="AU2" s="27" t="s">
        <v>87</v>
      </c>
      <c r="AV2" s="27"/>
      <c r="AW2" s="27"/>
      <c r="AX2" s="27"/>
      <c r="AY2" s="27"/>
      <c r="AZ2" s="27"/>
      <c r="BA2" s="27"/>
      <c r="BB2" s="27"/>
      <c r="BC2" s="27"/>
      <c r="BD2" s="27" t="s">
        <v>97</v>
      </c>
      <c r="BE2" s="27"/>
      <c r="BF2" s="27"/>
      <c r="BG2" s="27"/>
      <c r="BH2" s="27"/>
      <c r="BI2" s="27" t="s">
        <v>98</v>
      </c>
      <c r="BJ2" s="27"/>
      <c r="BK2" s="27"/>
      <c r="BL2" s="27"/>
      <c r="BM2" s="27"/>
      <c r="BN2" s="27" t="s">
        <v>99</v>
      </c>
      <c r="BO2" s="27"/>
      <c r="BP2" s="27"/>
      <c r="BQ2" s="27"/>
      <c r="BS2" s="5" t="str">
        <f>BD2</f>
        <v>bodGrossBuyAmount</v>
      </c>
      <c r="BX2" s="5" t="s">
        <v>100</v>
      </c>
      <c r="CA2" s="19">
        <v>1.5E-3</v>
      </c>
      <c r="CC2" s="5" t="s">
        <v>96</v>
      </c>
      <c r="CH2" s="5" t="str">
        <f>R2</f>
        <v>closeToOpenPriceRet</v>
      </c>
      <c r="CM2" s="5" t="str">
        <f>W2</f>
        <v>closetoClosePriceRet</v>
      </c>
      <c r="CR2" s="5" t="s">
        <v>132</v>
      </c>
      <c r="CW2" s="5" t="s">
        <v>101</v>
      </c>
      <c r="DB2" s="5" t="str">
        <f>BN2</f>
        <v>bodPrevRemainAmount</v>
      </c>
      <c r="DG2" s="16" t="str">
        <f>W2</f>
        <v>closetoClosePriceRet</v>
      </c>
      <c r="DL2" s="5" t="s">
        <v>106</v>
      </c>
      <c r="DQ2" s="27" t="str">
        <f>BI2</f>
        <v>bodGrossSellAmount</v>
      </c>
      <c r="DR2" s="27"/>
      <c r="DS2" s="27"/>
      <c r="DT2" s="27"/>
      <c r="DU2" s="27"/>
      <c r="DV2" s="27" t="s">
        <v>119</v>
      </c>
      <c r="DW2" s="27"/>
      <c r="DX2" s="27"/>
      <c r="DY2" s="27"/>
      <c r="DZ2" s="27"/>
      <c r="EA2" s="27" t="s">
        <v>107</v>
      </c>
      <c r="EB2" s="27"/>
      <c r="EC2" s="27"/>
      <c r="ED2" s="27"/>
      <c r="EE2" s="27"/>
      <c r="EF2" s="27" t="s">
        <v>108</v>
      </c>
      <c r="EG2" s="27"/>
      <c r="EH2" s="27"/>
      <c r="EI2" s="97">
        <v>2.5000000000000001E-3</v>
      </c>
      <c r="EJ2" s="27"/>
      <c r="EK2" s="27" t="s">
        <v>109</v>
      </c>
      <c r="EL2" s="27"/>
      <c r="EM2" s="27"/>
      <c r="EN2" s="27"/>
      <c r="EP2" s="5" t="s">
        <v>135</v>
      </c>
      <c r="ER2" s="5" t="str">
        <f>CW2</f>
        <v>eodNetBuyAmount</v>
      </c>
      <c r="EW2" s="5" t="str">
        <f>DL2</f>
        <v>eodPrevRemainAmount</v>
      </c>
      <c r="FB2" s="5" t="str">
        <f>EK2</f>
        <v>sellCostAmount</v>
      </c>
      <c r="FG2" s="5" t="s">
        <v>110</v>
      </c>
      <c r="FL2" s="5" t="s">
        <v>91</v>
      </c>
      <c r="FU2" s="5" t="s">
        <v>144</v>
      </c>
      <c r="GC2" s="5" t="s">
        <v>143</v>
      </c>
    </row>
    <row r="3" spans="1:193" s="5" customFormat="1" ht="18" thickBot="1" x14ac:dyDescent="0.45">
      <c r="A3" s="13" t="str">
        <f>'BTEvent-Driven Loop'!A2</f>
        <v>step</v>
      </c>
      <c r="B3" s="13"/>
      <c r="C3" s="17" t="str">
        <f>'BTEvent-Driven Loop'!C2</f>
        <v>A</v>
      </c>
      <c r="D3" s="17" t="str">
        <f>'BTEvent-Driven Loop'!D2</f>
        <v>B</v>
      </c>
      <c r="E3" s="17" t="str">
        <f>'BTEvent-Driven Loop'!E2</f>
        <v>C</v>
      </c>
      <c r="F3" s="17" t="str">
        <f>'BTEvent-Driven Loop'!F2</f>
        <v>D</v>
      </c>
      <c r="G3" s="13"/>
      <c r="H3" s="17" t="str">
        <f>'BTEvent-Driven Loop'!H2</f>
        <v>A</v>
      </c>
      <c r="I3" s="17" t="str">
        <f>'BTEvent-Driven Loop'!I2</f>
        <v>B</v>
      </c>
      <c r="J3" s="17" t="str">
        <f>'BTEvent-Driven Loop'!J2</f>
        <v>C</v>
      </c>
      <c r="K3" s="17" t="str">
        <f>'BTEvent-Driven Loop'!K2</f>
        <v>D</v>
      </c>
      <c r="L3" s="13"/>
      <c r="M3" s="17" t="str">
        <f>'BTEvent-Driven Loop'!M2</f>
        <v>A</v>
      </c>
      <c r="N3" s="17" t="str">
        <f>'BTEvent-Driven Loop'!N2</f>
        <v>B</v>
      </c>
      <c r="O3" s="17" t="str">
        <f>'BTEvent-Driven Loop'!O2</f>
        <v>C</v>
      </c>
      <c r="P3" s="17" t="str">
        <f>'BTEvent-Driven Loop'!P2</f>
        <v>D</v>
      </c>
      <c r="Q3" s="13"/>
      <c r="R3" s="17" t="str">
        <f>C3</f>
        <v>A</v>
      </c>
      <c r="S3" s="17" t="str">
        <f t="shared" ref="S3:U3" si="0">D3</f>
        <v>B</v>
      </c>
      <c r="T3" s="17" t="str">
        <f t="shared" si="0"/>
        <v>C</v>
      </c>
      <c r="U3" s="17" t="str">
        <f t="shared" si="0"/>
        <v>D</v>
      </c>
      <c r="V3" s="13"/>
      <c r="W3" s="17" t="str">
        <f>H3</f>
        <v>A</v>
      </c>
      <c r="X3" s="17" t="str">
        <f t="shared" ref="X3:Z3" si="1">I3</f>
        <v>B</v>
      </c>
      <c r="Y3" s="17" t="str">
        <f t="shared" si="1"/>
        <v>C</v>
      </c>
      <c r="Z3" s="17" t="str">
        <f t="shared" si="1"/>
        <v>D</v>
      </c>
      <c r="AA3" s="13"/>
      <c r="AB3" s="13"/>
      <c r="AC3" s="42">
        <v>0.8</v>
      </c>
      <c r="AD3" s="13"/>
      <c r="AE3" s="17" t="str">
        <f>W3</f>
        <v>A</v>
      </c>
      <c r="AF3" s="17" t="str">
        <f>X3</f>
        <v>B</v>
      </c>
      <c r="AG3" s="17" t="str">
        <f>Y3</f>
        <v>C</v>
      </c>
      <c r="AH3" s="17" t="str">
        <f>Z3</f>
        <v>D</v>
      </c>
      <c r="AI3" s="13"/>
      <c r="AJ3" s="17" t="str">
        <f t="shared" ref="AJ3:AM3" si="2">AE3</f>
        <v>A</v>
      </c>
      <c r="AK3" s="17" t="str">
        <f t="shared" si="2"/>
        <v>B</v>
      </c>
      <c r="AL3" s="17" t="str">
        <f t="shared" si="2"/>
        <v>C</v>
      </c>
      <c r="AM3" s="17" t="str">
        <f t="shared" si="2"/>
        <v>D</v>
      </c>
      <c r="AN3" s="13"/>
      <c r="AO3" s="5" t="s">
        <v>90</v>
      </c>
      <c r="AP3" s="13" t="s">
        <v>83</v>
      </c>
      <c r="AQ3" s="13" t="s">
        <v>102</v>
      </c>
      <c r="AR3" s="13"/>
      <c r="AS3" s="41">
        <v>10000</v>
      </c>
      <c r="AT3" s="13"/>
      <c r="AU3" s="17" t="str">
        <f>W3</f>
        <v>A</v>
      </c>
      <c r="AV3" s="17" t="str">
        <f>X3</f>
        <v>B</v>
      </c>
      <c r="AW3" s="17" t="str">
        <f>Y3</f>
        <v>C</v>
      </c>
      <c r="AX3" s="17" t="str">
        <f>Z3</f>
        <v>D</v>
      </c>
      <c r="AY3" s="13"/>
      <c r="AZ3" s="5" t="s">
        <v>90</v>
      </c>
      <c r="BA3" s="13" t="s">
        <v>62</v>
      </c>
      <c r="BB3" s="13" t="s">
        <v>131</v>
      </c>
      <c r="BC3" s="13"/>
      <c r="BD3" s="17" t="str">
        <f>AU3</f>
        <v>A</v>
      </c>
      <c r="BE3" s="17" t="str">
        <f>AV3</f>
        <v>B</v>
      </c>
      <c r="BF3" s="17" t="str">
        <f>AW3</f>
        <v>C</v>
      </c>
      <c r="BG3" s="17" t="str">
        <f>AX3</f>
        <v>D</v>
      </c>
      <c r="BH3" s="13"/>
      <c r="BI3" s="17" t="str">
        <f t="shared" ref="BI3:BL3" si="3">BD3</f>
        <v>A</v>
      </c>
      <c r="BJ3" s="17" t="str">
        <f t="shared" si="3"/>
        <v>B</v>
      </c>
      <c r="BK3" s="17" t="str">
        <f t="shared" si="3"/>
        <v>C</v>
      </c>
      <c r="BL3" s="17" t="str">
        <f t="shared" si="3"/>
        <v>D</v>
      </c>
      <c r="BM3" s="13"/>
      <c r="BN3" s="17" t="str">
        <f t="shared" ref="BN3:BQ3" si="4">BD3</f>
        <v>A</v>
      </c>
      <c r="BO3" s="17" t="str">
        <f t="shared" si="4"/>
        <v>B</v>
      </c>
      <c r="BP3" s="17" t="str">
        <f t="shared" si="4"/>
        <v>C</v>
      </c>
      <c r="BQ3" s="17" t="str">
        <f t="shared" si="4"/>
        <v>D</v>
      </c>
      <c r="BR3" s="13"/>
      <c r="BS3" s="17" t="str">
        <f t="shared" ref="BS3:BV3" si="5">BI3</f>
        <v>A</v>
      </c>
      <c r="BT3" s="17" t="str">
        <f t="shared" si="5"/>
        <v>B</v>
      </c>
      <c r="BU3" s="17" t="str">
        <f t="shared" si="5"/>
        <v>C</v>
      </c>
      <c r="BV3" s="17" t="str">
        <f t="shared" si="5"/>
        <v>D</v>
      </c>
      <c r="BW3" s="13"/>
      <c r="BX3" s="17" t="str">
        <f t="shared" ref="BX3:CA3" si="6">BS3</f>
        <v>A</v>
      </c>
      <c r="BY3" s="17" t="str">
        <f t="shared" si="6"/>
        <v>B</v>
      </c>
      <c r="BZ3" s="17" t="str">
        <f t="shared" si="6"/>
        <v>C</v>
      </c>
      <c r="CA3" s="17" t="str">
        <f t="shared" si="6"/>
        <v>D</v>
      </c>
      <c r="CB3" s="13"/>
      <c r="CC3" s="17" t="str">
        <f t="shared" ref="CC3:CF3" si="7">BX3</f>
        <v>A</v>
      </c>
      <c r="CD3" s="17" t="str">
        <f t="shared" si="7"/>
        <v>B</v>
      </c>
      <c r="CE3" s="17" t="str">
        <f t="shared" si="7"/>
        <v>C</v>
      </c>
      <c r="CF3" s="17" t="str">
        <f t="shared" si="7"/>
        <v>D</v>
      </c>
      <c r="CG3" s="13"/>
      <c r="CH3" s="13" t="str">
        <f t="shared" ref="CH3:CK3" si="8">R3</f>
        <v>A</v>
      </c>
      <c r="CI3" s="13" t="str">
        <f t="shared" si="8"/>
        <v>B</v>
      </c>
      <c r="CJ3" s="13" t="str">
        <f t="shared" si="8"/>
        <v>C</v>
      </c>
      <c r="CK3" s="13" t="str">
        <f t="shared" si="8"/>
        <v>D</v>
      </c>
      <c r="CL3" s="13"/>
      <c r="CM3" s="17" t="str">
        <f t="shared" ref="CM3:CP3" si="9">BN3</f>
        <v>A</v>
      </c>
      <c r="CN3" s="17" t="str">
        <f t="shared" si="9"/>
        <v>B</v>
      </c>
      <c r="CO3" s="17" t="str">
        <f t="shared" si="9"/>
        <v>C</v>
      </c>
      <c r="CP3" s="17" t="str">
        <f t="shared" si="9"/>
        <v>D</v>
      </c>
      <c r="CQ3" s="13"/>
      <c r="CR3" s="17" t="str">
        <f t="shared" ref="CR3:CU3" si="10">BS3</f>
        <v>A</v>
      </c>
      <c r="CS3" s="17" t="str">
        <f t="shared" si="10"/>
        <v>B</v>
      </c>
      <c r="CT3" s="17" t="str">
        <f t="shared" si="10"/>
        <v>C</v>
      </c>
      <c r="CU3" s="17" t="str">
        <f t="shared" si="10"/>
        <v>D</v>
      </c>
      <c r="CV3" s="13"/>
      <c r="CW3" s="17" t="str">
        <f t="shared" ref="CW3:CZ3" si="11">CR3</f>
        <v>A</v>
      </c>
      <c r="CX3" s="17" t="str">
        <f t="shared" si="11"/>
        <v>B</v>
      </c>
      <c r="CY3" s="17" t="str">
        <f t="shared" si="11"/>
        <v>C</v>
      </c>
      <c r="CZ3" s="17" t="str">
        <f t="shared" si="11"/>
        <v>D</v>
      </c>
      <c r="DA3" s="13"/>
      <c r="DB3" s="17" t="str">
        <f>CW3</f>
        <v>A</v>
      </c>
      <c r="DC3" s="17" t="str">
        <f>CX3</f>
        <v>B</v>
      </c>
      <c r="DD3" s="17" t="str">
        <f>CY3</f>
        <v>C</v>
      </c>
      <c r="DE3" s="17" t="str">
        <f>CZ3</f>
        <v>D</v>
      </c>
      <c r="DF3" s="13"/>
      <c r="DG3" s="17" t="str">
        <f t="shared" ref="DG3:DJ3" si="12">W3</f>
        <v>A</v>
      </c>
      <c r="DH3" s="17" t="str">
        <f t="shared" si="12"/>
        <v>B</v>
      </c>
      <c r="DI3" s="17" t="str">
        <f t="shared" si="12"/>
        <v>C</v>
      </c>
      <c r="DJ3" s="17" t="str">
        <f t="shared" si="12"/>
        <v>D</v>
      </c>
      <c r="DK3" s="13"/>
      <c r="DL3" s="17" t="str">
        <f t="shared" ref="DL3:DO3" si="13">DB3</f>
        <v>A</v>
      </c>
      <c r="DM3" s="17" t="str">
        <f t="shared" si="13"/>
        <v>B</v>
      </c>
      <c r="DN3" s="17" t="str">
        <f t="shared" si="13"/>
        <v>C</v>
      </c>
      <c r="DO3" s="17" t="str">
        <f t="shared" si="13"/>
        <v>D</v>
      </c>
      <c r="DP3" s="13"/>
      <c r="DQ3" s="17" t="str">
        <f t="shared" ref="DQ3:DT3" si="14">DB3</f>
        <v>A</v>
      </c>
      <c r="DR3" s="17" t="str">
        <f t="shared" si="14"/>
        <v>B</v>
      </c>
      <c r="DS3" s="17" t="str">
        <f t="shared" si="14"/>
        <v>C</v>
      </c>
      <c r="DT3" s="17" t="str">
        <f t="shared" si="14"/>
        <v>D</v>
      </c>
      <c r="DU3" s="13"/>
      <c r="DV3" s="17" t="str">
        <f t="shared" ref="DV3:DY3" si="15">DB3</f>
        <v>A</v>
      </c>
      <c r="DW3" s="17" t="str">
        <f t="shared" si="15"/>
        <v>B</v>
      </c>
      <c r="DX3" s="17" t="str">
        <f t="shared" si="15"/>
        <v>C</v>
      </c>
      <c r="DY3" s="17" t="str">
        <f t="shared" si="15"/>
        <v>D</v>
      </c>
      <c r="DZ3" s="13"/>
      <c r="EA3" s="17" t="str">
        <f t="shared" ref="EA3:ED3" si="16">DB3</f>
        <v>A</v>
      </c>
      <c r="EB3" s="17" t="str">
        <f t="shared" si="16"/>
        <v>B</v>
      </c>
      <c r="EC3" s="17" t="str">
        <f t="shared" si="16"/>
        <v>C</v>
      </c>
      <c r="ED3" s="17" t="str">
        <f t="shared" si="16"/>
        <v>D</v>
      </c>
      <c r="EE3" s="13"/>
      <c r="EF3" s="17" t="str">
        <f t="shared" ref="EF3:EI3" si="17">DG3</f>
        <v>A</v>
      </c>
      <c r="EG3" s="17" t="str">
        <f t="shared" si="17"/>
        <v>B</v>
      </c>
      <c r="EH3" s="17" t="str">
        <f t="shared" si="17"/>
        <v>C</v>
      </c>
      <c r="EI3" s="17" t="str">
        <f t="shared" si="17"/>
        <v>D</v>
      </c>
      <c r="EJ3" s="13"/>
      <c r="EK3" s="17" t="str">
        <f t="shared" ref="EK3:EN3" si="18">DL3</f>
        <v>A</v>
      </c>
      <c r="EL3" s="17" t="str">
        <f t="shared" si="18"/>
        <v>B</v>
      </c>
      <c r="EM3" s="17" t="str">
        <f t="shared" si="18"/>
        <v>C</v>
      </c>
      <c r="EN3" s="17" t="str">
        <f t="shared" si="18"/>
        <v>D</v>
      </c>
      <c r="EO3" s="13"/>
      <c r="EP3" s="13"/>
      <c r="EQ3" s="13"/>
      <c r="ER3" s="17" t="str">
        <f>EK3</f>
        <v>A</v>
      </c>
      <c r="ES3" s="17" t="str">
        <f>EL3</f>
        <v>B</v>
      </c>
      <c r="ET3" s="17" t="str">
        <f>EM3</f>
        <v>C</v>
      </c>
      <c r="EU3" s="17" t="str">
        <f>EN3</f>
        <v>D</v>
      </c>
      <c r="EV3" s="13"/>
      <c r="EW3" s="17" t="str">
        <f>EK3</f>
        <v>A</v>
      </c>
      <c r="EX3" s="17" t="str">
        <f>EL3</f>
        <v>B</v>
      </c>
      <c r="EY3" s="17" t="str">
        <f>EM3</f>
        <v>C</v>
      </c>
      <c r="EZ3" s="17" t="str">
        <f>EN3</f>
        <v>D</v>
      </c>
      <c r="FA3" s="13"/>
      <c r="FB3" s="17" t="str">
        <f>EK3</f>
        <v>A</v>
      </c>
      <c r="FC3" s="17" t="str">
        <f>EL3</f>
        <v>B</v>
      </c>
      <c r="FD3" s="17" t="str">
        <f>EM3</f>
        <v>C</v>
      </c>
      <c r="FE3" s="17" t="str">
        <f>EN3</f>
        <v>D</v>
      </c>
      <c r="FF3" s="13"/>
      <c r="FG3" s="17" t="str">
        <f>CW3</f>
        <v>A</v>
      </c>
      <c r="FH3" s="17" t="str">
        <f>CX3</f>
        <v>B</v>
      </c>
      <c r="FI3" s="17" t="str">
        <f>CY3</f>
        <v>C</v>
      </c>
      <c r="FJ3" s="17" t="str">
        <f>CZ3</f>
        <v>D</v>
      </c>
      <c r="FK3" s="13"/>
      <c r="FL3" s="13"/>
      <c r="FM3" s="13" t="s">
        <v>83</v>
      </c>
      <c r="FN3" s="13" t="s">
        <v>102</v>
      </c>
      <c r="FO3" s="13"/>
      <c r="FP3" s="13" t="str">
        <f>EP2</f>
        <v>totalSellCost</v>
      </c>
      <c r="FQ3" s="5" t="s">
        <v>141</v>
      </c>
      <c r="FS3" s="13" t="s">
        <v>140</v>
      </c>
      <c r="FT3" s="13"/>
      <c r="FU3" s="17" t="str">
        <f t="shared" ref="FU3:FX3" si="19">FG3</f>
        <v>A</v>
      </c>
      <c r="FV3" s="17" t="str">
        <f t="shared" si="19"/>
        <v>B</v>
      </c>
      <c r="FW3" s="17" t="str">
        <f t="shared" si="19"/>
        <v>C</v>
      </c>
      <c r="FX3" s="17" t="str">
        <f t="shared" si="19"/>
        <v>D</v>
      </c>
      <c r="FY3" s="13"/>
      <c r="FZ3" s="13" t="s">
        <v>142</v>
      </c>
      <c r="GA3" s="13" t="s">
        <v>146</v>
      </c>
      <c r="GB3" s="13"/>
      <c r="GC3" s="17" t="str">
        <f t="shared" ref="GC3" si="20">FU3</f>
        <v>A</v>
      </c>
      <c r="GD3" s="17" t="str">
        <f t="shared" ref="GD3" si="21">FV3</f>
        <v>B</v>
      </c>
      <c r="GE3" s="17" t="str">
        <f t="shared" ref="GE3" si="22">FW3</f>
        <v>C</v>
      </c>
      <c r="GF3" s="17" t="str">
        <f t="shared" ref="GF3" si="23">FX3</f>
        <v>D</v>
      </c>
      <c r="GH3" s="5" t="s">
        <v>145</v>
      </c>
      <c r="GI3" s="5" t="s">
        <v>147</v>
      </c>
      <c r="GJ3" s="5" t="s">
        <v>7</v>
      </c>
      <c r="GK3" s="5" t="s">
        <v>148</v>
      </c>
    </row>
    <row r="4" spans="1:193" x14ac:dyDescent="0.25">
      <c r="A4" s="1"/>
      <c r="M4" s="1">
        <f>'BTEvent-Driven Loop'!M3</f>
        <v>100</v>
      </c>
      <c r="N4" s="1">
        <f>'BTEvent-Driven Loop'!N3</f>
        <v>500</v>
      </c>
      <c r="O4" s="1">
        <f>'BTEvent-Driven Loop'!O3</f>
        <v>1000</v>
      </c>
      <c r="P4" s="1">
        <f>'BTEvent-Driven Loop'!P3</f>
        <v>5000</v>
      </c>
      <c r="AP4" s="1"/>
      <c r="AS4" s="1"/>
      <c r="FM4" s="1">
        <f>FN4-FL4</f>
        <v>10000</v>
      </c>
      <c r="FN4" s="1">
        <f>$AS$3</f>
        <v>10000</v>
      </c>
      <c r="FO4" s="1"/>
      <c r="FQ4" s="1">
        <f>FN4+FP4</f>
        <v>10000</v>
      </c>
      <c r="FS4" s="21">
        <f t="shared" ref="FS4:FS34" si="24">FN4/$FN$4</f>
        <v>1</v>
      </c>
      <c r="FU4" s="2"/>
      <c r="FV4" s="2"/>
      <c r="FW4" s="2"/>
      <c r="FX4" s="2"/>
      <c r="FZ4" s="2">
        <f t="shared" ref="FZ4" si="25">SUM(FU4:FX4)</f>
        <v>0</v>
      </c>
      <c r="GA4" s="2">
        <f>FM4/FN4</f>
        <v>1</v>
      </c>
      <c r="GC4" s="1">
        <f t="shared" ref="GC4:GC31" si="26">FU4*$FQ4</f>
        <v>0</v>
      </c>
      <c r="GD4" s="1">
        <f t="shared" ref="GD4:GD34" si="27">FV4*$FQ4</f>
        <v>0</v>
      </c>
      <c r="GE4" s="1">
        <f t="shared" ref="GE4:GE34" si="28">FW4*$FQ4</f>
        <v>0</v>
      </c>
      <c r="GF4" s="1">
        <f t="shared" ref="GF4:GF34" si="29">FX4*$FQ4</f>
        <v>0</v>
      </c>
      <c r="GH4" s="1">
        <f>GA4*FQ4</f>
        <v>10000</v>
      </c>
      <c r="GI4" s="1">
        <f>SUM(GC4:GF4,GH4)</f>
        <v>10000</v>
      </c>
      <c r="GJ4" s="21">
        <f>GI4-FN4</f>
        <v>0</v>
      </c>
      <c r="GK4" s="2">
        <f t="shared" ref="GK4:GK31" si="30">ABS(FP4-GJ4)</f>
        <v>0</v>
      </c>
    </row>
    <row r="5" spans="1:193" ht="15" customHeight="1" x14ac:dyDescent="0.25">
      <c r="A5" s="1">
        <f>'BTEvent-Driven Loop'!A4</f>
        <v>1</v>
      </c>
      <c r="C5" s="1">
        <f>'BTEvent-Driven Loop'!C4</f>
        <v>1</v>
      </c>
      <c r="D5" s="1">
        <f>'BTEvent-Driven Loop'!D4</f>
        <v>0</v>
      </c>
      <c r="E5" s="1">
        <f>'BTEvent-Driven Loop'!E4</f>
        <v>0</v>
      </c>
      <c r="F5" s="1">
        <f>'BTEvent-Driven Loop'!F4</f>
        <v>0</v>
      </c>
      <c r="H5" s="1">
        <f>'BTEvent-Driven Loop'!H4</f>
        <v>96</v>
      </c>
      <c r="I5" s="1">
        <f>'BTEvent-Driven Loop'!I4</f>
        <v>520</v>
      </c>
      <c r="J5" s="1">
        <f>'BTEvent-Driven Loop'!J4</f>
        <v>1010</v>
      </c>
      <c r="K5" s="1">
        <f>'BTEvent-Driven Loop'!K4</f>
        <v>4800</v>
      </c>
      <c r="L5" s="1"/>
      <c r="M5" s="1">
        <f>'BTEvent-Driven Loop'!M4</f>
        <v>114.00000000000001</v>
      </c>
      <c r="N5" s="1">
        <f>'BTEvent-Driven Loop'!N4</f>
        <v>515</v>
      </c>
      <c r="O5" s="1">
        <f>'BTEvent-Driven Loop'!O4</f>
        <v>929.99999999999989</v>
      </c>
      <c r="P5" s="1">
        <f>'BTEvent-Driven Loop'!P4</f>
        <v>4700</v>
      </c>
      <c r="R5" s="2">
        <f t="shared" ref="R5:R33" si="31">H5/M4-1</f>
        <v>-4.0000000000000036E-2</v>
      </c>
      <c r="S5" s="2">
        <f t="shared" ref="S5:S34" si="32">I5/N4-1</f>
        <v>4.0000000000000036E-2</v>
      </c>
      <c r="T5" s="2">
        <f t="shared" ref="T5:T34" si="33">J5/O4-1</f>
        <v>1.0000000000000009E-2</v>
      </c>
      <c r="U5" s="2">
        <f t="shared" ref="U5:U34" si="34">K5/P4-1</f>
        <v>-4.0000000000000036E-2</v>
      </c>
      <c r="W5" s="2">
        <f t="shared" ref="W5:W33" si="35">M5/M4-1</f>
        <v>0.14000000000000012</v>
      </c>
      <c r="X5" s="2">
        <f t="shared" ref="X5:X34" si="36">N5/N4-1</f>
        <v>3.0000000000000027E-2</v>
      </c>
      <c r="Y5" s="2">
        <f t="shared" ref="Y5:Y34" si="37">O5/O4-1</f>
        <v>-7.0000000000000062E-2</v>
      </c>
      <c r="Z5" s="2">
        <f t="shared" ref="Z5:Z34" si="38">P5/P4-1</f>
        <v>-6.0000000000000053E-2</v>
      </c>
      <c r="AB5" s="1">
        <f>SUM(C5:F5)</f>
        <v>1</v>
      </c>
      <c r="AC5" s="3">
        <f t="shared" ref="AC5:AC34" si="39">IFERROR(IF(1/AB5&gt;$AC$3,$AC$3,1/AB5),0)</f>
        <v>0.8</v>
      </c>
      <c r="AE5" s="2">
        <f t="shared" ref="AE5:AH34" si="40">C5*$AC5</f>
        <v>0.8</v>
      </c>
      <c r="AF5" s="2">
        <f t="shared" si="40"/>
        <v>0</v>
      </c>
      <c r="AG5" s="2">
        <f t="shared" si="40"/>
        <v>0</v>
      </c>
      <c r="AH5" s="2">
        <f t="shared" si="40"/>
        <v>0</v>
      </c>
      <c r="AJ5" s="1">
        <f t="shared" ref="AJ5:AM5" si="41">GC4</f>
        <v>0</v>
      </c>
      <c r="AK5" s="1">
        <f t="shared" si="41"/>
        <v>0</v>
      </c>
      <c r="AL5" s="1">
        <f t="shared" si="41"/>
        <v>0</v>
      </c>
      <c r="AM5" s="1">
        <f t="shared" si="41"/>
        <v>0</v>
      </c>
      <c r="AO5" s="1">
        <f t="shared" ref="AO5:AO34" si="42">SUM(AJ5:AM5)</f>
        <v>0</v>
      </c>
      <c r="AP5" s="1">
        <f>GH4</f>
        <v>10000</v>
      </c>
      <c r="AQ5" s="1">
        <f t="shared" ref="AQ5:AQ34" si="43">SUM(AO5:AP5)</f>
        <v>10000</v>
      </c>
      <c r="AS5" s="1">
        <f>GI4</f>
        <v>10000</v>
      </c>
      <c r="AU5" s="1">
        <f>AE5*$AS5</f>
        <v>8000</v>
      </c>
      <c r="AV5" s="1">
        <f>AF5*$AS5</f>
        <v>0</v>
      </c>
      <c r="AW5" s="1">
        <f>AG5*$AS5</f>
        <v>0</v>
      </c>
      <c r="AX5" s="1">
        <f>AH5*$AS5</f>
        <v>0</v>
      </c>
      <c r="AZ5" s="1">
        <f t="shared" ref="AZ5:AZ34" si="44">SUM(AU5:AX5)</f>
        <v>8000</v>
      </c>
      <c r="BA5" s="1">
        <f t="shared" ref="BA5:BA34" si="45">AS5-AZ5</f>
        <v>2000</v>
      </c>
      <c r="BB5" s="1">
        <f>SUM(AZ5:BA5)</f>
        <v>10000</v>
      </c>
      <c r="BC5" s="1"/>
      <c r="BD5" s="1">
        <f t="shared" ref="BD5:BG34" si="46">IF(AU5&gt;AJ5,AU5-AJ5,0)</f>
        <v>8000</v>
      </c>
      <c r="BE5" s="1">
        <f t="shared" si="46"/>
        <v>0</v>
      </c>
      <c r="BF5" s="1">
        <f t="shared" si="46"/>
        <v>0</v>
      </c>
      <c r="BG5" s="1">
        <f t="shared" si="46"/>
        <v>0</v>
      </c>
      <c r="BI5" s="1">
        <f t="shared" ref="BI5:BL34" si="47">-IF(AU5&lt;AJ5,AU5-AJ5,0)</f>
        <v>0</v>
      </c>
      <c r="BJ5" s="1">
        <f t="shared" si="47"/>
        <v>0</v>
      </c>
      <c r="BK5" s="1">
        <f t="shared" si="47"/>
        <v>0</v>
      </c>
      <c r="BL5" s="1">
        <f t="shared" si="47"/>
        <v>0</v>
      </c>
      <c r="BN5" s="43">
        <f t="shared" ref="BN5" si="48">MIN(AJ5,AU5)</f>
        <v>0</v>
      </c>
      <c r="BO5" s="43">
        <f t="shared" ref="BO5:BO34" si="49">MIN(AK5,AV5)</f>
        <v>0</v>
      </c>
      <c r="BP5" s="43">
        <f t="shared" ref="BP5:BP34" si="50">MIN(AL5,AW5)</f>
        <v>0</v>
      </c>
      <c r="BQ5" s="43">
        <f t="shared" ref="BQ5:BQ34" si="51">MIN(AM5,AX5)</f>
        <v>0</v>
      </c>
      <c r="BS5" s="1">
        <f>BD5</f>
        <v>8000</v>
      </c>
      <c r="BT5" s="1">
        <f t="shared" ref="BT5:BV20" si="52">BE5</f>
        <v>0</v>
      </c>
      <c r="BU5" s="1">
        <f t="shared" si="52"/>
        <v>0</v>
      </c>
      <c r="BV5" s="1">
        <f t="shared" si="52"/>
        <v>0</v>
      </c>
      <c r="BX5" s="1">
        <f>BS5/(1+$CA$2)</f>
        <v>7988.0179730404388</v>
      </c>
      <c r="BY5" s="1">
        <f t="shared" ref="BY5:CA20" si="53">BT5/(1+$CA$2)</f>
        <v>0</v>
      </c>
      <c r="BZ5" s="1">
        <f t="shared" si="53"/>
        <v>0</v>
      </c>
      <c r="CA5" s="1">
        <f t="shared" si="53"/>
        <v>0</v>
      </c>
      <c r="CC5" s="100">
        <f>BS5-BX5</f>
        <v>11.982026959561153</v>
      </c>
      <c r="CD5" s="100">
        <f t="shared" ref="CD5:CF20" si="54">BT5-BY5</f>
        <v>0</v>
      </c>
      <c r="CE5" s="100">
        <f t="shared" si="54"/>
        <v>0</v>
      </c>
      <c r="CF5" s="100">
        <f t="shared" si="54"/>
        <v>0</v>
      </c>
      <c r="CH5" s="2">
        <f t="shared" ref="CH5:CK20" si="55">R5</f>
        <v>-4.0000000000000036E-2</v>
      </c>
      <c r="CI5" s="2">
        <f t="shared" si="55"/>
        <v>4.0000000000000036E-2</v>
      </c>
      <c r="CJ5" s="2">
        <f t="shared" si="55"/>
        <v>1.0000000000000009E-2</v>
      </c>
      <c r="CK5" s="2">
        <f t="shared" si="55"/>
        <v>-4.0000000000000036E-2</v>
      </c>
      <c r="CM5" s="2">
        <f t="shared" ref="CM5:CP34" si="56">W5</f>
        <v>0.14000000000000012</v>
      </c>
      <c r="CN5" s="2">
        <f t="shared" si="56"/>
        <v>3.0000000000000027E-2</v>
      </c>
      <c r="CO5" s="2">
        <f t="shared" si="56"/>
        <v>-7.0000000000000062E-2</v>
      </c>
      <c r="CP5" s="2">
        <f t="shared" si="56"/>
        <v>-6.0000000000000053E-2</v>
      </c>
      <c r="CR5" s="2">
        <f>CM5-CH5</f>
        <v>0.18000000000000016</v>
      </c>
      <c r="CS5" s="2">
        <f t="shared" ref="CS5:CS34" si="57">CN5-CI5</f>
        <v>-1.0000000000000009E-2</v>
      </c>
      <c r="CT5" s="2">
        <f t="shared" ref="CT5:CT34" si="58">CO5-CJ5</f>
        <v>-8.0000000000000071E-2</v>
      </c>
      <c r="CU5" s="2">
        <f t="shared" ref="CU5:CU34" si="59">CP5-CK5</f>
        <v>-2.0000000000000018E-2</v>
      </c>
      <c r="CW5" s="1">
        <f t="shared" ref="CW5:CZ34" si="60">BX5*(1+CR5)</f>
        <v>9425.86120818772</v>
      </c>
      <c r="CX5" s="1">
        <f t="shared" si="60"/>
        <v>0</v>
      </c>
      <c r="CY5" s="1">
        <f t="shared" si="60"/>
        <v>0</v>
      </c>
      <c r="CZ5" s="1">
        <f t="shared" si="60"/>
        <v>0</v>
      </c>
      <c r="DB5" s="1">
        <f t="shared" ref="DB5:DE34" si="61">BN5</f>
        <v>0</v>
      </c>
      <c r="DC5" s="1">
        <f t="shared" si="61"/>
        <v>0</v>
      </c>
      <c r="DD5" s="1">
        <f t="shared" si="61"/>
        <v>0</v>
      </c>
      <c r="DE5" s="1">
        <f t="shared" si="61"/>
        <v>0</v>
      </c>
      <c r="DG5" s="2">
        <f t="shared" ref="DG5:DG34" si="62">W5</f>
        <v>0.14000000000000012</v>
      </c>
      <c r="DH5" s="2">
        <f t="shared" ref="DH5:DH34" si="63">X5</f>
        <v>3.0000000000000027E-2</v>
      </c>
      <c r="DI5" s="2">
        <f t="shared" ref="DI5:DI34" si="64">Y5</f>
        <v>-7.0000000000000062E-2</v>
      </c>
      <c r="DJ5" s="2">
        <f t="shared" ref="DJ5:DJ34" si="65">Z5</f>
        <v>-6.0000000000000053E-2</v>
      </c>
      <c r="DL5" s="1">
        <f>DB5*(1+DG5)</f>
        <v>0</v>
      </c>
      <c r="DM5" s="1">
        <f t="shared" ref="DM5:DO20" si="66">DC5*(1+DH5)</f>
        <v>0</v>
      </c>
      <c r="DN5" s="1">
        <f t="shared" si="66"/>
        <v>0</v>
      </c>
      <c r="DO5" s="1">
        <f t="shared" si="66"/>
        <v>0</v>
      </c>
      <c r="DQ5" s="1">
        <f t="shared" ref="DQ5:DT34" si="67">BI5</f>
        <v>0</v>
      </c>
      <c r="DR5" s="1">
        <f t="shared" si="67"/>
        <v>0</v>
      </c>
      <c r="DS5" s="1">
        <f t="shared" si="67"/>
        <v>0</v>
      </c>
      <c r="DT5" s="1">
        <f t="shared" si="67"/>
        <v>0</v>
      </c>
      <c r="DV5" s="2">
        <f t="shared" ref="DV5:DY34" si="68">W5</f>
        <v>0.14000000000000012</v>
      </c>
      <c r="DW5" s="2">
        <f t="shared" si="68"/>
        <v>3.0000000000000027E-2</v>
      </c>
      <c r="DX5" s="2">
        <f t="shared" si="68"/>
        <v>-7.0000000000000062E-2</v>
      </c>
      <c r="DY5" s="2">
        <f t="shared" si="68"/>
        <v>-6.0000000000000053E-2</v>
      </c>
      <c r="EA5" s="1">
        <f>DQ5*(1+DV5)</f>
        <v>0</v>
      </c>
      <c r="EB5" s="1">
        <f t="shared" ref="EB5:ED20" si="69">DR5*(1+DW5)</f>
        <v>0</v>
      </c>
      <c r="EC5" s="1">
        <f t="shared" si="69"/>
        <v>0</v>
      </c>
      <c r="ED5" s="1">
        <f t="shared" si="69"/>
        <v>0</v>
      </c>
      <c r="EF5" s="1">
        <f>EA5/(1+$EI$2)</f>
        <v>0</v>
      </c>
      <c r="EG5" s="1">
        <f t="shared" ref="EG5:EI20" si="70">EB5/(1+$EI$2)</f>
        <v>0</v>
      </c>
      <c r="EH5" s="1">
        <f t="shared" si="70"/>
        <v>0</v>
      </c>
      <c r="EI5" s="1">
        <f t="shared" si="70"/>
        <v>0</v>
      </c>
      <c r="EK5" s="21">
        <f>EA5-EF5</f>
        <v>0</v>
      </c>
      <c r="EL5" s="21">
        <f t="shared" ref="EL5:EN20" si="71">EB5-EG5</f>
        <v>0</v>
      </c>
      <c r="EM5" s="21">
        <f t="shared" si="71"/>
        <v>0</v>
      </c>
      <c r="EN5" s="21">
        <f t="shared" si="71"/>
        <v>0</v>
      </c>
      <c r="EP5" s="21">
        <f>SUM(EK5:EN5)</f>
        <v>0</v>
      </c>
      <c r="ER5" s="1">
        <f t="shared" ref="ER5:EU34" si="72">CW5</f>
        <v>9425.86120818772</v>
      </c>
      <c r="ES5" s="1">
        <f t="shared" si="72"/>
        <v>0</v>
      </c>
      <c r="ET5" s="1">
        <f t="shared" si="72"/>
        <v>0</v>
      </c>
      <c r="EU5" s="1">
        <f t="shared" si="72"/>
        <v>0</v>
      </c>
      <c r="EV5" s="1"/>
      <c r="EW5" s="1">
        <f>DL5</f>
        <v>0</v>
      </c>
      <c r="EX5" s="1">
        <f>DM5</f>
        <v>0</v>
      </c>
      <c r="EY5" s="1">
        <f>DN5</f>
        <v>0</v>
      </c>
      <c r="EZ5" s="1">
        <f>DO5</f>
        <v>0</v>
      </c>
      <c r="FA5" s="1"/>
      <c r="FB5" s="21">
        <f>EK5</f>
        <v>0</v>
      </c>
      <c r="FC5" s="21">
        <f>EL5</f>
        <v>0</v>
      </c>
      <c r="FD5" s="21">
        <f>EM5</f>
        <v>0</v>
      </c>
      <c r="FE5" s="21">
        <f>EN5</f>
        <v>0</v>
      </c>
      <c r="FG5" s="1">
        <f>ER5+EW5</f>
        <v>9425.86120818772</v>
      </c>
      <c r="FH5" s="1">
        <f t="shared" ref="FH5:FJ20" si="73">ES5+EX5</f>
        <v>0</v>
      </c>
      <c r="FI5" s="1">
        <f t="shared" si="73"/>
        <v>0</v>
      </c>
      <c r="FJ5" s="1">
        <f t="shared" si="73"/>
        <v>0</v>
      </c>
      <c r="FL5" s="1">
        <f>SUM(FG5:FJ5)</f>
        <v>9425.86120818772</v>
      </c>
      <c r="FM5" s="1">
        <f t="shared" ref="FM5:FM34" si="74">BA5</f>
        <v>2000</v>
      </c>
      <c r="FN5" s="1">
        <f t="shared" ref="FN5:FN34" si="75">FL5+FM5</f>
        <v>11425.86120818772</v>
      </c>
      <c r="FO5" s="1"/>
      <c r="FP5" s="21">
        <f t="shared" ref="FP5:FP34" si="76">-EP5</f>
        <v>0</v>
      </c>
      <c r="FQ5" s="1">
        <f t="shared" ref="FQ5:FQ34" si="77">FN5+FP5</f>
        <v>11425.86120818772</v>
      </c>
      <c r="FS5" s="21">
        <f t="shared" si="24"/>
        <v>1.142586120818772</v>
      </c>
      <c r="FU5" s="2">
        <f t="shared" ref="FU5:FU28" si="78">FG5/$FN5</f>
        <v>0.82495848990649312</v>
      </c>
      <c r="FV5" s="2">
        <f t="shared" ref="FV5:FV34" si="79">FH5/$FN5</f>
        <v>0</v>
      </c>
      <c r="FW5" s="2">
        <f t="shared" ref="FW5:FW34" si="80">FI5/$FN5</f>
        <v>0</v>
      </c>
      <c r="FX5" s="2">
        <f t="shared" ref="FX5:FX34" si="81">FJ5/$FN5</f>
        <v>0</v>
      </c>
      <c r="FZ5" s="2">
        <f t="shared" ref="FZ5:FZ34" si="82">SUM(FU5:FX5)</f>
        <v>0.82495848990649312</v>
      </c>
      <c r="GA5" s="2">
        <f>FM5/FN5</f>
        <v>0.17504151009350694</v>
      </c>
      <c r="GC5" s="1">
        <f t="shared" si="26"/>
        <v>9425.86120818772</v>
      </c>
      <c r="GD5" s="1">
        <f t="shared" si="27"/>
        <v>0</v>
      </c>
      <c r="GE5" s="1">
        <f t="shared" si="28"/>
        <v>0</v>
      </c>
      <c r="GF5" s="1">
        <f t="shared" si="29"/>
        <v>0</v>
      </c>
      <c r="GH5" s="1">
        <f>GA5*FQ5</f>
        <v>2000.0000000000002</v>
      </c>
      <c r="GI5" s="1">
        <f>SUM(GC5:GF5,GH5)</f>
        <v>11425.86120818772</v>
      </c>
      <c r="GJ5" s="21">
        <f t="shared" ref="GJ5:GJ34" si="83">GI5-FN5</f>
        <v>0</v>
      </c>
      <c r="GK5" s="2">
        <f t="shared" si="30"/>
        <v>0</v>
      </c>
    </row>
    <row r="6" spans="1:193" ht="15" customHeight="1" x14ac:dyDescent="0.25">
      <c r="A6" s="1">
        <f>'BTEvent-Driven Loop'!A5</f>
        <v>2</v>
      </c>
      <c r="C6" s="1">
        <f>'BTEvent-Driven Loop'!C5</f>
        <v>1</v>
      </c>
      <c r="D6" s="1">
        <f>'BTEvent-Driven Loop'!D5</f>
        <v>0</v>
      </c>
      <c r="E6" s="1">
        <f>'BTEvent-Driven Loop'!E5</f>
        <v>0</v>
      </c>
      <c r="F6" s="1">
        <f>'BTEvent-Driven Loop'!F5</f>
        <v>0</v>
      </c>
      <c r="H6" s="1">
        <f>'BTEvent-Driven Loop'!H5</f>
        <v>109.44000000000001</v>
      </c>
      <c r="I6" s="1">
        <f>'BTEvent-Driven Loop'!I5</f>
        <v>535.6</v>
      </c>
      <c r="J6" s="1">
        <f>'BTEvent-Driven Loop'!J5</f>
        <v>939.29999999999984</v>
      </c>
      <c r="K6" s="1">
        <f>'BTEvent-Driven Loop'!K5</f>
        <v>4512</v>
      </c>
      <c r="L6" s="1"/>
      <c r="M6" s="1">
        <f>'BTEvent-Driven Loop'!M5</f>
        <v>148.20000000000002</v>
      </c>
      <c r="N6" s="1">
        <f>'BTEvent-Driven Loop'!N5</f>
        <v>576.80000000000007</v>
      </c>
      <c r="O6" s="1">
        <f>'BTEvent-Driven Loop'!O5</f>
        <v>1171.8</v>
      </c>
      <c r="P6" s="1">
        <f>'BTEvent-Driven Loop'!P5</f>
        <v>6110</v>
      </c>
      <c r="R6" s="2">
        <f t="shared" si="31"/>
        <v>-4.0000000000000036E-2</v>
      </c>
      <c r="S6" s="2">
        <f t="shared" si="32"/>
        <v>4.0000000000000036E-2</v>
      </c>
      <c r="T6" s="2">
        <f t="shared" si="33"/>
        <v>1.0000000000000009E-2</v>
      </c>
      <c r="U6" s="2">
        <f t="shared" si="34"/>
        <v>-4.0000000000000036E-2</v>
      </c>
      <c r="W6" s="2">
        <f t="shared" si="35"/>
        <v>0.30000000000000004</v>
      </c>
      <c r="X6" s="2">
        <f t="shared" si="36"/>
        <v>0.12000000000000011</v>
      </c>
      <c r="Y6" s="2">
        <f t="shared" si="37"/>
        <v>0.26</v>
      </c>
      <c r="Z6" s="2">
        <f t="shared" si="38"/>
        <v>0.30000000000000004</v>
      </c>
      <c r="AB6" s="1">
        <f t="shared" ref="AB6:AB34" si="84">SUM(C6:F6)</f>
        <v>1</v>
      </c>
      <c r="AC6" s="3">
        <f t="shared" si="39"/>
        <v>0.8</v>
      </c>
      <c r="AE6" s="2">
        <f t="shared" si="40"/>
        <v>0.8</v>
      </c>
      <c r="AF6" s="2">
        <f t="shared" si="40"/>
        <v>0</v>
      </c>
      <c r="AG6" s="2">
        <f t="shared" si="40"/>
        <v>0</v>
      </c>
      <c r="AH6" s="2">
        <f t="shared" si="40"/>
        <v>0</v>
      </c>
      <c r="AJ6" s="1">
        <f t="shared" ref="AJ6:AJ34" si="85">GC5</f>
        <v>9425.86120818772</v>
      </c>
      <c r="AK6" s="1">
        <f t="shared" ref="AK6:AK34" si="86">GD5</f>
        <v>0</v>
      </c>
      <c r="AL6" s="1">
        <f t="shared" ref="AL6:AL34" si="87">GE5</f>
        <v>0</v>
      </c>
      <c r="AM6" s="1">
        <f t="shared" ref="AM6:AM34" si="88">GF5</f>
        <v>0</v>
      </c>
      <c r="AO6" s="1">
        <f t="shared" si="42"/>
        <v>9425.86120818772</v>
      </c>
      <c r="AP6" s="1">
        <f t="shared" ref="AP6:AP34" si="89">GH5</f>
        <v>2000.0000000000002</v>
      </c>
      <c r="AQ6" s="1">
        <f t="shared" si="43"/>
        <v>11425.86120818772</v>
      </c>
      <c r="AS6" s="1">
        <f t="shared" ref="AS6:AS34" si="90">GI5</f>
        <v>11425.86120818772</v>
      </c>
      <c r="AU6" s="1">
        <f t="shared" ref="AU6:AX34" si="91">AE6*$AS6</f>
        <v>9140.6889665501767</v>
      </c>
      <c r="AV6" s="1">
        <f t="shared" si="91"/>
        <v>0</v>
      </c>
      <c r="AW6" s="1">
        <f t="shared" si="91"/>
        <v>0</v>
      </c>
      <c r="AX6" s="1">
        <f t="shared" si="91"/>
        <v>0</v>
      </c>
      <c r="AZ6" s="1">
        <f t="shared" si="44"/>
        <v>9140.6889665501767</v>
      </c>
      <c r="BA6" s="1">
        <f t="shared" si="45"/>
        <v>2285.1722416375433</v>
      </c>
      <c r="BB6" s="1">
        <f t="shared" ref="BB6:BB34" si="92">SUM(AZ6:BA6)</f>
        <v>11425.86120818772</v>
      </c>
      <c r="BC6" s="1"/>
      <c r="BD6" s="1">
        <f t="shared" si="46"/>
        <v>0</v>
      </c>
      <c r="BE6" s="1">
        <f t="shared" si="46"/>
        <v>0</v>
      </c>
      <c r="BF6" s="1">
        <f t="shared" si="46"/>
        <v>0</v>
      </c>
      <c r="BG6" s="1">
        <f t="shared" si="46"/>
        <v>0</v>
      </c>
      <c r="BI6" s="1">
        <f t="shared" si="47"/>
        <v>285.17224163754327</v>
      </c>
      <c r="BJ6" s="1">
        <f t="shared" si="47"/>
        <v>0</v>
      </c>
      <c r="BK6" s="1">
        <f t="shared" si="47"/>
        <v>0</v>
      </c>
      <c r="BL6" s="1">
        <f t="shared" si="47"/>
        <v>0</v>
      </c>
      <c r="BN6" s="43">
        <f>MIN(AJ6,AU6)</f>
        <v>9140.6889665501767</v>
      </c>
      <c r="BO6" s="43">
        <f t="shared" si="49"/>
        <v>0</v>
      </c>
      <c r="BP6" s="43">
        <f t="shared" si="50"/>
        <v>0</v>
      </c>
      <c r="BQ6" s="43">
        <f t="shared" si="51"/>
        <v>0</v>
      </c>
      <c r="BS6" s="1">
        <f t="shared" ref="BS6:BV34" si="93">BD6</f>
        <v>0</v>
      </c>
      <c r="BT6" s="1">
        <f t="shared" si="52"/>
        <v>0</v>
      </c>
      <c r="BU6" s="1">
        <f t="shared" si="52"/>
        <v>0</v>
      </c>
      <c r="BV6" s="1">
        <f t="shared" si="52"/>
        <v>0</v>
      </c>
      <c r="BX6" s="1">
        <f t="shared" ref="BX6:CA34" si="94">BS6/(1+$CA$2)</f>
        <v>0</v>
      </c>
      <c r="BY6" s="1">
        <f t="shared" si="53"/>
        <v>0</v>
      </c>
      <c r="BZ6" s="1">
        <f t="shared" si="53"/>
        <v>0</v>
      </c>
      <c r="CA6" s="1">
        <f t="shared" si="53"/>
        <v>0</v>
      </c>
      <c r="CC6" s="100">
        <f>BS6-BX6</f>
        <v>0</v>
      </c>
      <c r="CD6" s="100">
        <f t="shared" si="54"/>
        <v>0</v>
      </c>
      <c r="CE6" s="100">
        <f t="shared" si="54"/>
        <v>0</v>
      </c>
      <c r="CF6" s="100">
        <f t="shared" si="54"/>
        <v>0</v>
      </c>
      <c r="CH6" s="2">
        <f t="shared" si="55"/>
        <v>-4.0000000000000036E-2</v>
      </c>
      <c r="CI6" s="2">
        <f t="shared" si="55"/>
        <v>4.0000000000000036E-2</v>
      </c>
      <c r="CJ6" s="2">
        <f t="shared" si="55"/>
        <v>1.0000000000000009E-2</v>
      </c>
      <c r="CK6" s="2">
        <f t="shared" si="55"/>
        <v>-4.0000000000000036E-2</v>
      </c>
      <c r="CM6" s="2">
        <f t="shared" si="56"/>
        <v>0.30000000000000004</v>
      </c>
      <c r="CN6" s="2">
        <f t="shared" si="56"/>
        <v>0.12000000000000011</v>
      </c>
      <c r="CO6" s="2">
        <f t="shared" si="56"/>
        <v>0.26</v>
      </c>
      <c r="CP6" s="2">
        <f t="shared" si="56"/>
        <v>0.30000000000000004</v>
      </c>
      <c r="CR6" s="2">
        <f t="shared" ref="CR6:CR34" si="95">CM6-CH6</f>
        <v>0.34000000000000008</v>
      </c>
      <c r="CS6" s="2">
        <f t="shared" si="57"/>
        <v>8.0000000000000071E-2</v>
      </c>
      <c r="CT6" s="2">
        <f t="shared" si="58"/>
        <v>0.25</v>
      </c>
      <c r="CU6" s="2">
        <f t="shared" si="59"/>
        <v>0.34000000000000008</v>
      </c>
      <c r="CW6" s="1">
        <f t="shared" si="60"/>
        <v>0</v>
      </c>
      <c r="CX6" s="1">
        <f t="shared" si="60"/>
        <v>0</v>
      </c>
      <c r="CY6" s="1">
        <f t="shared" si="60"/>
        <v>0</v>
      </c>
      <c r="CZ6" s="1">
        <f t="shared" si="60"/>
        <v>0</v>
      </c>
      <c r="DB6" s="1">
        <f t="shared" si="61"/>
        <v>9140.6889665501767</v>
      </c>
      <c r="DC6" s="1">
        <f t="shared" si="61"/>
        <v>0</v>
      </c>
      <c r="DD6" s="1">
        <f t="shared" si="61"/>
        <v>0</v>
      </c>
      <c r="DE6" s="1">
        <f t="shared" si="61"/>
        <v>0</v>
      </c>
      <c r="DG6" s="2">
        <f t="shared" si="62"/>
        <v>0.30000000000000004</v>
      </c>
      <c r="DH6" s="2">
        <f t="shared" si="63"/>
        <v>0.12000000000000011</v>
      </c>
      <c r="DI6" s="2">
        <f t="shared" si="64"/>
        <v>0.26</v>
      </c>
      <c r="DJ6" s="2">
        <f t="shared" si="65"/>
        <v>0.30000000000000004</v>
      </c>
      <c r="DL6" s="1">
        <f t="shared" ref="DL6:DO34" si="96">DB6*(1+DG6)</f>
        <v>11882.895656515229</v>
      </c>
      <c r="DM6" s="1">
        <f t="shared" si="66"/>
        <v>0</v>
      </c>
      <c r="DN6" s="1">
        <f t="shared" si="66"/>
        <v>0</v>
      </c>
      <c r="DO6" s="1">
        <f t="shared" si="66"/>
        <v>0</v>
      </c>
      <c r="DQ6" s="1">
        <f t="shared" si="67"/>
        <v>285.17224163754327</v>
      </c>
      <c r="DR6" s="1">
        <f t="shared" si="67"/>
        <v>0</v>
      </c>
      <c r="DS6" s="1">
        <f t="shared" si="67"/>
        <v>0</v>
      </c>
      <c r="DT6" s="1">
        <f t="shared" si="67"/>
        <v>0</v>
      </c>
      <c r="DV6" s="2">
        <f t="shared" si="68"/>
        <v>0.30000000000000004</v>
      </c>
      <c r="DW6" s="2">
        <f t="shared" si="68"/>
        <v>0.12000000000000011</v>
      </c>
      <c r="DX6" s="2">
        <f t="shared" si="68"/>
        <v>0.26</v>
      </c>
      <c r="DY6" s="2">
        <f t="shared" si="68"/>
        <v>0.30000000000000004</v>
      </c>
      <c r="EA6" s="1">
        <f t="shared" ref="EA6:ED34" si="97">DQ6*(1+DV6)</f>
        <v>370.72391412880626</v>
      </c>
      <c r="EB6" s="1">
        <f t="shared" si="69"/>
        <v>0</v>
      </c>
      <c r="EC6" s="1">
        <f t="shared" si="69"/>
        <v>0</v>
      </c>
      <c r="ED6" s="1">
        <f t="shared" si="69"/>
        <v>0</v>
      </c>
      <c r="EF6" s="1">
        <f t="shared" ref="EF6:EI34" si="98">EA6/(1+$EI$2)</f>
        <v>369.79941558983171</v>
      </c>
      <c r="EG6" s="1">
        <f t="shared" si="70"/>
        <v>0</v>
      </c>
      <c r="EH6" s="1">
        <f t="shared" si="70"/>
        <v>0</v>
      </c>
      <c r="EI6" s="1">
        <f t="shared" si="70"/>
        <v>0</v>
      </c>
      <c r="EK6" s="21">
        <f>EA6-EF6</f>
        <v>0.92449853897454659</v>
      </c>
      <c r="EL6" s="21">
        <f t="shared" si="71"/>
        <v>0</v>
      </c>
      <c r="EM6" s="21">
        <f t="shared" si="71"/>
        <v>0</v>
      </c>
      <c r="EN6" s="21">
        <f t="shared" si="71"/>
        <v>0</v>
      </c>
      <c r="EP6" s="21">
        <f t="shared" ref="EP6:EP34" si="99">SUM(EK6:EN6)</f>
        <v>0.92449853897454659</v>
      </c>
      <c r="ER6" s="1">
        <f t="shared" si="72"/>
        <v>0</v>
      </c>
      <c r="ES6" s="1">
        <f t="shared" si="72"/>
        <v>0</v>
      </c>
      <c r="ET6" s="1">
        <f t="shared" si="72"/>
        <v>0</v>
      </c>
      <c r="EU6" s="1">
        <f t="shared" si="72"/>
        <v>0</v>
      </c>
      <c r="EV6" s="1"/>
      <c r="EW6" s="1">
        <f t="shared" ref="EW6:EZ34" si="100">DL6</f>
        <v>11882.895656515229</v>
      </c>
      <c r="EX6" s="1">
        <f t="shared" si="100"/>
        <v>0</v>
      </c>
      <c r="EY6" s="1">
        <f t="shared" si="100"/>
        <v>0</v>
      </c>
      <c r="EZ6" s="1">
        <f t="shared" si="100"/>
        <v>0</v>
      </c>
      <c r="FA6" s="1"/>
      <c r="FB6" s="21">
        <f t="shared" ref="FB6:FE34" si="101">EK6</f>
        <v>0.92449853897454659</v>
      </c>
      <c r="FC6" s="21">
        <f t="shared" si="101"/>
        <v>0</v>
      </c>
      <c r="FD6" s="21">
        <f t="shared" si="101"/>
        <v>0</v>
      </c>
      <c r="FE6" s="21">
        <f t="shared" si="101"/>
        <v>0</v>
      </c>
      <c r="FG6" s="1">
        <f t="shared" ref="FG6:FJ34" si="102">ER6+EW6</f>
        <v>11882.895656515229</v>
      </c>
      <c r="FH6" s="1">
        <f t="shared" si="73"/>
        <v>0</v>
      </c>
      <c r="FI6" s="1">
        <f t="shared" si="73"/>
        <v>0</v>
      </c>
      <c r="FJ6" s="1">
        <f t="shared" si="73"/>
        <v>0</v>
      </c>
      <c r="FL6" s="1">
        <f t="shared" ref="FL6:FL34" si="103">SUM(FG6:FJ6)</f>
        <v>11882.895656515229</v>
      </c>
      <c r="FM6" s="1">
        <f t="shared" si="74"/>
        <v>2285.1722416375433</v>
      </c>
      <c r="FN6" s="1">
        <f t="shared" si="75"/>
        <v>14168.067898152773</v>
      </c>
      <c r="FO6" s="1"/>
      <c r="FP6" s="21">
        <f t="shared" si="76"/>
        <v>-0.92449853897454659</v>
      </c>
      <c r="FQ6" s="1">
        <f t="shared" si="77"/>
        <v>14167.143399613798</v>
      </c>
      <c r="FS6" s="21">
        <f t="shared" si="24"/>
        <v>1.4168067898152772</v>
      </c>
      <c r="FU6" s="2">
        <f t="shared" si="78"/>
        <v>0.83870967741935487</v>
      </c>
      <c r="FV6" s="2">
        <f t="shared" si="79"/>
        <v>0</v>
      </c>
      <c r="FW6" s="2">
        <f t="shared" si="80"/>
        <v>0</v>
      </c>
      <c r="FX6" s="2">
        <f t="shared" si="81"/>
        <v>0</v>
      </c>
      <c r="FZ6" s="2">
        <f t="shared" si="82"/>
        <v>0.83870967741935487</v>
      </c>
      <c r="GA6" s="2">
        <f t="shared" ref="GA6:GA34" si="104">FM6/FN6</f>
        <v>0.1612903225806451</v>
      </c>
      <c r="GC6" s="1">
        <f t="shared" si="26"/>
        <v>11882.120270643831</v>
      </c>
      <c r="GD6" s="1">
        <f t="shared" si="27"/>
        <v>0</v>
      </c>
      <c r="GE6" s="1">
        <f t="shared" si="28"/>
        <v>0</v>
      </c>
      <c r="GF6" s="1">
        <f t="shared" si="29"/>
        <v>0</v>
      </c>
      <c r="GH6" s="1">
        <f t="shared" ref="GH6:GH34" si="105">GA6*FQ6</f>
        <v>2285.0231289699668</v>
      </c>
      <c r="GI6" s="1">
        <f t="shared" ref="GI6:GI34" si="106">SUM(GC6:GF6,GH6)</f>
        <v>14167.143399613797</v>
      </c>
      <c r="GJ6" s="21">
        <f t="shared" si="83"/>
        <v>-0.92449853897596768</v>
      </c>
      <c r="GK6" s="2">
        <f t="shared" si="30"/>
        <v>1.4210854715202004E-12</v>
      </c>
    </row>
    <row r="7" spans="1:193" ht="15" customHeight="1" x14ac:dyDescent="0.25">
      <c r="A7" s="1">
        <f>'BTEvent-Driven Loop'!A6</f>
        <v>3</v>
      </c>
      <c r="C7" s="1">
        <f>'BTEvent-Driven Loop'!C6</f>
        <v>1</v>
      </c>
      <c r="D7" s="1">
        <f>'BTEvent-Driven Loop'!D6</f>
        <v>0</v>
      </c>
      <c r="E7" s="1">
        <f>'BTEvent-Driven Loop'!E6</f>
        <v>1</v>
      </c>
      <c r="F7" s="1">
        <f>'BTEvent-Driven Loop'!F6</f>
        <v>1</v>
      </c>
      <c r="H7" s="1">
        <f>'BTEvent-Driven Loop'!H6</f>
        <v>143.75400000000002</v>
      </c>
      <c r="I7" s="1">
        <f>'BTEvent-Driven Loop'!I6</f>
        <v>605.6400000000001</v>
      </c>
      <c r="J7" s="1">
        <f>'BTEvent-Driven Loop'!J6</f>
        <v>1148.364</v>
      </c>
      <c r="K7" s="1">
        <f>'BTEvent-Driven Loop'!K6</f>
        <v>5804.5</v>
      </c>
      <c r="L7" s="1"/>
      <c r="M7" s="1">
        <f>'BTEvent-Driven Loop'!M6</f>
        <v>168.94800000000004</v>
      </c>
      <c r="N7" s="1">
        <f>'BTEvent-Driven Loop'!N6</f>
        <v>559.49600000000009</v>
      </c>
      <c r="O7" s="1">
        <f>'BTEvent-Driven Loop'!O6</f>
        <v>1417.8779999999999</v>
      </c>
      <c r="P7" s="1">
        <f>'BTEvent-Driven Loop'!P6</f>
        <v>5682.2999999999993</v>
      </c>
      <c r="R7" s="2">
        <f t="shared" si="31"/>
        <v>-3.0000000000000027E-2</v>
      </c>
      <c r="S7" s="2">
        <f t="shared" si="32"/>
        <v>5.0000000000000044E-2</v>
      </c>
      <c r="T7" s="2">
        <f t="shared" si="33"/>
        <v>-1.9999999999999907E-2</v>
      </c>
      <c r="U7" s="2">
        <f t="shared" si="34"/>
        <v>-5.0000000000000044E-2</v>
      </c>
      <c r="W7" s="2">
        <f t="shared" si="35"/>
        <v>0.14000000000000012</v>
      </c>
      <c r="X7" s="2">
        <f t="shared" si="36"/>
        <v>-2.9999999999999916E-2</v>
      </c>
      <c r="Y7" s="2">
        <f t="shared" si="37"/>
        <v>0.20999999999999996</v>
      </c>
      <c r="Z7" s="2">
        <f t="shared" si="38"/>
        <v>-7.0000000000000173E-2</v>
      </c>
      <c r="AB7" s="1">
        <f t="shared" si="84"/>
        <v>3</v>
      </c>
      <c r="AC7" s="3">
        <f t="shared" si="39"/>
        <v>0.33333333333333331</v>
      </c>
      <c r="AE7" s="2">
        <f t="shared" si="40"/>
        <v>0.33333333333333331</v>
      </c>
      <c r="AF7" s="2">
        <f t="shared" si="40"/>
        <v>0</v>
      </c>
      <c r="AG7" s="2">
        <f t="shared" si="40"/>
        <v>0.33333333333333331</v>
      </c>
      <c r="AH7" s="2">
        <f t="shared" si="40"/>
        <v>0.33333333333333331</v>
      </c>
      <c r="AJ7" s="1">
        <f t="shared" si="85"/>
        <v>11882.120270643831</v>
      </c>
      <c r="AK7" s="1">
        <f t="shared" si="86"/>
        <v>0</v>
      </c>
      <c r="AL7" s="1">
        <f t="shared" si="87"/>
        <v>0</v>
      </c>
      <c r="AM7" s="1">
        <f t="shared" si="88"/>
        <v>0</v>
      </c>
      <c r="AO7" s="1">
        <f t="shared" si="42"/>
        <v>11882.120270643831</v>
      </c>
      <c r="AP7" s="1">
        <f t="shared" si="89"/>
        <v>2285.0231289699668</v>
      </c>
      <c r="AQ7" s="1">
        <f t="shared" si="43"/>
        <v>14167.143399613797</v>
      </c>
      <c r="AS7" s="1">
        <f t="shared" si="90"/>
        <v>14167.143399613797</v>
      </c>
      <c r="AU7" s="1">
        <f t="shared" si="91"/>
        <v>4722.3811332045989</v>
      </c>
      <c r="AV7" s="1">
        <f t="shared" si="91"/>
        <v>0</v>
      </c>
      <c r="AW7" s="1">
        <f t="shared" si="91"/>
        <v>4722.3811332045989</v>
      </c>
      <c r="AX7" s="1">
        <f t="shared" si="91"/>
        <v>4722.3811332045989</v>
      </c>
      <c r="AZ7" s="43">
        <f t="shared" si="44"/>
        <v>14167.143399613797</v>
      </c>
      <c r="BA7" s="43">
        <f t="shared" si="45"/>
        <v>0</v>
      </c>
      <c r="BB7" s="1">
        <f t="shared" si="92"/>
        <v>14167.143399613797</v>
      </c>
      <c r="BC7" s="1"/>
      <c r="BD7" s="1">
        <f t="shared" si="46"/>
        <v>0</v>
      </c>
      <c r="BE7" s="1">
        <f t="shared" si="46"/>
        <v>0</v>
      </c>
      <c r="BF7" s="1">
        <f t="shared" si="46"/>
        <v>4722.3811332045989</v>
      </c>
      <c r="BG7" s="1">
        <f t="shared" si="46"/>
        <v>4722.3811332045989</v>
      </c>
      <c r="BI7" s="1">
        <f t="shared" si="47"/>
        <v>7159.7391374392319</v>
      </c>
      <c r="BJ7" s="1">
        <f t="shared" si="47"/>
        <v>0</v>
      </c>
      <c r="BK7" s="1">
        <f t="shared" si="47"/>
        <v>0</v>
      </c>
      <c r="BL7" s="1">
        <f t="shared" si="47"/>
        <v>0</v>
      </c>
      <c r="BN7" s="43">
        <f t="shared" ref="BN7:BN34" si="107">MIN(AJ7,AU7)</f>
        <v>4722.3811332045989</v>
      </c>
      <c r="BO7" s="43">
        <f t="shared" si="49"/>
        <v>0</v>
      </c>
      <c r="BP7" s="43">
        <f t="shared" si="50"/>
        <v>0</v>
      </c>
      <c r="BQ7" s="43">
        <f t="shared" si="51"/>
        <v>0</v>
      </c>
      <c r="BS7" s="1">
        <f t="shared" si="93"/>
        <v>0</v>
      </c>
      <c r="BT7" s="1">
        <f t="shared" si="52"/>
        <v>0</v>
      </c>
      <c r="BU7" s="1">
        <f t="shared" si="52"/>
        <v>4722.3811332045989</v>
      </c>
      <c r="BV7" s="1">
        <f t="shared" si="52"/>
        <v>4722.3811332045989</v>
      </c>
      <c r="BX7" s="1">
        <f t="shared" si="94"/>
        <v>0</v>
      </c>
      <c r="BY7" s="1">
        <f t="shared" si="53"/>
        <v>0</v>
      </c>
      <c r="BZ7" s="1">
        <f t="shared" si="53"/>
        <v>4715.3081709481767</v>
      </c>
      <c r="CA7" s="1">
        <f t="shared" si="53"/>
        <v>4715.3081709481767</v>
      </c>
      <c r="CC7" s="100">
        <f t="shared" ref="CC7:CF22" si="108">BS7-BX7</f>
        <v>0</v>
      </c>
      <c r="CD7" s="100">
        <f t="shared" si="54"/>
        <v>0</v>
      </c>
      <c r="CE7" s="100">
        <f t="shared" si="54"/>
        <v>7.0729622564222154</v>
      </c>
      <c r="CF7" s="100">
        <f t="shared" si="54"/>
        <v>7.0729622564222154</v>
      </c>
      <c r="CH7" s="2">
        <f t="shared" si="55"/>
        <v>-3.0000000000000027E-2</v>
      </c>
      <c r="CI7" s="2">
        <f t="shared" si="55"/>
        <v>5.0000000000000044E-2</v>
      </c>
      <c r="CJ7" s="2">
        <f t="shared" si="55"/>
        <v>-1.9999999999999907E-2</v>
      </c>
      <c r="CK7" s="2">
        <f t="shared" si="55"/>
        <v>-5.0000000000000044E-2</v>
      </c>
      <c r="CM7" s="2">
        <f t="shared" si="56"/>
        <v>0.14000000000000012</v>
      </c>
      <c r="CN7" s="2">
        <f t="shared" si="56"/>
        <v>-2.9999999999999916E-2</v>
      </c>
      <c r="CO7" s="2">
        <f t="shared" si="56"/>
        <v>0.20999999999999996</v>
      </c>
      <c r="CP7" s="2">
        <f t="shared" si="56"/>
        <v>-7.0000000000000173E-2</v>
      </c>
      <c r="CR7" s="2">
        <f t="shared" si="95"/>
        <v>0.17000000000000015</v>
      </c>
      <c r="CS7" s="2">
        <f t="shared" si="57"/>
        <v>-7.999999999999996E-2</v>
      </c>
      <c r="CT7" s="2">
        <f t="shared" si="58"/>
        <v>0.22999999999999987</v>
      </c>
      <c r="CU7" s="2">
        <f t="shared" si="59"/>
        <v>-2.0000000000000129E-2</v>
      </c>
      <c r="CW7" s="1">
        <f t="shared" si="60"/>
        <v>0</v>
      </c>
      <c r="CX7" s="1">
        <f t="shared" si="60"/>
        <v>0</v>
      </c>
      <c r="CY7" s="1">
        <f t="shared" si="60"/>
        <v>5799.8290502662576</v>
      </c>
      <c r="CZ7" s="1">
        <f t="shared" si="60"/>
        <v>4621.0020075292123</v>
      </c>
      <c r="DB7" s="1">
        <f t="shared" si="61"/>
        <v>4722.3811332045989</v>
      </c>
      <c r="DC7" s="1">
        <f t="shared" si="61"/>
        <v>0</v>
      </c>
      <c r="DD7" s="1">
        <f t="shared" si="61"/>
        <v>0</v>
      </c>
      <c r="DE7" s="1">
        <f t="shared" si="61"/>
        <v>0</v>
      </c>
      <c r="DG7" s="2">
        <f t="shared" si="62"/>
        <v>0.14000000000000012</v>
      </c>
      <c r="DH7" s="2">
        <f t="shared" si="63"/>
        <v>-2.9999999999999916E-2</v>
      </c>
      <c r="DI7" s="2">
        <f t="shared" si="64"/>
        <v>0.20999999999999996</v>
      </c>
      <c r="DJ7" s="2">
        <f t="shared" si="65"/>
        <v>-7.0000000000000173E-2</v>
      </c>
      <c r="DL7" s="1">
        <f t="shared" si="96"/>
        <v>5383.5144918532433</v>
      </c>
      <c r="DM7" s="1">
        <f t="shared" si="66"/>
        <v>0</v>
      </c>
      <c r="DN7" s="1">
        <f t="shared" si="66"/>
        <v>0</v>
      </c>
      <c r="DO7" s="1">
        <f t="shared" si="66"/>
        <v>0</v>
      </c>
      <c r="DQ7" s="1">
        <f t="shared" si="67"/>
        <v>7159.7391374392319</v>
      </c>
      <c r="DR7" s="1">
        <f t="shared" si="67"/>
        <v>0</v>
      </c>
      <c r="DS7" s="1">
        <f t="shared" si="67"/>
        <v>0</v>
      </c>
      <c r="DT7" s="1">
        <f t="shared" si="67"/>
        <v>0</v>
      </c>
      <c r="DV7" s="2">
        <f t="shared" si="68"/>
        <v>0.14000000000000012</v>
      </c>
      <c r="DW7" s="2">
        <f t="shared" si="68"/>
        <v>-2.9999999999999916E-2</v>
      </c>
      <c r="DX7" s="2">
        <f t="shared" si="68"/>
        <v>0.20999999999999996</v>
      </c>
      <c r="DY7" s="2">
        <f t="shared" si="68"/>
        <v>-7.0000000000000173E-2</v>
      </c>
      <c r="EA7" s="1">
        <f t="shared" si="97"/>
        <v>8162.1026166807251</v>
      </c>
      <c r="EB7" s="1">
        <f t="shared" si="69"/>
        <v>0</v>
      </c>
      <c r="EC7" s="1">
        <f t="shared" si="69"/>
        <v>0</v>
      </c>
      <c r="ED7" s="1">
        <f t="shared" si="69"/>
        <v>0</v>
      </c>
      <c r="EF7" s="1">
        <f t="shared" si="98"/>
        <v>8141.7482460655619</v>
      </c>
      <c r="EG7" s="1">
        <f t="shared" si="70"/>
        <v>0</v>
      </c>
      <c r="EH7" s="1">
        <f t="shared" si="70"/>
        <v>0</v>
      </c>
      <c r="EI7" s="1">
        <f t="shared" si="70"/>
        <v>0</v>
      </c>
      <c r="EK7" s="21">
        <f t="shared" ref="EK7:EN34" si="109">EA7-EF7</f>
        <v>20.354370615163134</v>
      </c>
      <c r="EL7" s="21">
        <f t="shared" si="71"/>
        <v>0</v>
      </c>
      <c r="EM7" s="21">
        <f t="shared" si="71"/>
        <v>0</v>
      </c>
      <c r="EN7" s="21">
        <f t="shared" si="71"/>
        <v>0</v>
      </c>
      <c r="EP7" s="21">
        <f t="shared" si="99"/>
        <v>20.354370615163134</v>
      </c>
      <c r="ER7" s="1">
        <f t="shared" si="72"/>
        <v>0</v>
      </c>
      <c r="ES7" s="1">
        <f t="shared" si="72"/>
        <v>0</v>
      </c>
      <c r="ET7" s="1">
        <f t="shared" si="72"/>
        <v>5799.8290502662576</v>
      </c>
      <c r="EU7" s="1">
        <f t="shared" si="72"/>
        <v>4621.0020075292123</v>
      </c>
      <c r="EV7" s="1"/>
      <c r="EW7" s="1">
        <f t="shared" si="100"/>
        <v>5383.5144918532433</v>
      </c>
      <c r="EX7" s="1">
        <f t="shared" si="100"/>
        <v>0</v>
      </c>
      <c r="EY7" s="1">
        <f t="shared" si="100"/>
        <v>0</v>
      </c>
      <c r="EZ7" s="1">
        <f t="shared" si="100"/>
        <v>0</v>
      </c>
      <c r="FA7" s="1"/>
      <c r="FB7" s="21">
        <f t="shared" si="101"/>
        <v>20.354370615163134</v>
      </c>
      <c r="FC7" s="21">
        <f t="shared" si="101"/>
        <v>0</v>
      </c>
      <c r="FD7" s="21">
        <f t="shared" si="101"/>
        <v>0</v>
      </c>
      <c r="FE7" s="21">
        <f t="shared" si="101"/>
        <v>0</v>
      </c>
      <c r="FG7" s="1">
        <f t="shared" si="102"/>
        <v>5383.5144918532433</v>
      </c>
      <c r="FH7" s="1">
        <f t="shared" si="73"/>
        <v>0</v>
      </c>
      <c r="FI7" s="1">
        <f t="shared" si="73"/>
        <v>5799.8290502662576</v>
      </c>
      <c r="FJ7" s="1">
        <f t="shared" si="73"/>
        <v>4621.0020075292123</v>
      </c>
      <c r="FL7" s="1">
        <f t="shared" si="103"/>
        <v>15804.345549648713</v>
      </c>
      <c r="FM7" s="1">
        <f t="shared" si="74"/>
        <v>0</v>
      </c>
      <c r="FN7" s="1">
        <f t="shared" si="75"/>
        <v>15804.345549648713</v>
      </c>
      <c r="FO7" s="1"/>
      <c r="FP7" s="21">
        <f t="shared" si="76"/>
        <v>-20.354370615163134</v>
      </c>
      <c r="FQ7" s="1">
        <f t="shared" si="77"/>
        <v>15783.99117903355</v>
      </c>
      <c r="FS7" s="21">
        <f t="shared" si="24"/>
        <v>1.5804345549648713</v>
      </c>
      <c r="FU7" s="2">
        <f t="shared" si="78"/>
        <v>0.34063507881051763</v>
      </c>
      <c r="FV7" s="2">
        <f t="shared" si="79"/>
        <v>0</v>
      </c>
      <c r="FW7" s="2">
        <f t="shared" si="80"/>
        <v>0.36697685658962143</v>
      </c>
      <c r="FX7" s="2">
        <f t="shared" si="81"/>
        <v>0.29238806459986089</v>
      </c>
      <c r="FZ7" s="2">
        <f t="shared" si="82"/>
        <v>1</v>
      </c>
      <c r="GA7" s="2">
        <f t="shared" si="104"/>
        <v>0</v>
      </c>
      <c r="GC7" s="1">
        <f t="shared" si="26"/>
        <v>5376.5810792146085</v>
      </c>
      <c r="GD7" s="1">
        <f t="shared" si="27"/>
        <v>0</v>
      </c>
      <c r="GE7" s="1">
        <f t="shared" si="28"/>
        <v>5792.359467320045</v>
      </c>
      <c r="GF7" s="1">
        <f t="shared" si="29"/>
        <v>4615.0506324988964</v>
      </c>
      <c r="GH7" s="1">
        <f t="shared" si="105"/>
        <v>0</v>
      </c>
      <c r="GI7" s="1">
        <f t="shared" si="106"/>
        <v>15783.99117903355</v>
      </c>
      <c r="GJ7" s="21">
        <f t="shared" si="83"/>
        <v>-20.354370615163134</v>
      </c>
      <c r="GK7" s="2">
        <f t="shared" si="30"/>
        <v>0</v>
      </c>
    </row>
    <row r="8" spans="1:193" ht="15" customHeight="1" x14ac:dyDescent="0.25">
      <c r="A8" s="1">
        <f>'BTEvent-Driven Loop'!A7</f>
        <v>4</v>
      </c>
      <c r="C8" s="1">
        <f>'BTEvent-Driven Loop'!C7</f>
        <v>1</v>
      </c>
      <c r="D8" s="1">
        <f>'BTEvent-Driven Loop'!D7</f>
        <v>0</v>
      </c>
      <c r="E8" s="1">
        <f>'BTEvent-Driven Loop'!E7</f>
        <v>0</v>
      </c>
      <c r="F8" s="1">
        <f>'BTEvent-Driven Loop'!F7</f>
        <v>0</v>
      </c>
      <c r="H8" s="1">
        <f>'BTEvent-Driven Loop'!H7</f>
        <v>167.25852000000003</v>
      </c>
      <c r="I8" s="1">
        <f>'BTEvent-Driven Loop'!I7</f>
        <v>548.30608000000007</v>
      </c>
      <c r="J8" s="1">
        <f>'BTEvent-Driven Loop'!J7</f>
        <v>1474.59312</v>
      </c>
      <c r="K8" s="1">
        <f>'BTEvent-Driven Loop'!K7</f>
        <v>5852.7689999999993</v>
      </c>
      <c r="L8" s="1"/>
      <c r="M8" s="1">
        <f>'BTEvent-Driven Loop'!M7</f>
        <v>158.81112000000002</v>
      </c>
      <c r="N8" s="1">
        <f>'BTEvent-Driven Loop'!N7</f>
        <v>632.23048000000006</v>
      </c>
      <c r="O8" s="1">
        <f>'BTEvent-Driven Loop'!O7</f>
        <v>1332.8053199999999</v>
      </c>
      <c r="P8" s="1">
        <f>'BTEvent-Driven Loop'!P7</f>
        <v>6705.1139999999987</v>
      </c>
      <c r="R8" s="2">
        <f t="shared" si="31"/>
        <v>-1.0000000000000009E-2</v>
      </c>
      <c r="S8" s="2">
        <f t="shared" si="32"/>
        <v>-2.0000000000000018E-2</v>
      </c>
      <c r="T8" s="2">
        <f t="shared" si="33"/>
        <v>4.0000000000000036E-2</v>
      </c>
      <c r="U8" s="2">
        <f t="shared" si="34"/>
        <v>3.0000000000000027E-2</v>
      </c>
      <c r="W8" s="2">
        <f t="shared" si="35"/>
        <v>-6.0000000000000053E-2</v>
      </c>
      <c r="X8" s="2">
        <f t="shared" si="36"/>
        <v>0.12999999999999989</v>
      </c>
      <c r="Y8" s="2">
        <f t="shared" si="37"/>
        <v>-5.9999999999999942E-2</v>
      </c>
      <c r="Z8" s="2">
        <f t="shared" si="38"/>
        <v>0.17999999999999994</v>
      </c>
      <c r="AB8" s="1">
        <f t="shared" si="84"/>
        <v>1</v>
      </c>
      <c r="AC8" s="3">
        <f t="shared" si="39"/>
        <v>0.8</v>
      </c>
      <c r="AE8" s="2">
        <f t="shared" si="40"/>
        <v>0.8</v>
      </c>
      <c r="AF8" s="2">
        <f t="shared" si="40"/>
        <v>0</v>
      </c>
      <c r="AG8" s="2">
        <f t="shared" si="40"/>
        <v>0</v>
      </c>
      <c r="AH8" s="2">
        <f t="shared" si="40"/>
        <v>0</v>
      </c>
      <c r="AJ8" s="1">
        <f t="shared" si="85"/>
        <v>5376.5810792146085</v>
      </c>
      <c r="AK8" s="1">
        <f t="shared" si="86"/>
        <v>0</v>
      </c>
      <c r="AL8" s="1">
        <f t="shared" si="87"/>
        <v>5792.359467320045</v>
      </c>
      <c r="AM8" s="1">
        <f t="shared" si="88"/>
        <v>4615.0506324988964</v>
      </c>
      <c r="AO8" s="1">
        <f t="shared" si="42"/>
        <v>15783.99117903355</v>
      </c>
      <c r="AP8" s="1">
        <f t="shared" si="89"/>
        <v>0</v>
      </c>
      <c r="AQ8" s="1">
        <f t="shared" si="43"/>
        <v>15783.99117903355</v>
      </c>
      <c r="AS8" s="1">
        <f t="shared" si="90"/>
        <v>15783.99117903355</v>
      </c>
      <c r="AU8" s="1">
        <f t="shared" si="91"/>
        <v>12627.192943226841</v>
      </c>
      <c r="AV8" s="1">
        <f t="shared" si="91"/>
        <v>0</v>
      </c>
      <c r="AW8" s="1">
        <f t="shared" si="91"/>
        <v>0</v>
      </c>
      <c r="AX8" s="1">
        <f t="shared" si="91"/>
        <v>0</v>
      </c>
      <c r="AZ8" s="43">
        <f t="shared" si="44"/>
        <v>12627.192943226841</v>
      </c>
      <c r="BA8" s="43">
        <f t="shared" si="45"/>
        <v>3156.7982358067093</v>
      </c>
      <c r="BB8" s="1">
        <f t="shared" si="92"/>
        <v>15783.99117903355</v>
      </c>
      <c r="BC8" s="1"/>
      <c r="BD8" s="1">
        <f t="shared" si="46"/>
        <v>7250.6118640122322</v>
      </c>
      <c r="BE8" s="1">
        <f t="shared" si="46"/>
        <v>0</v>
      </c>
      <c r="BF8" s="1">
        <f t="shared" si="46"/>
        <v>0</v>
      </c>
      <c r="BG8" s="1">
        <f t="shared" si="46"/>
        <v>0</v>
      </c>
      <c r="BH8" s="1"/>
      <c r="BI8" s="1">
        <f t="shared" si="47"/>
        <v>0</v>
      </c>
      <c r="BJ8" s="1">
        <f t="shared" si="47"/>
        <v>0</v>
      </c>
      <c r="BK8" s="1">
        <f t="shared" si="47"/>
        <v>5792.359467320045</v>
      </c>
      <c r="BL8" s="1">
        <f t="shared" si="47"/>
        <v>4615.0506324988964</v>
      </c>
      <c r="BM8" s="1"/>
      <c r="BN8" s="43">
        <f t="shared" si="107"/>
        <v>5376.5810792146085</v>
      </c>
      <c r="BO8" s="43">
        <f t="shared" si="49"/>
        <v>0</v>
      </c>
      <c r="BP8" s="43">
        <f t="shared" si="50"/>
        <v>0</v>
      </c>
      <c r="BQ8" s="43">
        <f t="shared" si="51"/>
        <v>0</v>
      </c>
      <c r="BR8" s="1"/>
      <c r="BS8" s="1">
        <f t="shared" si="93"/>
        <v>7250.6118640122322</v>
      </c>
      <c r="BT8" s="1">
        <f t="shared" si="52"/>
        <v>0</v>
      </c>
      <c r="BU8" s="1">
        <f t="shared" si="52"/>
        <v>0</v>
      </c>
      <c r="BV8" s="1">
        <f t="shared" si="52"/>
        <v>0</v>
      </c>
      <c r="BW8" s="1"/>
      <c r="BX8" s="1">
        <f t="shared" si="94"/>
        <v>7239.7522356587433</v>
      </c>
      <c r="BY8" s="1">
        <f t="shared" si="53"/>
        <v>0</v>
      </c>
      <c r="BZ8" s="1">
        <f t="shared" si="53"/>
        <v>0</v>
      </c>
      <c r="CA8" s="1">
        <f t="shared" si="53"/>
        <v>0</v>
      </c>
      <c r="CB8" s="1"/>
      <c r="CC8" s="100">
        <f t="shared" si="108"/>
        <v>10.859628353488915</v>
      </c>
      <c r="CD8" s="100">
        <f t="shared" si="54"/>
        <v>0</v>
      </c>
      <c r="CE8" s="100">
        <f t="shared" si="54"/>
        <v>0</v>
      </c>
      <c r="CF8" s="100">
        <f t="shared" si="54"/>
        <v>0</v>
      </c>
      <c r="CG8" s="1"/>
      <c r="CH8" s="2">
        <f t="shared" si="55"/>
        <v>-1.0000000000000009E-2</v>
      </c>
      <c r="CI8" s="2">
        <f t="shared" si="55"/>
        <v>-2.0000000000000018E-2</v>
      </c>
      <c r="CJ8" s="2">
        <f t="shared" si="55"/>
        <v>4.0000000000000036E-2</v>
      </c>
      <c r="CK8" s="2">
        <f t="shared" si="55"/>
        <v>3.0000000000000027E-2</v>
      </c>
      <c r="CL8" s="1"/>
      <c r="CM8" s="2">
        <f t="shared" si="56"/>
        <v>-6.0000000000000053E-2</v>
      </c>
      <c r="CN8" s="2">
        <f t="shared" si="56"/>
        <v>0.12999999999999989</v>
      </c>
      <c r="CO8" s="2">
        <f t="shared" si="56"/>
        <v>-5.9999999999999942E-2</v>
      </c>
      <c r="CP8" s="2">
        <f t="shared" si="56"/>
        <v>0.17999999999999994</v>
      </c>
      <c r="CQ8" s="1"/>
      <c r="CR8" s="2">
        <f t="shared" si="95"/>
        <v>-5.0000000000000044E-2</v>
      </c>
      <c r="CS8" s="2">
        <f t="shared" si="57"/>
        <v>0.14999999999999991</v>
      </c>
      <c r="CT8" s="2">
        <f t="shared" si="58"/>
        <v>-9.9999999999999978E-2</v>
      </c>
      <c r="CU8" s="2">
        <f t="shared" si="59"/>
        <v>0.14999999999999991</v>
      </c>
      <c r="CV8" s="1"/>
      <c r="CW8" s="1">
        <f t="shared" si="60"/>
        <v>6877.7646238758061</v>
      </c>
      <c r="CX8" s="1">
        <f t="shared" si="60"/>
        <v>0</v>
      </c>
      <c r="CY8" s="1">
        <f t="shared" si="60"/>
        <v>0</v>
      </c>
      <c r="CZ8" s="1">
        <f t="shared" si="60"/>
        <v>0</v>
      </c>
      <c r="DA8" s="1"/>
      <c r="DB8" s="1">
        <f t="shared" si="61"/>
        <v>5376.5810792146085</v>
      </c>
      <c r="DC8" s="1">
        <f t="shared" si="61"/>
        <v>0</v>
      </c>
      <c r="DD8" s="1">
        <f t="shared" si="61"/>
        <v>0</v>
      </c>
      <c r="DE8" s="1">
        <f t="shared" si="61"/>
        <v>0</v>
      </c>
      <c r="DG8" s="2">
        <f t="shared" si="62"/>
        <v>-6.0000000000000053E-2</v>
      </c>
      <c r="DH8" s="2">
        <f t="shared" si="63"/>
        <v>0.12999999999999989</v>
      </c>
      <c r="DI8" s="2">
        <f t="shared" si="64"/>
        <v>-5.9999999999999942E-2</v>
      </c>
      <c r="DJ8" s="2">
        <f t="shared" si="65"/>
        <v>0.17999999999999994</v>
      </c>
      <c r="DL8" s="1">
        <f t="shared" si="96"/>
        <v>5053.9862144617318</v>
      </c>
      <c r="DM8" s="1">
        <f t="shared" si="66"/>
        <v>0</v>
      </c>
      <c r="DN8" s="1">
        <f t="shared" si="66"/>
        <v>0</v>
      </c>
      <c r="DO8" s="1">
        <f t="shared" si="66"/>
        <v>0</v>
      </c>
      <c r="DQ8" s="1">
        <f t="shared" si="67"/>
        <v>0</v>
      </c>
      <c r="DR8" s="1">
        <f t="shared" si="67"/>
        <v>0</v>
      </c>
      <c r="DS8" s="1">
        <f t="shared" si="67"/>
        <v>5792.359467320045</v>
      </c>
      <c r="DT8" s="1">
        <f t="shared" si="67"/>
        <v>4615.0506324988964</v>
      </c>
      <c r="DV8" s="2">
        <f t="shared" si="68"/>
        <v>-6.0000000000000053E-2</v>
      </c>
      <c r="DW8" s="2">
        <f t="shared" si="68"/>
        <v>0.12999999999999989</v>
      </c>
      <c r="DX8" s="2">
        <f t="shared" si="68"/>
        <v>-5.9999999999999942E-2</v>
      </c>
      <c r="DY8" s="2">
        <f t="shared" si="68"/>
        <v>0.17999999999999994</v>
      </c>
      <c r="EA8" s="1">
        <f t="shared" si="97"/>
        <v>0</v>
      </c>
      <c r="EB8" s="1">
        <f t="shared" si="69"/>
        <v>0</v>
      </c>
      <c r="EC8" s="1">
        <f t="shared" si="69"/>
        <v>5444.8178992808425</v>
      </c>
      <c r="ED8" s="1">
        <f t="shared" si="69"/>
        <v>5445.7597463486973</v>
      </c>
      <c r="EF8" s="1">
        <f t="shared" si="98"/>
        <v>0</v>
      </c>
      <c r="EG8" s="1">
        <f t="shared" si="70"/>
        <v>0</v>
      </c>
      <c r="EH8" s="1">
        <f t="shared" si="70"/>
        <v>5431.2397997813896</v>
      </c>
      <c r="EI8" s="1">
        <f t="shared" si="70"/>
        <v>5432.1792981034387</v>
      </c>
      <c r="EK8" s="21">
        <f t="shared" si="109"/>
        <v>0</v>
      </c>
      <c r="EL8" s="21">
        <f t="shared" si="71"/>
        <v>0</v>
      </c>
      <c r="EM8" s="21">
        <f t="shared" si="71"/>
        <v>13.578099499452946</v>
      </c>
      <c r="EN8" s="21">
        <f t="shared" si="71"/>
        <v>13.580448245258594</v>
      </c>
      <c r="EP8" s="21">
        <f t="shared" si="99"/>
        <v>27.158547744711541</v>
      </c>
      <c r="ER8" s="1">
        <f t="shared" si="72"/>
        <v>6877.7646238758061</v>
      </c>
      <c r="ES8" s="1">
        <f t="shared" si="72"/>
        <v>0</v>
      </c>
      <c r="ET8" s="1">
        <f t="shared" si="72"/>
        <v>0</v>
      </c>
      <c r="EU8" s="1">
        <f t="shared" si="72"/>
        <v>0</v>
      </c>
      <c r="EV8" s="1"/>
      <c r="EW8" s="1">
        <f t="shared" si="100"/>
        <v>5053.9862144617318</v>
      </c>
      <c r="EX8" s="1">
        <f t="shared" si="100"/>
        <v>0</v>
      </c>
      <c r="EY8" s="1">
        <f t="shared" si="100"/>
        <v>0</v>
      </c>
      <c r="EZ8" s="1">
        <f t="shared" si="100"/>
        <v>0</v>
      </c>
      <c r="FA8" s="1"/>
      <c r="FB8" s="21">
        <f t="shared" si="101"/>
        <v>0</v>
      </c>
      <c r="FC8" s="21">
        <f t="shared" si="101"/>
        <v>0</v>
      </c>
      <c r="FD8" s="21">
        <f t="shared" si="101"/>
        <v>13.578099499452946</v>
      </c>
      <c r="FE8" s="21">
        <f t="shared" si="101"/>
        <v>13.580448245258594</v>
      </c>
      <c r="FG8" s="1">
        <f t="shared" si="102"/>
        <v>11931.750838337539</v>
      </c>
      <c r="FH8" s="1">
        <f t="shared" si="73"/>
        <v>0</v>
      </c>
      <c r="FI8" s="1">
        <f t="shared" si="73"/>
        <v>0</v>
      </c>
      <c r="FJ8" s="1">
        <f t="shared" si="73"/>
        <v>0</v>
      </c>
      <c r="FL8" s="1">
        <f t="shared" si="103"/>
        <v>11931.750838337539</v>
      </c>
      <c r="FM8" s="1">
        <f t="shared" si="74"/>
        <v>3156.7982358067093</v>
      </c>
      <c r="FN8" s="1">
        <f t="shared" si="75"/>
        <v>15088.549074144248</v>
      </c>
      <c r="FO8" s="1"/>
      <c r="FP8" s="21">
        <f t="shared" si="76"/>
        <v>-27.158547744711541</v>
      </c>
      <c r="FQ8" s="1">
        <f t="shared" si="77"/>
        <v>15061.390526399537</v>
      </c>
      <c r="FS8" s="21">
        <f t="shared" si="24"/>
        <v>1.5088549074144249</v>
      </c>
      <c r="FU8" s="2">
        <f t="shared" si="78"/>
        <v>0.79078185581036409</v>
      </c>
      <c r="FV8" s="2">
        <f t="shared" si="79"/>
        <v>0</v>
      </c>
      <c r="FW8" s="2">
        <f t="shared" si="80"/>
        <v>0</v>
      </c>
      <c r="FX8" s="2">
        <f t="shared" si="81"/>
        <v>0</v>
      </c>
      <c r="FZ8" s="2">
        <f t="shared" si="82"/>
        <v>0.79078185581036409</v>
      </c>
      <c r="GA8" s="2">
        <f t="shared" si="104"/>
        <v>0.20921814418963594</v>
      </c>
      <c r="GC8" s="1">
        <f t="shared" si="26"/>
        <v>11910.274351550863</v>
      </c>
      <c r="GD8" s="1">
        <f t="shared" si="27"/>
        <v>0</v>
      </c>
      <c r="GE8" s="1">
        <f t="shared" si="28"/>
        <v>0</v>
      </c>
      <c r="GF8" s="1">
        <f t="shared" si="29"/>
        <v>0</v>
      </c>
      <c r="GH8" s="1">
        <f t="shared" si="105"/>
        <v>3151.1161748486752</v>
      </c>
      <c r="GI8" s="1">
        <f t="shared" si="106"/>
        <v>15061.390526399538</v>
      </c>
      <c r="GJ8" s="21">
        <f t="shared" si="83"/>
        <v>-27.158547744709722</v>
      </c>
      <c r="GK8" s="2">
        <f t="shared" si="30"/>
        <v>1.8189894035458565E-12</v>
      </c>
    </row>
    <row r="9" spans="1:193" ht="15" customHeight="1" x14ac:dyDescent="0.25">
      <c r="A9" s="1">
        <f>'BTEvent-Driven Loop'!A8</f>
        <v>5</v>
      </c>
      <c r="C9" s="1">
        <f>'BTEvent-Driven Loop'!C8</f>
        <v>1</v>
      </c>
      <c r="D9" s="1">
        <f>'BTEvent-Driven Loop'!D8</f>
        <v>0</v>
      </c>
      <c r="E9" s="1">
        <f>'BTEvent-Driven Loop'!E8</f>
        <v>1</v>
      </c>
      <c r="F9" s="1">
        <f>'BTEvent-Driven Loop'!F8</f>
        <v>0</v>
      </c>
      <c r="H9" s="1">
        <f>'BTEvent-Driven Loop'!H8</f>
        <v>163.57545360000003</v>
      </c>
      <c r="I9" s="1">
        <f>'BTEvent-Driven Loop'!I8</f>
        <v>606.94126080000001</v>
      </c>
      <c r="J9" s="1">
        <f>'BTEvent-Driven Loop'!J8</f>
        <v>1319.4772667999998</v>
      </c>
      <c r="K9" s="1">
        <f>'BTEvent-Driven Loop'!K8</f>
        <v>6772.1651399999992</v>
      </c>
      <c r="L9" s="1"/>
      <c r="M9" s="1">
        <f>'BTEvent-Driven Loop'!M8</f>
        <v>184.22089920000002</v>
      </c>
      <c r="N9" s="1">
        <f>'BTEvent-Driven Loop'!N8</f>
        <v>625.90817520000007</v>
      </c>
      <c r="O9" s="1">
        <f>'BTEvent-Driven Loop'!O8</f>
        <v>1439.4297455999999</v>
      </c>
      <c r="P9" s="1">
        <f>'BTEvent-Driven Loop'!P8</f>
        <v>8448.4436399999977</v>
      </c>
      <c r="R9" s="2">
        <f t="shared" si="31"/>
        <v>3.0000000000000027E-2</v>
      </c>
      <c r="S9" s="2">
        <f t="shared" si="32"/>
        <v>-4.0000000000000036E-2</v>
      </c>
      <c r="T9" s="2">
        <f t="shared" si="33"/>
        <v>-1.000000000000012E-2</v>
      </c>
      <c r="U9" s="2">
        <f t="shared" si="34"/>
        <v>1.0000000000000009E-2</v>
      </c>
      <c r="W9" s="2">
        <f t="shared" si="35"/>
        <v>0.15999999999999992</v>
      </c>
      <c r="X9" s="2">
        <f t="shared" si="36"/>
        <v>-1.0000000000000009E-2</v>
      </c>
      <c r="Y9" s="2">
        <f t="shared" si="37"/>
        <v>8.0000000000000071E-2</v>
      </c>
      <c r="Z9" s="2">
        <f t="shared" si="38"/>
        <v>0.26</v>
      </c>
      <c r="AB9" s="1">
        <f t="shared" si="84"/>
        <v>2</v>
      </c>
      <c r="AC9" s="3">
        <f t="shared" si="39"/>
        <v>0.5</v>
      </c>
      <c r="AE9" s="2">
        <f t="shared" si="40"/>
        <v>0.5</v>
      </c>
      <c r="AF9" s="2">
        <f t="shared" si="40"/>
        <v>0</v>
      </c>
      <c r="AG9" s="2">
        <f t="shared" si="40"/>
        <v>0.5</v>
      </c>
      <c r="AH9" s="2">
        <f t="shared" si="40"/>
        <v>0</v>
      </c>
      <c r="AJ9" s="1">
        <f t="shared" si="85"/>
        <v>11910.274351550863</v>
      </c>
      <c r="AK9" s="1">
        <f t="shared" si="86"/>
        <v>0</v>
      </c>
      <c r="AL9" s="1">
        <f t="shared" si="87"/>
        <v>0</v>
      </c>
      <c r="AM9" s="1">
        <f t="shared" si="88"/>
        <v>0</v>
      </c>
      <c r="AO9" s="1">
        <f t="shared" si="42"/>
        <v>11910.274351550863</v>
      </c>
      <c r="AP9" s="1">
        <f t="shared" si="89"/>
        <v>3151.1161748486752</v>
      </c>
      <c r="AQ9" s="1">
        <f t="shared" si="43"/>
        <v>15061.390526399538</v>
      </c>
      <c r="AS9" s="1">
        <f t="shared" si="90"/>
        <v>15061.390526399538</v>
      </c>
      <c r="AU9" s="1">
        <f t="shared" si="91"/>
        <v>7530.6952631997692</v>
      </c>
      <c r="AV9" s="1">
        <f t="shared" si="91"/>
        <v>0</v>
      </c>
      <c r="AW9" s="1">
        <f t="shared" si="91"/>
        <v>7530.6952631997692</v>
      </c>
      <c r="AX9" s="1">
        <f t="shared" si="91"/>
        <v>0</v>
      </c>
      <c r="AZ9" s="43">
        <f t="shared" si="44"/>
        <v>15061.390526399538</v>
      </c>
      <c r="BA9" s="43">
        <f t="shared" si="45"/>
        <v>0</v>
      </c>
      <c r="BB9" s="1">
        <f t="shared" si="92"/>
        <v>15061.390526399538</v>
      </c>
      <c r="BC9" s="1"/>
      <c r="BD9" s="1">
        <f t="shared" si="46"/>
        <v>0</v>
      </c>
      <c r="BE9" s="1">
        <f t="shared" si="46"/>
        <v>0</v>
      </c>
      <c r="BF9" s="1">
        <f t="shared" si="46"/>
        <v>7530.6952631997692</v>
      </c>
      <c r="BG9" s="1">
        <f t="shared" si="46"/>
        <v>0</v>
      </c>
      <c r="BH9" s="1"/>
      <c r="BI9" s="1">
        <f t="shared" si="47"/>
        <v>4379.5790883510936</v>
      </c>
      <c r="BJ9" s="1">
        <f t="shared" si="47"/>
        <v>0</v>
      </c>
      <c r="BK9" s="1">
        <f t="shared" si="47"/>
        <v>0</v>
      </c>
      <c r="BL9" s="1">
        <f t="shared" si="47"/>
        <v>0</v>
      </c>
      <c r="BM9" s="1"/>
      <c r="BN9" s="43">
        <f t="shared" si="107"/>
        <v>7530.6952631997692</v>
      </c>
      <c r="BO9" s="43">
        <f t="shared" si="49"/>
        <v>0</v>
      </c>
      <c r="BP9" s="43">
        <f t="shared" si="50"/>
        <v>0</v>
      </c>
      <c r="BQ9" s="43">
        <f t="shared" si="51"/>
        <v>0</v>
      </c>
      <c r="BR9" s="1"/>
      <c r="BS9" s="1">
        <f t="shared" si="93"/>
        <v>0</v>
      </c>
      <c r="BT9" s="1">
        <f t="shared" si="52"/>
        <v>0</v>
      </c>
      <c r="BU9" s="1">
        <f t="shared" si="52"/>
        <v>7530.6952631997692</v>
      </c>
      <c r="BV9" s="1">
        <f t="shared" si="52"/>
        <v>0</v>
      </c>
      <c r="BW9" s="1"/>
      <c r="BX9" s="1">
        <f t="shared" si="94"/>
        <v>0</v>
      </c>
      <c r="BY9" s="1">
        <f t="shared" si="53"/>
        <v>0</v>
      </c>
      <c r="BZ9" s="1">
        <f t="shared" si="53"/>
        <v>7519.4161389912815</v>
      </c>
      <c r="CA9" s="1">
        <f t="shared" si="53"/>
        <v>0</v>
      </c>
      <c r="CB9" s="1"/>
      <c r="CC9" s="100">
        <f t="shared" si="108"/>
        <v>0</v>
      </c>
      <c r="CD9" s="100">
        <f t="shared" si="54"/>
        <v>0</v>
      </c>
      <c r="CE9" s="100">
        <f t="shared" si="54"/>
        <v>11.279124208487701</v>
      </c>
      <c r="CF9" s="100">
        <f t="shared" si="54"/>
        <v>0</v>
      </c>
      <c r="CG9" s="1"/>
      <c r="CH9" s="2">
        <f t="shared" si="55"/>
        <v>3.0000000000000027E-2</v>
      </c>
      <c r="CI9" s="2">
        <f t="shared" si="55"/>
        <v>-4.0000000000000036E-2</v>
      </c>
      <c r="CJ9" s="2">
        <f t="shared" si="55"/>
        <v>-1.000000000000012E-2</v>
      </c>
      <c r="CK9" s="2">
        <f t="shared" si="55"/>
        <v>1.0000000000000009E-2</v>
      </c>
      <c r="CL9" s="1"/>
      <c r="CM9" s="2">
        <f t="shared" si="56"/>
        <v>0.15999999999999992</v>
      </c>
      <c r="CN9" s="2">
        <f t="shared" si="56"/>
        <v>-1.0000000000000009E-2</v>
      </c>
      <c r="CO9" s="2">
        <f t="shared" si="56"/>
        <v>8.0000000000000071E-2</v>
      </c>
      <c r="CP9" s="2">
        <f t="shared" si="56"/>
        <v>0.26</v>
      </c>
      <c r="CQ9" s="1"/>
      <c r="CR9" s="2">
        <f t="shared" si="95"/>
        <v>0.12999999999999989</v>
      </c>
      <c r="CS9" s="2">
        <f t="shared" si="57"/>
        <v>3.0000000000000027E-2</v>
      </c>
      <c r="CT9" s="2">
        <f t="shared" si="58"/>
        <v>9.0000000000000191E-2</v>
      </c>
      <c r="CU9" s="2">
        <f t="shared" si="59"/>
        <v>0.25</v>
      </c>
      <c r="CV9" s="1"/>
      <c r="CW9" s="1">
        <f t="shared" si="60"/>
        <v>0</v>
      </c>
      <c r="CX9" s="1">
        <f t="shared" si="60"/>
        <v>0</v>
      </c>
      <c r="CY9" s="1">
        <f t="shared" si="60"/>
        <v>8196.163591500499</v>
      </c>
      <c r="CZ9" s="1">
        <f t="shared" si="60"/>
        <v>0</v>
      </c>
      <c r="DA9" s="1"/>
      <c r="DB9" s="1">
        <f t="shared" si="61"/>
        <v>7530.6952631997692</v>
      </c>
      <c r="DC9" s="1">
        <f t="shared" si="61"/>
        <v>0</v>
      </c>
      <c r="DD9" s="1">
        <f t="shared" si="61"/>
        <v>0</v>
      </c>
      <c r="DE9" s="1">
        <f t="shared" si="61"/>
        <v>0</v>
      </c>
      <c r="DG9" s="2">
        <f t="shared" si="62"/>
        <v>0.15999999999999992</v>
      </c>
      <c r="DH9" s="2">
        <f t="shared" si="63"/>
        <v>-1.0000000000000009E-2</v>
      </c>
      <c r="DI9" s="2">
        <f t="shared" si="64"/>
        <v>8.0000000000000071E-2</v>
      </c>
      <c r="DJ9" s="2">
        <f t="shared" si="65"/>
        <v>0.26</v>
      </c>
      <c r="DL9" s="1">
        <f t="shared" si="96"/>
        <v>8735.6065053117309</v>
      </c>
      <c r="DM9" s="1">
        <f t="shared" si="66"/>
        <v>0</v>
      </c>
      <c r="DN9" s="1">
        <f t="shared" si="66"/>
        <v>0</v>
      </c>
      <c r="DO9" s="1">
        <f t="shared" si="66"/>
        <v>0</v>
      </c>
      <c r="DQ9" s="1">
        <f t="shared" si="67"/>
        <v>4379.5790883510936</v>
      </c>
      <c r="DR9" s="1">
        <f t="shared" si="67"/>
        <v>0</v>
      </c>
      <c r="DS9" s="1">
        <f t="shared" si="67"/>
        <v>0</v>
      </c>
      <c r="DT9" s="1">
        <f t="shared" si="67"/>
        <v>0</v>
      </c>
      <c r="DV9" s="2">
        <f t="shared" si="68"/>
        <v>0.15999999999999992</v>
      </c>
      <c r="DW9" s="2">
        <f t="shared" si="68"/>
        <v>-1.0000000000000009E-2</v>
      </c>
      <c r="DX9" s="2">
        <f t="shared" si="68"/>
        <v>8.0000000000000071E-2</v>
      </c>
      <c r="DY9" s="2">
        <f t="shared" si="68"/>
        <v>0.26</v>
      </c>
      <c r="EA9" s="1">
        <f t="shared" si="97"/>
        <v>5080.311742487268</v>
      </c>
      <c r="EB9" s="1">
        <f t="shared" si="69"/>
        <v>0</v>
      </c>
      <c r="EC9" s="1">
        <f t="shared" si="69"/>
        <v>0</v>
      </c>
      <c r="ED9" s="1">
        <f t="shared" si="69"/>
        <v>0</v>
      </c>
      <c r="EF9" s="1">
        <f t="shared" si="98"/>
        <v>5067.6426358975241</v>
      </c>
      <c r="EG9" s="1">
        <f t="shared" si="70"/>
        <v>0</v>
      </c>
      <c r="EH9" s="1">
        <f t="shared" si="70"/>
        <v>0</v>
      </c>
      <c r="EI9" s="1">
        <f t="shared" si="70"/>
        <v>0</v>
      </c>
      <c r="EK9" s="21">
        <f t="shared" si="109"/>
        <v>12.669106589743933</v>
      </c>
      <c r="EL9" s="21">
        <f t="shared" si="71"/>
        <v>0</v>
      </c>
      <c r="EM9" s="21">
        <f t="shared" si="71"/>
        <v>0</v>
      </c>
      <c r="EN9" s="21">
        <f t="shared" si="71"/>
        <v>0</v>
      </c>
      <c r="EP9" s="21">
        <f t="shared" si="99"/>
        <v>12.669106589743933</v>
      </c>
      <c r="ER9" s="1">
        <f t="shared" si="72"/>
        <v>0</v>
      </c>
      <c r="ES9" s="1">
        <f t="shared" si="72"/>
        <v>0</v>
      </c>
      <c r="ET9" s="1">
        <f t="shared" si="72"/>
        <v>8196.163591500499</v>
      </c>
      <c r="EU9" s="1">
        <f t="shared" si="72"/>
        <v>0</v>
      </c>
      <c r="EV9" s="1"/>
      <c r="EW9" s="1">
        <f t="shared" si="100"/>
        <v>8735.6065053117309</v>
      </c>
      <c r="EX9" s="1">
        <f t="shared" si="100"/>
        <v>0</v>
      </c>
      <c r="EY9" s="1">
        <f t="shared" si="100"/>
        <v>0</v>
      </c>
      <c r="EZ9" s="1">
        <f t="shared" si="100"/>
        <v>0</v>
      </c>
      <c r="FA9" s="1"/>
      <c r="FB9" s="21">
        <f t="shared" si="101"/>
        <v>12.669106589743933</v>
      </c>
      <c r="FC9" s="21">
        <f t="shared" si="101"/>
        <v>0</v>
      </c>
      <c r="FD9" s="21">
        <f t="shared" si="101"/>
        <v>0</v>
      </c>
      <c r="FE9" s="21">
        <f t="shared" si="101"/>
        <v>0</v>
      </c>
      <c r="FG9" s="1">
        <f t="shared" si="102"/>
        <v>8735.6065053117309</v>
      </c>
      <c r="FH9" s="1">
        <f t="shared" si="73"/>
        <v>0</v>
      </c>
      <c r="FI9" s="1">
        <f t="shared" si="73"/>
        <v>8196.163591500499</v>
      </c>
      <c r="FJ9" s="1">
        <f t="shared" si="73"/>
        <v>0</v>
      </c>
      <c r="FL9" s="1">
        <f t="shared" si="103"/>
        <v>16931.77009681223</v>
      </c>
      <c r="FM9" s="1">
        <f t="shared" si="74"/>
        <v>0</v>
      </c>
      <c r="FN9" s="1">
        <f t="shared" si="75"/>
        <v>16931.77009681223</v>
      </c>
      <c r="FO9" s="1"/>
      <c r="FP9" s="21">
        <f t="shared" si="76"/>
        <v>-12.669106589743933</v>
      </c>
      <c r="FQ9" s="1">
        <f t="shared" si="77"/>
        <v>16919.100990222487</v>
      </c>
      <c r="FS9" s="21">
        <f t="shared" si="24"/>
        <v>1.6931770096812231</v>
      </c>
      <c r="FU9" s="2">
        <f t="shared" si="78"/>
        <v>0.51592990309716036</v>
      </c>
      <c r="FV9" s="2">
        <f t="shared" si="79"/>
        <v>0</v>
      </c>
      <c r="FW9" s="2">
        <f t="shared" si="80"/>
        <v>0.48407009690283964</v>
      </c>
      <c r="FX9" s="2">
        <f t="shared" si="81"/>
        <v>0</v>
      </c>
      <c r="FZ9" s="2">
        <f t="shared" si="82"/>
        <v>1</v>
      </c>
      <c r="GA9" s="2">
        <f t="shared" si="104"/>
        <v>0</v>
      </c>
      <c r="GC9" s="1">
        <f t="shared" si="26"/>
        <v>8729.0701343765577</v>
      </c>
      <c r="GD9" s="1">
        <f t="shared" si="27"/>
        <v>0</v>
      </c>
      <c r="GE9" s="1">
        <f t="shared" si="28"/>
        <v>8190.0308558459292</v>
      </c>
      <c r="GF9" s="1">
        <f t="shared" si="29"/>
        <v>0</v>
      </c>
      <c r="GH9" s="1">
        <f t="shared" si="105"/>
        <v>0</v>
      </c>
      <c r="GI9" s="1">
        <f t="shared" si="106"/>
        <v>16919.100990222487</v>
      </c>
      <c r="GJ9" s="21">
        <f t="shared" si="83"/>
        <v>-12.669106589743024</v>
      </c>
      <c r="GK9" s="2">
        <f t="shared" si="30"/>
        <v>9.0949470177292824E-13</v>
      </c>
    </row>
    <row r="10" spans="1:193" ht="15" customHeight="1" x14ac:dyDescent="0.25">
      <c r="A10" s="1">
        <f>'BTEvent-Driven Loop'!A9</f>
        <v>6</v>
      </c>
      <c r="C10" s="1">
        <f>'BTEvent-Driven Loop'!C9</f>
        <v>0</v>
      </c>
      <c r="D10" s="1">
        <f>'BTEvent-Driven Loop'!D9</f>
        <v>0</v>
      </c>
      <c r="E10" s="1">
        <f>'BTEvent-Driven Loop'!E9</f>
        <v>0</v>
      </c>
      <c r="F10" s="1">
        <f>'BTEvent-Driven Loop'!F9</f>
        <v>1</v>
      </c>
      <c r="H10" s="1">
        <f>'BTEvent-Driven Loop'!H9</f>
        <v>180.53648121600003</v>
      </c>
      <c r="I10" s="1">
        <f>'BTEvent-Driven Loop'!I9</f>
        <v>594.61276644000009</v>
      </c>
      <c r="J10" s="1">
        <f>'BTEvent-Driven Loop'!J9</f>
        <v>1511.40123288</v>
      </c>
      <c r="K10" s="1">
        <f>'BTEvent-Driven Loop'!K9</f>
        <v>8110.5058943999975</v>
      </c>
      <c r="L10" s="1"/>
      <c r="M10" s="1">
        <f>'BTEvent-Driven Loop'!M9</f>
        <v>180.53648121600003</v>
      </c>
      <c r="N10" s="1">
        <f>'BTEvent-Driven Loop'!N9</f>
        <v>801.16246425600013</v>
      </c>
      <c r="O10" s="1">
        <f>'BTEvent-Driven Loop'!O9</f>
        <v>1712.9213972639998</v>
      </c>
      <c r="P10" s="1">
        <f>'BTEvent-Driven Loop'!P9</f>
        <v>9124.3191311999981</v>
      </c>
      <c r="R10" s="2">
        <f t="shared" si="31"/>
        <v>-1.9999999999999907E-2</v>
      </c>
      <c r="S10" s="2">
        <f t="shared" si="32"/>
        <v>-4.9999999999999933E-2</v>
      </c>
      <c r="T10" s="2">
        <f t="shared" si="33"/>
        <v>5.0000000000000044E-2</v>
      </c>
      <c r="U10" s="2">
        <f t="shared" si="34"/>
        <v>-4.0000000000000036E-2</v>
      </c>
      <c r="W10" s="2">
        <f t="shared" si="35"/>
        <v>-1.9999999999999907E-2</v>
      </c>
      <c r="X10" s="2">
        <f t="shared" si="36"/>
        <v>0.28000000000000003</v>
      </c>
      <c r="Y10" s="2">
        <f t="shared" si="37"/>
        <v>0.18999999999999995</v>
      </c>
      <c r="Z10" s="2">
        <f t="shared" si="38"/>
        <v>8.0000000000000071E-2</v>
      </c>
      <c r="AB10" s="1">
        <f t="shared" si="84"/>
        <v>1</v>
      </c>
      <c r="AC10" s="3">
        <f t="shared" si="39"/>
        <v>0.8</v>
      </c>
      <c r="AE10" s="2">
        <f t="shared" si="40"/>
        <v>0</v>
      </c>
      <c r="AF10" s="2">
        <f t="shared" si="40"/>
        <v>0</v>
      </c>
      <c r="AG10" s="2">
        <f t="shared" si="40"/>
        <v>0</v>
      </c>
      <c r="AH10" s="2">
        <f t="shared" si="40"/>
        <v>0.8</v>
      </c>
      <c r="AJ10" s="1">
        <f t="shared" si="85"/>
        <v>8729.0701343765577</v>
      </c>
      <c r="AK10" s="1">
        <f t="shared" si="86"/>
        <v>0</v>
      </c>
      <c r="AL10" s="1">
        <f t="shared" si="87"/>
        <v>8190.0308558459292</v>
      </c>
      <c r="AM10" s="1">
        <f t="shared" si="88"/>
        <v>0</v>
      </c>
      <c r="AO10" s="1">
        <f t="shared" si="42"/>
        <v>16919.100990222487</v>
      </c>
      <c r="AP10" s="1">
        <f t="shared" si="89"/>
        <v>0</v>
      </c>
      <c r="AQ10" s="1">
        <f t="shared" si="43"/>
        <v>16919.100990222487</v>
      </c>
      <c r="AS10" s="1">
        <f t="shared" si="90"/>
        <v>16919.100990222487</v>
      </c>
      <c r="AU10" s="1">
        <f t="shared" si="91"/>
        <v>0</v>
      </c>
      <c r="AV10" s="1">
        <f t="shared" si="91"/>
        <v>0</v>
      </c>
      <c r="AW10" s="1">
        <f t="shared" si="91"/>
        <v>0</v>
      </c>
      <c r="AX10" s="1">
        <f t="shared" si="91"/>
        <v>13535.280792177989</v>
      </c>
      <c r="AZ10" s="43">
        <f t="shared" si="44"/>
        <v>13535.280792177989</v>
      </c>
      <c r="BA10" s="43">
        <f t="shared" si="45"/>
        <v>3383.8201980444974</v>
      </c>
      <c r="BB10" s="1">
        <f t="shared" si="92"/>
        <v>16919.100990222487</v>
      </c>
      <c r="BC10" s="1"/>
      <c r="BD10" s="1">
        <f t="shared" si="46"/>
        <v>0</v>
      </c>
      <c r="BE10" s="1">
        <f t="shared" si="46"/>
        <v>0</v>
      </c>
      <c r="BF10" s="1">
        <f t="shared" si="46"/>
        <v>0</v>
      </c>
      <c r="BG10" s="1">
        <f t="shared" si="46"/>
        <v>13535.280792177989</v>
      </c>
      <c r="BH10" s="1"/>
      <c r="BI10" s="1">
        <f t="shared" si="47"/>
        <v>8729.0701343765577</v>
      </c>
      <c r="BJ10" s="1">
        <f t="shared" si="47"/>
        <v>0</v>
      </c>
      <c r="BK10" s="1">
        <f t="shared" si="47"/>
        <v>8190.0308558459292</v>
      </c>
      <c r="BL10" s="1">
        <f t="shared" si="47"/>
        <v>0</v>
      </c>
      <c r="BM10" s="1"/>
      <c r="BN10" s="43">
        <f t="shared" si="107"/>
        <v>0</v>
      </c>
      <c r="BO10" s="43">
        <f t="shared" si="49"/>
        <v>0</v>
      </c>
      <c r="BP10" s="43">
        <f t="shared" si="50"/>
        <v>0</v>
      </c>
      <c r="BQ10" s="43">
        <f t="shared" si="51"/>
        <v>0</v>
      </c>
      <c r="BR10" s="1"/>
      <c r="BS10" s="1">
        <f t="shared" si="93"/>
        <v>0</v>
      </c>
      <c r="BT10" s="1">
        <f t="shared" si="52"/>
        <v>0</v>
      </c>
      <c r="BU10" s="1">
        <f t="shared" si="52"/>
        <v>0</v>
      </c>
      <c r="BV10" s="1">
        <f t="shared" si="52"/>
        <v>13535.280792177989</v>
      </c>
      <c r="BW10" s="1"/>
      <c r="BX10" s="1">
        <f t="shared" si="94"/>
        <v>0</v>
      </c>
      <c r="BY10" s="1">
        <f t="shared" si="53"/>
        <v>0</v>
      </c>
      <c r="BZ10" s="1">
        <f t="shared" si="53"/>
        <v>0</v>
      </c>
      <c r="CA10" s="1">
        <f t="shared" si="53"/>
        <v>13515.008279758351</v>
      </c>
      <c r="CB10" s="1"/>
      <c r="CC10" s="100">
        <f t="shared" si="108"/>
        <v>0</v>
      </c>
      <c r="CD10" s="100">
        <f t="shared" si="54"/>
        <v>0</v>
      </c>
      <c r="CE10" s="100">
        <f t="shared" si="54"/>
        <v>0</v>
      </c>
      <c r="CF10" s="100">
        <f t="shared" si="54"/>
        <v>20.272512419638588</v>
      </c>
      <c r="CG10" s="1"/>
      <c r="CH10" s="2">
        <f t="shared" si="55"/>
        <v>-1.9999999999999907E-2</v>
      </c>
      <c r="CI10" s="2">
        <f t="shared" si="55"/>
        <v>-4.9999999999999933E-2</v>
      </c>
      <c r="CJ10" s="2">
        <f t="shared" si="55"/>
        <v>5.0000000000000044E-2</v>
      </c>
      <c r="CK10" s="2">
        <f t="shared" si="55"/>
        <v>-4.0000000000000036E-2</v>
      </c>
      <c r="CL10" s="1"/>
      <c r="CM10" s="2">
        <f t="shared" si="56"/>
        <v>-1.9999999999999907E-2</v>
      </c>
      <c r="CN10" s="2">
        <f t="shared" si="56"/>
        <v>0.28000000000000003</v>
      </c>
      <c r="CO10" s="2">
        <f t="shared" si="56"/>
        <v>0.18999999999999995</v>
      </c>
      <c r="CP10" s="2">
        <f t="shared" si="56"/>
        <v>8.0000000000000071E-2</v>
      </c>
      <c r="CQ10" s="1"/>
      <c r="CR10" s="2">
        <f t="shared" si="95"/>
        <v>0</v>
      </c>
      <c r="CS10" s="2">
        <f t="shared" si="57"/>
        <v>0.32999999999999996</v>
      </c>
      <c r="CT10" s="2">
        <f t="shared" si="58"/>
        <v>0.1399999999999999</v>
      </c>
      <c r="CU10" s="2">
        <f t="shared" si="59"/>
        <v>0.12000000000000011</v>
      </c>
      <c r="CV10" s="1"/>
      <c r="CW10" s="1">
        <f t="shared" si="60"/>
        <v>0</v>
      </c>
      <c r="CX10" s="1">
        <f t="shared" si="60"/>
        <v>0</v>
      </c>
      <c r="CY10" s="1">
        <f t="shared" si="60"/>
        <v>0</v>
      </c>
      <c r="CZ10" s="1">
        <f t="shared" si="60"/>
        <v>15136.809273329354</v>
      </c>
      <c r="DA10" s="1"/>
      <c r="DB10" s="1">
        <f t="shared" si="61"/>
        <v>0</v>
      </c>
      <c r="DC10" s="1">
        <f t="shared" si="61"/>
        <v>0</v>
      </c>
      <c r="DD10" s="1">
        <f t="shared" si="61"/>
        <v>0</v>
      </c>
      <c r="DE10" s="1">
        <f t="shared" si="61"/>
        <v>0</v>
      </c>
      <c r="DG10" s="2">
        <f t="shared" si="62"/>
        <v>-1.9999999999999907E-2</v>
      </c>
      <c r="DH10" s="2">
        <f t="shared" si="63"/>
        <v>0.28000000000000003</v>
      </c>
      <c r="DI10" s="2">
        <f t="shared" si="64"/>
        <v>0.18999999999999995</v>
      </c>
      <c r="DJ10" s="2">
        <f t="shared" si="65"/>
        <v>8.0000000000000071E-2</v>
      </c>
      <c r="DL10" s="1">
        <f t="shared" si="96"/>
        <v>0</v>
      </c>
      <c r="DM10" s="1">
        <f t="shared" si="66"/>
        <v>0</v>
      </c>
      <c r="DN10" s="1">
        <f t="shared" si="66"/>
        <v>0</v>
      </c>
      <c r="DO10" s="1">
        <f t="shared" si="66"/>
        <v>0</v>
      </c>
      <c r="DQ10" s="1">
        <f t="shared" si="67"/>
        <v>8729.0701343765577</v>
      </c>
      <c r="DR10" s="1">
        <f t="shared" si="67"/>
        <v>0</v>
      </c>
      <c r="DS10" s="1">
        <f t="shared" si="67"/>
        <v>8190.0308558459292</v>
      </c>
      <c r="DT10" s="1">
        <f t="shared" si="67"/>
        <v>0</v>
      </c>
      <c r="DV10" s="2">
        <f t="shared" si="68"/>
        <v>-1.9999999999999907E-2</v>
      </c>
      <c r="DW10" s="2">
        <f t="shared" si="68"/>
        <v>0.28000000000000003</v>
      </c>
      <c r="DX10" s="2">
        <f t="shared" si="68"/>
        <v>0.18999999999999995</v>
      </c>
      <c r="DY10" s="2">
        <f t="shared" si="68"/>
        <v>8.0000000000000071E-2</v>
      </c>
      <c r="EA10" s="1">
        <f t="shared" si="97"/>
        <v>8554.4887316890272</v>
      </c>
      <c r="EB10" s="1">
        <f t="shared" si="69"/>
        <v>0</v>
      </c>
      <c r="EC10" s="1">
        <f t="shared" si="69"/>
        <v>9746.1367184566552</v>
      </c>
      <c r="ED10" s="1">
        <f t="shared" si="69"/>
        <v>0</v>
      </c>
      <c r="EF10" s="1">
        <f t="shared" si="98"/>
        <v>8533.1558420838173</v>
      </c>
      <c r="EG10" s="1">
        <f t="shared" si="70"/>
        <v>0</v>
      </c>
      <c r="EH10" s="1">
        <f t="shared" si="70"/>
        <v>9721.8321381113765</v>
      </c>
      <c r="EI10" s="1">
        <f t="shared" si="70"/>
        <v>0</v>
      </c>
      <c r="EK10" s="21">
        <f t="shared" si="109"/>
        <v>21.332889605209857</v>
      </c>
      <c r="EL10" s="21">
        <f t="shared" si="71"/>
        <v>0</v>
      </c>
      <c r="EM10" s="21">
        <f t="shared" si="71"/>
        <v>24.304580345278737</v>
      </c>
      <c r="EN10" s="21">
        <f t="shared" si="71"/>
        <v>0</v>
      </c>
      <c r="EP10" s="21">
        <f t="shared" si="99"/>
        <v>45.637469950488594</v>
      </c>
      <c r="ER10" s="1">
        <f t="shared" si="72"/>
        <v>0</v>
      </c>
      <c r="ES10" s="1">
        <f t="shared" si="72"/>
        <v>0</v>
      </c>
      <c r="ET10" s="1">
        <f t="shared" si="72"/>
        <v>0</v>
      </c>
      <c r="EU10" s="1">
        <f t="shared" si="72"/>
        <v>15136.809273329354</v>
      </c>
      <c r="EV10" s="1"/>
      <c r="EW10" s="1">
        <f t="shared" si="100"/>
        <v>0</v>
      </c>
      <c r="EX10" s="1">
        <f t="shared" si="100"/>
        <v>0</v>
      </c>
      <c r="EY10" s="1">
        <f t="shared" si="100"/>
        <v>0</v>
      </c>
      <c r="EZ10" s="1">
        <f t="shared" si="100"/>
        <v>0</v>
      </c>
      <c r="FA10" s="1"/>
      <c r="FB10" s="21">
        <f t="shared" si="101"/>
        <v>21.332889605209857</v>
      </c>
      <c r="FC10" s="21">
        <f t="shared" si="101"/>
        <v>0</v>
      </c>
      <c r="FD10" s="21">
        <f t="shared" si="101"/>
        <v>24.304580345278737</v>
      </c>
      <c r="FE10" s="21">
        <f t="shared" si="101"/>
        <v>0</v>
      </c>
      <c r="FG10" s="1">
        <f t="shared" si="102"/>
        <v>0</v>
      </c>
      <c r="FH10" s="1">
        <f t="shared" si="73"/>
        <v>0</v>
      </c>
      <c r="FI10" s="1">
        <f t="shared" si="73"/>
        <v>0</v>
      </c>
      <c r="FJ10" s="1">
        <f t="shared" si="73"/>
        <v>15136.809273329354</v>
      </c>
      <c r="FL10" s="1">
        <f t="shared" si="103"/>
        <v>15136.809273329354</v>
      </c>
      <c r="FM10" s="1">
        <f t="shared" si="74"/>
        <v>3383.8201980444974</v>
      </c>
      <c r="FN10" s="1">
        <f t="shared" si="75"/>
        <v>18520.629471373853</v>
      </c>
      <c r="FO10" s="1"/>
      <c r="FP10" s="21">
        <f t="shared" si="76"/>
        <v>-45.637469950488594</v>
      </c>
      <c r="FQ10" s="1">
        <f t="shared" si="77"/>
        <v>18474.992001423365</v>
      </c>
      <c r="FS10" s="21">
        <f t="shared" si="24"/>
        <v>1.8520629471373853</v>
      </c>
      <c r="FU10" s="2">
        <f t="shared" si="78"/>
        <v>0</v>
      </c>
      <c r="FV10" s="2">
        <f t="shared" si="79"/>
        <v>0</v>
      </c>
      <c r="FW10" s="2">
        <f t="shared" si="80"/>
        <v>0</v>
      </c>
      <c r="FX10" s="2">
        <f t="shared" si="81"/>
        <v>0.81729453616710745</v>
      </c>
      <c r="FZ10" s="2">
        <f t="shared" si="82"/>
        <v>0.81729453616710745</v>
      </c>
      <c r="GA10" s="2">
        <f t="shared" si="104"/>
        <v>0.18270546383289243</v>
      </c>
      <c r="GC10" s="1">
        <f t="shared" si="26"/>
        <v>0</v>
      </c>
      <c r="GD10" s="1">
        <f t="shared" si="27"/>
        <v>0</v>
      </c>
      <c r="GE10" s="1">
        <f t="shared" si="28"/>
        <v>0</v>
      </c>
      <c r="GF10" s="1">
        <f t="shared" si="29"/>
        <v>15099.510018494329</v>
      </c>
      <c r="GH10" s="1">
        <f t="shared" si="105"/>
        <v>3375.4819829290336</v>
      </c>
      <c r="GI10" s="1">
        <f t="shared" si="106"/>
        <v>18474.992001423365</v>
      </c>
      <c r="GJ10" s="21">
        <f t="shared" si="83"/>
        <v>-45.637469950488594</v>
      </c>
      <c r="GK10" s="2">
        <f t="shared" si="30"/>
        <v>0</v>
      </c>
    </row>
    <row r="11" spans="1:193" ht="15" customHeight="1" x14ac:dyDescent="0.25">
      <c r="A11" s="1">
        <f>'BTEvent-Driven Loop'!A10</f>
        <v>7</v>
      </c>
      <c r="C11" s="1">
        <f>'BTEvent-Driven Loop'!C10</f>
        <v>0</v>
      </c>
      <c r="D11" s="1">
        <f>'BTEvent-Driven Loop'!D10</f>
        <v>1</v>
      </c>
      <c r="E11" s="1">
        <f>'BTEvent-Driven Loop'!E10</f>
        <v>0</v>
      </c>
      <c r="F11" s="1">
        <f>'BTEvent-Driven Loop'!F10</f>
        <v>0</v>
      </c>
      <c r="H11" s="1">
        <f>'BTEvent-Driven Loop'!H10</f>
        <v>182.34184602816003</v>
      </c>
      <c r="I11" s="1">
        <f>'BTEvent-Driven Loop'!I10</f>
        <v>777.12759032832014</v>
      </c>
      <c r="J11" s="1">
        <f>'BTEvent-Driven Loop'!J10</f>
        <v>1781.4382531545598</v>
      </c>
      <c r="K11" s="1">
        <f>'BTEvent-Driven Loop'!K10</f>
        <v>9033.0759398879982</v>
      </c>
      <c r="L11" s="1"/>
      <c r="M11" s="1">
        <f>'BTEvent-Driven Loop'!M10</f>
        <v>229.28133114432003</v>
      </c>
      <c r="N11" s="1">
        <f>'BTEvent-Driven Loop'!N10</f>
        <v>865.2554613964802</v>
      </c>
      <c r="O11" s="1">
        <f>'BTEvent-Driven Loop'!O10</f>
        <v>2004.1180347988795</v>
      </c>
      <c r="P11" s="1">
        <f>'BTEvent-Driven Loop'!P10</f>
        <v>10584.210192191997</v>
      </c>
      <c r="R11" s="2">
        <f t="shared" si="31"/>
        <v>1.0000000000000009E-2</v>
      </c>
      <c r="S11" s="2">
        <f t="shared" si="32"/>
        <v>-3.0000000000000027E-2</v>
      </c>
      <c r="T11" s="2">
        <f t="shared" si="33"/>
        <v>4.0000000000000036E-2</v>
      </c>
      <c r="U11" s="2">
        <f t="shared" si="34"/>
        <v>-1.0000000000000009E-2</v>
      </c>
      <c r="W11" s="2">
        <f t="shared" si="35"/>
        <v>0.27</v>
      </c>
      <c r="X11" s="2">
        <f t="shared" si="36"/>
        <v>8.0000000000000071E-2</v>
      </c>
      <c r="Y11" s="2">
        <f t="shared" si="37"/>
        <v>0.16999999999999993</v>
      </c>
      <c r="Z11" s="2">
        <f t="shared" si="38"/>
        <v>0.15999999999999992</v>
      </c>
      <c r="AB11" s="1">
        <f t="shared" si="84"/>
        <v>1</v>
      </c>
      <c r="AC11" s="3">
        <f t="shared" si="39"/>
        <v>0.8</v>
      </c>
      <c r="AE11" s="2">
        <f t="shared" si="40"/>
        <v>0</v>
      </c>
      <c r="AF11" s="2">
        <f t="shared" si="40"/>
        <v>0.8</v>
      </c>
      <c r="AG11" s="2">
        <f t="shared" si="40"/>
        <v>0</v>
      </c>
      <c r="AH11" s="2">
        <f t="shared" si="40"/>
        <v>0</v>
      </c>
      <c r="AJ11" s="1">
        <f t="shared" si="85"/>
        <v>0</v>
      </c>
      <c r="AK11" s="1">
        <f t="shared" si="86"/>
        <v>0</v>
      </c>
      <c r="AL11" s="1">
        <f t="shared" si="87"/>
        <v>0</v>
      </c>
      <c r="AM11" s="1">
        <f t="shared" si="88"/>
        <v>15099.510018494329</v>
      </c>
      <c r="AO11" s="1">
        <f t="shared" si="42"/>
        <v>15099.510018494329</v>
      </c>
      <c r="AP11" s="1">
        <f t="shared" si="89"/>
        <v>3375.4819829290336</v>
      </c>
      <c r="AQ11" s="1">
        <f t="shared" si="43"/>
        <v>18474.992001423365</v>
      </c>
      <c r="AS11" s="1">
        <f t="shared" si="90"/>
        <v>18474.992001423365</v>
      </c>
      <c r="AU11" s="1">
        <f t="shared" si="91"/>
        <v>0</v>
      </c>
      <c r="AV11" s="1">
        <f t="shared" si="91"/>
        <v>14779.993601138693</v>
      </c>
      <c r="AW11" s="1">
        <f t="shared" si="91"/>
        <v>0</v>
      </c>
      <c r="AX11" s="1">
        <f t="shared" si="91"/>
        <v>0</v>
      </c>
      <c r="AZ11" s="43">
        <f t="shared" si="44"/>
        <v>14779.993601138693</v>
      </c>
      <c r="BA11" s="43">
        <f t="shared" si="45"/>
        <v>3694.9984002846722</v>
      </c>
      <c r="BB11" s="1">
        <f t="shared" si="92"/>
        <v>18474.992001423365</v>
      </c>
      <c r="BC11" s="1"/>
      <c r="BD11" s="1">
        <f t="shared" si="46"/>
        <v>0</v>
      </c>
      <c r="BE11" s="1">
        <f t="shared" si="46"/>
        <v>14779.993601138693</v>
      </c>
      <c r="BF11" s="1">
        <f t="shared" si="46"/>
        <v>0</v>
      </c>
      <c r="BG11" s="1">
        <f t="shared" si="46"/>
        <v>0</v>
      </c>
      <c r="BH11" s="1"/>
      <c r="BI11" s="1">
        <f t="shared" si="47"/>
        <v>0</v>
      </c>
      <c r="BJ11" s="1">
        <f t="shared" si="47"/>
        <v>0</v>
      </c>
      <c r="BK11" s="1">
        <f t="shared" si="47"/>
        <v>0</v>
      </c>
      <c r="BL11" s="1">
        <f t="shared" si="47"/>
        <v>15099.510018494329</v>
      </c>
      <c r="BM11" s="1"/>
      <c r="BN11" s="43">
        <f t="shared" si="107"/>
        <v>0</v>
      </c>
      <c r="BO11" s="43">
        <f t="shared" si="49"/>
        <v>0</v>
      </c>
      <c r="BP11" s="43">
        <f t="shared" si="50"/>
        <v>0</v>
      </c>
      <c r="BQ11" s="43">
        <f t="shared" si="51"/>
        <v>0</v>
      </c>
      <c r="BR11" s="1"/>
      <c r="BS11" s="1">
        <f t="shared" si="93"/>
        <v>0</v>
      </c>
      <c r="BT11" s="1">
        <f t="shared" si="52"/>
        <v>14779.993601138693</v>
      </c>
      <c r="BU11" s="1">
        <f t="shared" si="52"/>
        <v>0</v>
      </c>
      <c r="BV11" s="1">
        <f t="shared" si="52"/>
        <v>0</v>
      </c>
      <c r="BW11" s="1"/>
      <c r="BX11" s="1">
        <f t="shared" si="94"/>
        <v>0</v>
      </c>
      <c r="BY11" s="1">
        <f t="shared" si="53"/>
        <v>14757.85681591482</v>
      </c>
      <c r="BZ11" s="1">
        <f t="shared" si="53"/>
        <v>0</v>
      </c>
      <c r="CA11" s="1">
        <f t="shared" si="53"/>
        <v>0</v>
      </c>
      <c r="CB11" s="1"/>
      <c r="CC11" s="100">
        <f t="shared" si="108"/>
        <v>0</v>
      </c>
      <c r="CD11" s="100">
        <f t="shared" si="54"/>
        <v>22.136785223872721</v>
      </c>
      <c r="CE11" s="100">
        <f t="shared" si="54"/>
        <v>0</v>
      </c>
      <c r="CF11" s="100">
        <f t="shared" si="54"/>
        <v>0</v>
      </c>
      <c r="CG11" s="1"/>
      <c r="CH11" s="2">
        <f t="shared" si="55"/>
        <v>1.0000000000000009E-2</v>
      </c>
      <c r="CI11" s="2">
        <f t="shared" si="55"/>
        <v>-3.0000000000000027E-2</v>
      </c>
      <c r="CJ11" s="2">
        <f t="shared" si="55"/>
        <v>4.0000000000000036E-2</v>
      </c>
      <c r="CK11" s="2">
        <f t="shared" si="55"/>
        <v>-1.0000000000000009E-2</v>
      </c>
      <c r="CL11" s="1"/>
      <c r="CM11" s="2">
        <f t="shared" si="56"/>
        <v>0.27</v>
      </c>
      <c r="CN11" s="2">
        <f t="shared" si="56"/>
        <v>8.0000000000000071E-2</v>
      </c>
      <c r="CO11" s="2">
        <f t="shared" si="56"/>
        <v>0.16999999999999993</v>
      </c>
      <c r="CP11" s="2">
        <f t="shared" si="56"/>
        <v>0.15999999999999992</v>
      </c>
      <c r="CQ11" s="1"/>
      <c r="CR11" s="2">
        <f t="shared" si="95"/>
        <v>0.26</v>
      </c>
      <c r="CS11" s="2">
        <f t="shared" si="57"/>
        <v>0.1100000000000001</v>
      </c>
      <c r="CT11" s="2">
        <f t="shared" si="58"/>
        <v>0.12999999999999989</v>
      </c>
      <c r="CU11" s="2">
        <f t="shared" si="59"/>
        <v>0.16999999999999993</v>
      </c>
      <c r="CV11" s="1"/>
      <c r="CW11" s="1">
        <f t="shared" si="60"/>
        <v>0</v>
      </c>
      <c r="CX11" s="1">
        <f t="shared" si="60"/>
        <v>16381.221065665452</v>
      </c>
      <c r="CY11" s="1">
        <f t="shared" si="60"/>
        <v>0</v>
      </c>
      <c r="CZ11" s="1">
        <f t="shared" si="60"/>
        <v>0</v>
      </c>
      <c r="DA11" s="1"/>
      <c r="DB11" s="1">
        <f t="shared" si="61"/>
        <v>0</v>
      </c>
      <c r="DC11" s="1">
        <f t="shared" si="61"/>
        <v>0</v>
      </c>
      <c r="DD11" s="1">
        <f t="shared" si="61"/>
        <v>0</v>
      </c>
      <c r="DE11" s="1">
        <f t="shared" si="61"/>
        <v>0</v>
      </c>
      <c r="DG11" s="2">
        <f t="shared" si="62"/>
        <v>0.27</v>
      </c>
      <c r="DH11" s="2">
        <f t="shared" si="63"/>
        <v>8.0000000000000071E-2</v>
      </c>
      <c r="DI11" s="2">
        <f t="shared" si="64"/>
        <v>0.16999999999999993</v>
      </c>
      <c r="DJ11" s="2">
        <f t="shared" si="65"/>
        <v>0.15999999999999992</v>
      </c>
      <c r="DL11" s="1">
        <f t="shared" si="96"/>
        <v>0</v>
      </c>
      <c r="DM11" s="1">
        <f t="shared" si="66"/>
        <v>0</v>
      </c>
      <c r="DN11" s="1">
        <f t="shared" si="66"/>
        <v>0</v>
      </c>
      <c r="DO11" s="1">
        <f t="shared" si="66"/>
        <v>0</v>
      </c>
      <c r="DQ11" s="1">
        <f t="shared" si="67"/>
        <v>0</v>
      </c>
      <c r="DR11" s="1">
        <f t="shared" si="67"/>
        <v>0</v>
      </c>
      <c r="DS11" s="1">
        <f t="shared" si="67"/>
        <v>0</v>
      </c>
      <c r="DT11" s="1">
        <f t="shared" si="67"/>
        <v>15099.510018494329</v>
      </c>
      <c r="DV11" s="2">
        <f t="shared" si="68"/>
        <v>0.27</v>
      </c>
      <c r="DW11" s="2">
        <f t="shared" si="68"/>
        <v>8.0000000000000071E-2</v>
      </c>
      <c r="DX11" s="2">
        <f t="shared" si="68"/>
        <v>0.16999999999999993</v>
      </c>
      <c r="DY11" s="2">
        <f t="shared" si="68"/>
        <v>0.15999999999999992</v>
      </c>
      <c r="EA11" s="1">
        <f t="shared" si="97"/>
        <v>0</v>
      </c>
      <c r="EB11" s="1">
        <f t="shared" si="69"/>
        <v>0</v>
      </c>
      <c r="EC11" s="1">
        <f t="shared" si="69"/>
        <v>0</v>
      </c>
      <c r="ED11" s="1">
        <f t="shared" si="69"/>
        <v>17515.431621453419</v>
      </c>
      <c r="EF11" s="1">
        <f t="shared" si="98"/>
        <v>0</v>
      </c>
      <c r="EG11" s="1">
        <f t="shared" si="70"/>
        <v>0</v>
      </c>
      <c r="EH11" s="1">
        <f t="shared" si="70"/>
        <v>0</v>
      </c>
      <c r="EI11" s="1">
        <f t="shared" si="70"/>
        <v>17471.752240851292</v>
      </c>
      <c r="EK11" s="21">
        <f t="shared" si="109"/>
        <v>0</v>
      </c>
      <c r="EL11" s="21">
        <f t="shared" si="71"/>
        <v>0</v>
      </c>
      <c r="EM11" s="21">
        <f t="shared" si="71"/>
        <v>0</v>
      </c>
      <c r="EN11" s="21">
        <f t="shared" si="71"/>
        <v>43.679380602126912</v>
      </c>
      <c r="EP11" s="21">
        <f t="shared" si="99"/>
        <v>43.679380602126912</v>
      </c>
      <c r="ER11" s="1">
        <f t="shared" si="72"/>
        <v>0</v>
      </c>
      <c r="ES11" s="1">
        <f t="shared" si="72"/>
        <v>16381.221065665452</v>
      </c>
      <c r="ET11" s="1">
        <f t="shared" si="72"/>
        <v>0</v>
      </c>
      <c r="EU11" s="1">
        <f t="shared" si="72"/>
        <v>0</v>
      </c>
      <c r="EV11" s="1"/>
      <c r="EW11" s="1">
        <f t="shared" si="100"/>
        <v>0</v>
      </c>
      <c r="EX11" s="1">
        <f t="shared" si="100"/>
        <v>0</v>
      </c>
      <c r="EY11" s="1">
        <f t="shared" si="100"/>
        <v>0</v>
      </c>
      <c r="EZ11" s="1">
        <f t="shared" si="100"/>
        <v>0</v>
      </c>
      <c r="FA11" s="1"/>
      <c r="FB11" s="21">
        <f t="shared" si="101"/>
        <v>0</v>
      </c>
      <c r="FC11" s="21">
        <f t="shared" si="101"/>
        <v>0</v>
      </c>
      <c r="FD11" s="21">
        <f t="shared" si="101"/>
        <v>0</v>
      </c>
      <c r="FE11" s="21">
        <f t="shared" si="101"/>
        <v>43.679380602126912</v>
      </c>
      <c r="FG11" s="1">
        <f t="shared" si="102"/>
        <v>0</v>
      </c>
      <c r="FH11" s="1">
        <f t="shared" si="73"/>
        <v>16381.221065665452</v>
      </c>
      <c r="FI11" s="1">
        <f t="shared" si="73"/>
        <v>0</v>
      </c>
      <c r="FJ11" s="1">
        <f t="shared" si="73"/>
        <v>0</v>
      </c>
      <c r="FL11" s="1">
        <f t="shared" si="103"/>
        <v>16381.221065665452</v>
      </c>
      <c r="FM11" s="1">
        <f t="shared" si="74"/>
        <v>3694.9984002846722</v>
      </c>
      <c r="FN11" s="1">
        <f t="shared" si="75"/>
        <v>20076.219465950126</v>
      </c>
      <c r="FO11" s="1"/>
      <c r="FP11" s="21">
        <f t="shared" si="76"/>
        <v>-43.679380602126912</v>
      </c>
      <c r="FQ11" s="1">
        <f t="shared" si="77"/>
        <v>20032.540085347999</v>
      </c>
      <c r="FS11" s="21">
        <f t="shared" si="24"/>
        <v>2.0076219465950125</v>
      </c>
      <c r="FU11" s="2">
        <f t="shared" si="78"/>
        <v>0</v>
      </c>
      <c r="FV11" s="2">
        <f t="shared" si="79"/>
        <v>0.81595148396581818</v>
      </c>
      <c r="FW11" s="2">
        <f t="shared" si="80"/>
        <v>0</v>
      </c>
      <c r="FX11" s="2">
        <f t="shared" si="81"/>
        <v>0</v>
      </c>
      <c r="FZ11" s="2">
        <f t="shared" si="82"/>
        <v>0.81595148396581818</v>
      </c>
      <c r="GA11" s="2">
        <f t="shared" si="104"/>
        <v>0.18404851603418168</v>
      </c>
      <c r="GC11" s="1">
        <f t="shared" si="26"/>
        <v>0</v>
      </c>
      <c r="GD11" s="1">
        <f t="shared" si="27"/>
        <v>16345.580810244437</v>
      </c>
      <c r="GE11" s="1">
        <f t="shared" si="28"/>
        <v>0</v>
      </c>
      <c r="GF11" s="1">
        <f t="shared" si="29"/>
        <v>0</v>
      </c>
      <c r="GH11" s="1">
        <f t="shared" si="105"/>
        <v>3686.9592751035584</v>
      </c>
      <c r="GI11" s="1">
        <f t="shared" si="106"/>
        <v>20032.540085347995</v>
      </c>
      <c r="GJ11" s="21">
        <f t="shared" si="83"/>
        <v>-43.67938060213055</v>
      </c>
      <c r="GK11" s="2">
        <f t="shared" si="30"/>
        <v>3.637978807091713E-12</v>
      </c>
    </row>
    <row r="12" spans="1:193" ht="15" customHeight="1" x14ac:dyDescent="0.25">
      <c r="A12" s="1">
        <f>'BTEvent-Driven Loop'!A11</f>
        <v>8</v>
      </c>
      <c r="C12" s="1">
        <f>'BTEvent-Driven Loop'!C11</f>
        <v>0</v>
      </c>
      <c r="D12" s="1">
        <f>'BTEvent-Driven Loop'!D11</f>
        <v>1</v>
      </c>
      <c r="E12" s="1">
        <f>'BTEvent-Driven Loop'!E11</f>
        <v>1</v>
      </c>
      <c r="F12" s="1">
        <f>'BTEvent-Driven Loop'!F11</f>
        <v>1</v>
      </c>
      <c r="H12" s="1">
        <f>'BTEvent-Driven Loop'!H11</f>
        <v>233.86695776720643</v>
      </c>
      <c r="I12" s="1">
        <f>'BTEvent-Driven Loop'!I11</f>
        <v>882.56057062440982</v>
      </c>
      <c r="J12" s="1">
        <f>'BTEvent-Driven Loop'!J11</f>
        <v>2104.3239365388235</v>
      </c>
      <c r="K12" s="1">
        <f>'BTEvent-Driven Loop'!K11</f>
        <v>10478.368090270076</v>
      </c>
      <c r="L12" s="1"/>
      <c r="M12" s="1">
        <f>'BTEvent-Driven Loop'!M11</f>
        <v>279.72322399607043</v>
      </c>
      <c r="N12" s="1">
        <f>'BTEvent-Driven Loop'!N11</f>
        <v>917.17078908026906</v>
      </c>
      <c r="O12" s="1">
        <f>'BTEvent-Driven Loop'!O11</f>
        <v>2144.4062972348011</v>
      </c>
      <c r="P12" s="1">
        <f>'BTEvent-Driven Loop'!P11</f>
        <v>10266.683886426237</v>
      </c>
      <c r="R12" s="2">
        <f t="shared" si="31"/>
        <v>2.0000000000000018E-2</v>
      </c>
      <c r="S12" s="2">
        <f t="shared" si="32"/>
        <v>2.0000000000000018E-2</v>
      </c>
      <c r="T12" s="2">
        <f t="shared" si="33"/>
        <v>5.0000000000000044E-2</v>
      </c>
      <c r="U12" s="2">
        <f t="shared" si="34"/>
        <v>-1.0000000000000009E-2</v>
      </c>
      <c r="W12" s="2">
        <f t="shared" si="35"/>
        <v>0.21999999999999997</v>
      </c>
      <c r="X12" s="2">
        <f t="shared" si="36"/>
        <v>6.0000000000000053E-2</v>
      </c>
      <c r="Y12" s="2">
        <f t="shared" si="37"/>
        <v>7.0000000000000062E-2</v>
      </c>
      <c r="Z12" s="2">
        <f t="shared" si="38"/>
        <v>-2.9999999999999916E-2</v>
      </c>
      <c r="AB12" s="1">
        <f t="shared" si="84"/>
        <v>3</v>
      </c>
      <c r="AC12" s="3">
        <f t="shared" si="39"/>
        <v>0.33333333333333331</v>
      </c>
      <c r="AE12" s="2">
        <f t="shared" si="40"/>
        <v>0</v>
      </c>
      <c r="AF12" s="2">
        <f t="shared" si="40"/>
        <v>0.33333333333333331</v>
      </c>
      <c r="AG12" s="2">
        <f t="shared" si="40"/>
        <v>0.33333333333333331</v>
      </c>
      <c r="AH12" s="2">
        <f t="shared" si="40"/>
        <v>0.33333333333333331</v>
      </c>
      <c r="AJ12" s="1">
        <f t="shared" si="85"/>
        <v>0</v>
      </c>
      <c r="AK12" s="1">
        <f t="shared" si="86"/>
        <v>16345.580810244437</v>
      </c>
      <c r="AL12" s="1">
        <f t="shared" si="87"/>
        <v>0</v>
      </c>
      <c r="AM12" s="1">
        <f t="shared" si="88"/>
        <v>0</v>
      </c>
      <c r="AO12" s="1">
        <f t="shared" si="42"/>
        <v>16345.580810244437</v>
      </c>
      <c r="AP12" s="1">
        <f t="shared" si="89"/>
        <v>3686.9592751035584</v>
      </c>
      <c r="AQ12" s="1">
        <f t="shared" si="43"/>
        <v>20032.540085347995</v>
      </c>
      <c r="AS12" s="1">
        <f t="shared" si="90"/>
        <v>20032.540085347995</v>
      </c>
      <c r="AU12" s="1">
        <f t="shared" si="91"/>
        <v>0</v>
      </c>
      <c r="AV12" s="1">
        <f t="shared" si="91"/>
        <v>6677.513361782665</v>
      </c>
      <c r="AW12" s="1">
        <f t="shared" si="91"/>
        <v>6677.513361782665</v>
      </c>
      <c r="AX12" s="1">
        <f t="shared" si="91"/>
        <v>6677.513361782665</v>
      </c>
      <c r="AZ12" s="43">
        <f t="shared" si="44"/>
        <v>20032.540085347995</v>
      </c>
      <c r="BA12" s="43">
        <f t="shared" si="45"/>
        <v>0</v>
      </c>
      <c r="BB12" s="1">
        <f t="shared" si="92"/>
        <v>20032.540085347995</v>
      </c>
      <c r="BC12" s="1"/>
      <c r="BD12" s="1">
        <f t="shared" si="46"/>
        <v>0</v>
      </c>
      <c r="BE12" s="1">
        <f t="shared" si="46"/>
        <v>0</v>
      </c>
      <c r="BF12" s="1">
        <f t="shared" si="46"/>
        <v>6677.513361782665</v>
      </c>
      <c r="BG12" s="1">
        <f t="shared" si="46"/>
        <v>6677.513361782665</v>
      </c>
      <c r="BH12" s="1"/>
      <c r="BI12" s="1">
        <f t="shared" si="47"/>
        <v>0</v>
      </c>
      <c r="BJ12" s="1">
        <f t="shared" si="47"/>
        <v>9668.0674484617721</v>
      </c>
      <c r="BK12" s="1">
        <f t="shared" si="47"/>
        <v>0</v>
      </c>
      <c r="BL12" s="1">
        <f t="shared" si="47"/>
        <v>0</v>
      </c>
      <c r="BM12" s="1"/>
      <c r="BN12" s="43">
        <f t="shared" si="107"/>
        <v>0</v>
      </c>
      <c r="BO12" s="43">
        <f t="shared" si="49"/>
        <v>6677.513361782665</v>
      </c>
      <c r="BP12" s="43">
        <f t="shared" si="50"/>
        <v>0</v>
      </c>
      <c r="BQ12" s="43">
        <f t="shared" si="51"/>
        <v>0</v>
      </c>
      <c r="BR12" s="1"/>
      <c r="BS12" s="1">
        <f t="shared" si="93"/>
        <v>0</v>
      </c>
      <c r="BT12" s="1">
        <f t="shared" si="52"/>
        <v>0</v>
      </c>
      <c r="BU12" s="1">
        <f t="shared" si="52"/>
        <v>6677.513361782665</v>
      </c>
      <c r="BV12" s="1">
        <f t="shared" si="52"/>
        <v>6677.513361782665</v>
      </c>
      <c r="BW12" s="1"/>
      <c r="BX12" s="1">
        <f t="shared" si="94"/>
        <v>0</v>
      </c>
      <c r="BY12" s="1">
        <f t="shared" si="53"/>
        <v>0</v>
      </c>
      <c r="BZ12" s="1">
        <f t="shared" si="53"/>
        <v>6667.5120936422018</v>
      </c>
      <c r="CA12" s="1">
        <f t="shared" si="53"/>
        <v>6667.5120936422018</v>
      </c>
      <c r="CB12" s="1"/>
      <c r="CC12" s="100">
        <f t="shared" si="108"/>
        <v>0</v>
      </c>
      <c r="CD12" s="100">
        <f t="shared" si="54"/>
        <v>0</v>
      </c>
      <c r="CE12" s="100">
        <f t="shared" si="54"/>
        <v>10.001268140463253</v>
      </c>
      <c r="CF12" s="100">
        <f t="shared" si="54"/>
        <v>10.001268140463253</v>
      </c>
      <c r="CG12" s="1"/>
      <c r="CH12" s="2">
        <f t="shared" si="55"/>
        <v>2.0000000000000018E-2</v>
      </c>
      <c r="CI12" s="2">
        <f t="shared" si="55"/>
        <v>2.0000000000000018E-2</v>
      </c>
      <c r="CJ12" s="2">
        <f t="shared" si="55"/>
        <v>5.0000000000000044E-2</v>
      </c>
      <c r="CK12" s="2">
        <f t="shared" si="55"/>
        <v>-1.0000000000000009E-2</v>
      </c>
      <c r="CL12" s="1"/>
      <c r="CM12" s="2">
        <f t="shared" si="56"/>
        <v>0.21999999999999997</v>
      </c>
      <c r="CN12" s="2">
        <f t="shared" si="56"/>
        <v>6.0000000000000053E-2</v>
      </c>
      <c r="CO12" s="2">
        <f t="shared" si="56"/>
        <v>7.0000000000000062E-2</v>
      </c>
      <c r="CP12" s="2">
        <f t="shared" si="56"/>
        <v>-2.9999999999999916E-2</v>
      </c>
      <c r="CQ12" s="1"/>
      <c r="CR12" s="2">
        <f t="shared" si="95"/>
        <v>0.19999999999999996</v>
      </c>
      <c r="CS12" s="2">
        <f t="shared" si="57"/>
        <v>4.0000000000000036E-2</v>
      </c>
      <c r="CT12" s="2">
        <f t="shared" si="58"/>
        <v>2.0000000000000018E-2</v>
      </c>
      <c r="CU12" s="2">
        <f t="shared" si="59"/>
        <v>-1.9999999999999907E-2</v>
      </c>
      <c r="CV12" s="1"/>
      <c r="CW12" s="1">
        <f t="shared" si="60"/>
        <v>0</v>
      </c>
      <c r="CX12" s="1">
        <f t="shared" si="60"/>
        <v>0</v>
      </c>
      <c r="CY12" s="1">
        <f t="shared" si="60"/>
        <v>6800.8623355150457</v>
      </c>
      <c r="CZ12" s="1">
        <f t="shared" si="60"/>
        <v>6534.1618517693587</v>
      </c>
      <c r="DA12" s="1"/>
      <c r="DB12" s="1">
        <f t="shared" si="61"/>
        <v>0</v>
      </c>
      <c r="DC12" s="1">
        <f t="shared" si="61"/>
        <v>6677.513361782665</v>
      </c>
      <c r="DD12" s="1">
        <f t="shared" si="61"/>
        <v>0</v>
      </c>
      <c r="DE12" s="1">
        <f t="shared" si="61"/>
        <v>0</v>
      </c>
      <c r="DG12" s="2">
        <f t="shared" si="62"/>
        <v>0.21999999999999997</v>
      </c>
      <c r="DH12" s="2">
        <f t="shared" si="63"/>
        <v>6.0000000000000053E-2</v>
      </c>
      <c r="DI12" s="2">
        <f t="shared" si="64"/>
        <v>7.0000000000000062E-2</v>
      </c>
      <c r="DJ12" s="2">
        <f t="shared" si="65"/>
        <v>-2.9999999999999916E-2</v>
      </c>
      <c r="DL12" s="1">
        <f t="shared" si="96"/>
        <v>0</v>
      </c>
      <c r="DM12" s="1">
        <f t="shared" si="66"/>
        <v>7078.164163489625</v>
      </c>
      <c r="DN12" s="1">
        <f t="shared" si="66"/>
        <v>0</v>
      </c>
      <c r="DO12" s="1">
        <f t="shared" si="66"/>
        <v>0</v>
      </c>
      <c r="DQ12" s="1">
        <f t="shared" si="67"/>
        <v>0</v>
      </c>
      <c r="DR12" s="1">
        <f t="shared" si="67"/>
        <v>9668.0674484617721</v>
      </c>
      <c r="DS12" s="1">
        <f t="shared" si="67"/>
        <v>0</v>
      </c>
      <c r="DT12" s="1">
        <f t="shared" si="67"/>
        <v>0</v>
      </c>
      <c r="DV12" s="2">
        <f t="shared" si="68"/>
        <v>0.21999999999999997</v>
      </c>
      <c r="DW12" s="2">
        <f t="shared" si="68"/>
        <v>6.0000000000000053E-2</v>
      </c>
      <c r="DX12" s="2">
        <f t="shared" si="68"/>
        <v>7.0000000000000062E-2</v>
      </c>
      <c r="DY12" s="2">
        <f t="shared" si="68"/>
        <v>-2.9999999999999916E-2</v>
      </c>
      <c r="EA12" s="1">
        <f t="shared" si="97"/>
        <v>0</v>
      </c>
      <c r="EB12" s="1">
        <f t="shared" si="69"/>
        <v>10248.151495369479</v>
      </c>
      <c r="EC12" s="1">
        <f t="shared" si="69"/>
        <v>0</v>
      </c>
      <c r="ED12" s="1">
        <f t="shared" si="69"/>
        <v>0</v>
      </c>
      <c r="EF12" s="1">
        <f t="shared" si="98"/>
        <v>0</v>
      </c>
      <c r="EG12" s="1">
        <f t="shared" si="70"/>
        <v>10222.595007849855</v>
      </c>
      <c r="EH12" s="1">
        <f t="shared" si="70"/>
        <v>0</v>
      </c>
      <c r="EI12" s="1">
        <f t="shared" si="70"/>
        <v>0</v>
      </c>
      <c r="EK12" s="21">
        <f t="shared" si="109"/>
        <v>0</v>
      </c>
      <c r="EL12" s="21">
        <f t="shared" si="71"/>
        <v>25.556487519623261</v>
      </c>
      <c r="EM12" s="21">
        <f t="shared" si="71"/>
        <v>0</v>
      </c>
      <c r="EN12" s="21">
        <f t="shared" si="71"/>
        <v>0</v>
      </c>
      <c r="EP12" s="21">
        <f t="shared" si="99"/>
        <v>25.556487519623261</v>
      </c>
      <c r="ER12" s="1">
        <f t="shared" si="72"/>
        <v>0</v>
      </c>
      <c r="ES12" s="1">
        <f t="shared" si="72"/>
        <v>0</v>
      </c>
      <c r="ET12" s="1">
        <f t="shared" si="72"/>
        <v>6800.8623355150457</v>
      </c>
      <c r="EU12" s="1">
        <f t="shared" si="72"/>
        <v>6534.1618517693587</v>
      </c>
      <c r="EV12" s="1"/>
      <c r="EW12" s="1">
        <f t="shared" si="100"/>
        <v>0</v>
      </c>
      <c r="EX12" s="1">
        <f t="shared" si="100"/>
        <v>7078.164163489625</v>
      </c>
      <c r="EY12" s="1">
        <f t="shared" si="100"/>
        <v>0</v>
      </c>
      <c r="EZ12" s="1">
        <f t="shared" si="100"/>
        <v>0</v>
      </c>
      <c r="FA12" s="1"/>
      <c r="FB12" s="21">
        <f t="shared" si="101"/>
        <v>0</v>
      </c>
      <c r="FC12" s="21">
        <f t="shared" si="101"/>
        <v>25.556487519623261</v>
      </c>
      <c r="FD12" s="21">
        <f t="shared" si="101"/>
        <v>0</v>
      </c>
      <c r="FE12" s="21">
        <f t="shared" si="101"/>
        <v>0</v>
      </c>
      <c r="FG12" s="1">
        <f t="shared" si="102"/>
        <v>0</v>
      </c>
      <c r="FH12" s="1">
        <f t="shared" si="73"/>
        <v>7078.164163489625</v>
      </c>
      <c r="FI12" s="1">
        <f t="shared" si="73"/>
        <v>6800.8623355150457</v>
      </c>
      <c r="FJ12" s="1">
        <f t="shared" si="73"/>
        <v>6534.1618517693587</v>
      </c>
      <c r="FL12" s="1">
        <f t="shared" si="103"/>
        <v>20413.188350774028</v>
      </c>
      <c r="FM12" s="1">
        <f t="shared" si="74"/>
        <v>0</v>
      </c>
      <c r="FN12" s="1">
        <f t="shared" si="75"/>
        <v>20413.188350774028</v>
      </c>
      <c r="FO12" s="1"/>
      <c r="FP12" s="21">
        <f t="shared" si="76"/>
        <v>-25.556487519623261</v>
      </c>
      <c r="FQ12" s="1">
        <f t="shared" si="77"/>
        <v>20387.631863254406</v>
      </c>
      <c r="FS12" s="21">
        <f t="shared" si="24"/>
        <v>2.0413188350774027</v>
      </c>
      <c r="FU12" s="2">
        <f t="shared" si="78"/>
        <v>0</v>
      </c>
      <c r="FV12" s="2">
        <f t="shared" si="79"/>
        <v>0.34674466535362347</v>
      </c>
      <c r="FW12" s="2">
        <f t="shared" si="80"/>
        <v>0.33316022066965206</v>
      </c>
      <c r="FX12" s="2">
        <f t="shared" si="81"/>
        <v>0.32009511397672458</v>
      </c>
      <c r="FZ12" s="2">
        <f t="shared" si="82"/>
        <v>1</v>
      </c>
      <c r="GA12" s="2">
        <f t="shared" si="104"/>
        <v>0</v>
      </c>
      <c r="GC12" s="1">
        <f t="shared" si="26"/>
        <v>0</v>
      </c>
      <c r="GD12" s="1">
        <f t="shared" si="27"/>
        <v>7069.3025877770197</v>
      </c>
      <c r="GE12" s="1">
        <f t="shared" si="28"/>
        <v>6792.3479304934672</v>
      </c>
      <c r="GF12" s="1">
        <f t="shared" si="29"/>
        <v>6525.9813449839212</v>
      </c>
      <c r="GH12" s="1">
        <f t="shared" si="105"/>
        <v>0</v>
      </c>
      <c r="GI12" s="1">
        <f t="shared" si="106"/>
        <v>20387.631863254406</v>
      </c>
      <c r="GJ12" s="21">
        <f t="shared" si="83"/>
        <v>-25.556487519621442</v>
      </c>
      <c r="GK12" s="2">
        <f t="shared" si="30"/>
        <v>1.8189894035458565E-12</v>
      </c>
    </row>
    <row r="13" spans="1:193" ht="15" customHeight="1" x14ac:dyDescent="0.25">
      <c r="A13" s="1">
        <f>'BTEvent-Driven Loop'!A12</f>
        <v>9</v>
      </c>
      <c r="C13" s="1">
        <f>'BTEvent-Driven Loop'!C12</f>
        <v>1</v>
      </c>
      <c r="D13" s="1">
        <f>'BTEvent-Driven Loop'!D12</f>
        <v>0</v>
      </c>
      <c r="E13" s="1">
        <f>'BTEvent-Driven Loop'!E12</f>
        <v>0</v>
      </c>
      <c r="F13" s="1">
        <f>'BTEvent-Driven Loop'!F12</f>
        <v>0</v>
      </c>
      <c r="H13" s="1">
        <f>'BTEvent-Driven Loop'!H12</f>
        <v>293.70938519587395</v>
      </c>
      <c r="I13" s="1">
        <f>'BTEvent-Driven Loop'!I12</f>
        <v>871.31224962625561</v>
      </c>
      <c r="J13" s="1">
        <f>'BTEvent-Driven Loop'!J12</f>
        <v>2101.5181712901049</v>
      </c>
      <c r="K13" s="1">
        <f>'BTEvent-Driven Loop'!K12</f>
        <v>10266.683886426237</v>
      </c>
      <c r="L13" s="1"/>
      <c r="M13" s="1">
        <f>'BTEvent-Driven Loop'!M12</f>
        <v>260.14259831634547</v>
      </c>
      <c r="N13" s="1">
        <f>'BTEvent-Driven Loop'!N12</f>
        <v>1128.1200705687309</v>
      </c>
      <c r="O13" s="1">
        <f>'BTEvent-Driven Loop'!O12</f>
        <v>2637.6197455988054</v>
      </c>
      <c r="P13" s="1">
        <f>'BTEvent-Driven Loop'!P12</f>
        <v>11396.019113933124</v>
      </c>
      <c r="R13" s="2">
        <f t="shared" si="31"/>
        <v>5.0000000000000044E-2</v>
      </c>
      <c r="S13" s="2">
        <f t="shared" si="32"/>
        <v>-5.0000000000000044E-2</v>
      </c>
      <c r="T13" s="2">
        <f t="shared" si="33"/>
        <v>-2.0000000000000129E-2</v>
      </c>
      <c r="U13" s="2">
        <f t="shared" si="34"/>
        <v>0</v>
      </c>
      <c r="W13" s="2">
        <f t="shared" si="35"/>
        <v>-7.0000000000000062E-2</v>
      </c>
      <c r="X13" s="2">
        <f t="shared" si="36"/>
        <v>0.22999999999999998</v>
      </c>
      <c r="Y13" s="2">
        <f t="shared" si="37"/>
        <v>0.22999999999999998</v>
      </c>
      <c r="Z13" s="2">
        <f t="shared" si="38"/>
        <v>0.1100000000000001</v>
      </c>
      <c r="AB13" s="1">
        <f t="shared" si="84"/>
        <v>1</v>
      </c>
      <c r="AC13" s="3">
        <f t="shared" si="39"/>
        <v>0.8</v>
      </c>
      <c r="AE13" s="2">
        <f t="shared" si="40"/>
        <v>0.8</v>
      </c>
      <c r="AF13" s="2">
        <f t="shared" si="40"/>
        <v>0</v>
      </c>
      <c r="AG13" s="2">
        <f t="shared" si="40"/>
        <v>0</v>
      </c>
      <c r="AH13" s="2">
        <f t="shared" si="40"/>
        <v>0</v>
      </c>
      <c r="AJ13" s="1">
        <f t="shared" si="85"/>
        <v>0</v>
      </c>
      <c r="AK13" s="1">
        <f t="shared" si="86"/>
        <v>7069.3025877770197</v>
      </c>
      <c r="AL13" s="1">
        <f t="shared" si="87"/>
        <v>6792.3479304934672</v>
      </c>
      <c r="AM13" s="1">
        <f t="shared" si="88"/>
        <v>6525.9813449839212</v>
      </c>
      <c r="AO13" s="1">
        <f t="shared" si="42"/>
        <v>20387.631863254406</v>
      </c>
      <c r="AP13" s="1">
        <f t="shared" si="89"/>
        <v>0</v>
      </c>
      <c r="AQ13" s="1">
        <f t="shared" si="43"/>
        <v>20387.631863254406</v>
      </c>
      <c r="AS13" s="1">
        <f t="shared" si="90"/>
        <v>20387.631863254406</v>
      </c>
      <c r="AU13" s="1">
        <f t="shared" si="91"/>
        <v>16310.105490603526</v>
      </c>
      <c r="AV13" s="1">
        <f t="shared" si="91"/>
        <v>0</v>
      </c>
      <c r="AW13" s="1">
        <f t="shared" si="91"/>
        <v>0</v>
      </c>
      <c r="AX13" s="1">
        <f t="shared" si="91"/>
        <v>0</v>
      </c>
      <c r="AZ13" s="43">
        <f t="shared" si="44"/>
        <v>16310.105490603526</v>
      </c>
      <c r="BA13" s="43">
        <f t="shared" si="45"/>
        <v>4077.5263726508801</v>
      </c>
      <c r="BB13" s="1">
        <f t="shared" si="92"/>
        <v>20387.631863254406</v>
      </c>
      <c r="BC13" s="1"/>
      <c r="BD13" s="1">
        <f t="shared" si="46"/>
        <v>16310.105490603526</v>
      </c>
      <c r="BE13" s="1">
        <f t="shared" si="46"/>
        <v>0</v>
      </c>
      <c r="BF13" s="1">
        <f t="shared" si="46"/>
        <v>0</v>
      </c>
      <c r="BG13" s="1">
        <f t="shared" si="46"/>
        <v>0</v>
      </c>
      <c r="BH13" s="1"/>
      <c r="BI13" s="1">
        <f t="shared" si="47"/>
        <v>0</v>
      </c>
      <c r="BJ13" s="1">
        <f t="shared" si="47"/>
        <v>7069.3025877770197</v>
      </c>
      <c r="BK13" s="1">
        <f t="shared" si="47"/>
        <v>6792.3479304934672</v>
      </c>
      <c r="BL13" s="1">
        <f t="shared" si="47"/>
        <v>6525.9813449839212</v>
      </c>
      <c r="BM13" s="1"/>
      <c r="BN13" s="43">
        <f t="shared" si="107"/>
        <v>0</v>
      </c>
      <c r="BO13" s="43">
        <f t="shared" si="49"/>
        <v>0</v>
      </c>
      <c r="BP13" s="43">
        <f t="shared" si="50"/>
        <v>0</v>
      </c>
      <c r="BQ13" s="43">
        <f t="shared" si="51"/>
        <v>0</v>
      </c>
      <c r="BR13" s="1"/>
      <c r="BS13" s="1">
        <f t="shared" si="93"/>
        <v>16310.105490603526</v>
      </c>
      <c r="BT13" s="1">
        <f t="shared" si="52"/>
        <v>0</v>
      </c>
      <c r="BU13" s="1">
        <f t="shared" si="52"/>
        <v>0</v>
      </c>
      <c r="BV13" s="1">
        <f t="shared" si="52"/>
        <v>0</v>
      </c>
      <c r="BW13" s="1"/>
      <c r="BX13" s="1">
        <f t="shared" si="94"/>
        <v>16285.676975140814</v>
      </c>
      <c r="BY13" s="1">
        <f t="shared" si="53"/>
        <v>0</v>
      </c>
      <c r="BZ13" s="1">
        <f t="shared" si="53"/>
        <v>0</v>
      </c>
      <c r="CA13" s="1">
        <f t="shared" si="53"/>
        <v>0</v>
      </c>
      <c r="CB13" s="1"/>
      <c r="CC13" s="100">
        <f t="shared" si="108"/>
        <v>24.428515462712312</v>
      </c>
      <c r="CD13" s="100">
        <f t="shared" si="54"/>
        <v>0</v>
      </c>
      <c r="CE13" s="100">
        <f t="shared" si="54"/>
        <v>0</v>
      </c>
      <c r="CF13" s="100">
        <f t="shared" si="54"/>
        <v>0</v>
      </c>
      <c r="CG13" s="1"/>
      <c r="CH13" s="2">
        <f t="shared" si="55"/>
        <v>5.0000000000000044E-2</v>
      </c>
      <c r="CI13" s="2">
        <f t="shared" si="55"/>
        <v>-5.0000000000000044E-2</v>
      </c>
      <c r="CJ13" s="2">
        <f t="shared" si="55"/>
        <v>-2.0000000000000129E-2</v>
      </c>
      <c r="CK13" s="2">
        <f t="shared" si="55"/>
        <v>0</v>
      </c>
      <c r="CL13" s="1"/>
      <c r="CM13" s="2">
        <f t="shared" si="56"/>
        <v>-7.0000000000000062E-2</v>
      </c>
      <c r="CN13" s="2">
        <f t="shared" si="56"/>
        <v>0.22999999999999998</v>
      </c>
      <c r="CO13" s="2">
        <f t="shared" si="56"/>
        <v>0.22999999999999998</v>
      </c>
      <c r="CP13" s="2">
        <f t="shared" si="56"/>
        <v>0.1100000000000001</v>
      </c>
      <c r="CQ13" s="1"/>
      <c r="CR13" s="2">
        <f t="shared" si="95"/>
        <v>-0.12000000000000011</v>
      </c>
      <c r="CS13" s="2">
        <f t="shared" si="57"/>
        <v>0.28000000000000003</v>
      </c>
      <c r="CT13" s="2">
        <f t="shared" si="58"/>
        <v>0.25000000000000011</v>
      </c>
      <c r="CU13" s="2">
        <f t="shared" si="59"/>
        <v>0.1100000000000001</v>
      </c>
      <c r="CV13" s="1"/>
      <c r="CW13" s="1">
        <f t="shared" si="60"/>
        <v>14331.395738123914</v>
      </c>
      <c r="CX13" s="1">
        <f t="shared" si="60"/>
        <v>0</v>
      </c>
      <c r="CY13" s="1">
        <f t="shared" si="60"/>
        <v>0</v>
      </c>
      <c r="CZ13" s="1">
        <f t="shared" si="60"/>
        <v>0</v>
      </c>
      <c r="DA13" s="1"/>
      <c r="DB13" s="1">
        <f t="shared" si="61"/>
        <v>0</v>
      </c>
      <c r="DC13" s="1">
        <f t="shared" si="61"/>
        <v>0</v>
      </c>
      <c r="DD13" s="1">
        <f t="shared" si="61"/>
        <v>0</v>
      </c>
      <c r="DE13" s="1">
        <f t="shared" si="61"/>
        <v>0</v>
      </c>
      <c r="DG13" s="2">
        <f t="shared" si="62"/>
        <v>-7.0000000000000062E-2</v>
      </c>
      <c r="DH13" s="2">
        <f t="shared" si="63"/>
        <v>0.22999999999999998</v>
      </c>
      <c r="DI13" s="2">
        <f t="shared" si="64"/>
        <v>0.22999999999999998</v>
      </c>
      <c r="DJ13" s="2">
        <f t="shared" si="65"/>
        <v>0.1100000000000001</v>
      </c>
      <c r="DL13" s="1">
        <f t="shared" si="96"/>
        <v>0</v>
      </c>
      <c r="DM13" s="1">
        <f t="shared" si="66"/>
        <v>0</v>
      </c>
      <c r="DN13" s="1">
        <f t="shared" si="66"/>
        <v>0</v>
      </c>
      <c r="DO13" s="1">
        <f t="shared" si="66"/>
        <v>0</v>
      </c>
      <c r="DQ13" s="1">
        <f t="shared" si="67"/>
        <v>0</v>
      </c>
      <c r="DR13" s="1">
        <f t="shared" si="67"/>
        <v>7069.3025877770197</v>
      </c>
      <c r="DS13" s="1">
        <f t="shared" si="67"/>
        <v>6792.3479304934672</v>
      </c>
      <c r="DT13" s="1">
        <f t="shared" si="67"/>
        <v>6525.9813449839212</v>
      </c>
      <c r="DV13" s="2">
        <f t="shared" si="68"/>
        <v>-7.0000000000000062E-2</v>
      </c>
      <c r="DW13" s="2">
        <f t="shared" si="68"/>
        <v>0.22999999999999998</v>
      </c>
      <c r="DX13" s="2">
        <f t="shared" si="68"/>
        <v>0.22999999999999998</v>
      </c>
      <c r="DY13" s="2">
        <f t="shared" si="68"/>
        <v>0.1100000000000001</v>
      </c>
      <c r="EA13" s="1">
        <f t="shared" si="97"/>
        <v>0</v>
      </c>
      <c r="EB13" s="1">
        <f t="shared" si="69"/>
        <v>8695.2421829657342</v>
      </c>
      <c r="EC13" s="1">
        <f t="shared" si="69"/>
        <v>8354.5879545069638</v>
      </c>
      <c r="ED13" s="1">
        <f t="shared" si="69"/>
        <v>7243.8392929321535</v>
      </c>
      <c r="EF13" s="1">
        <f t="shared" si="98"/>
        <v>0</v>
      </c>
      <c r="EG13" s="1">
        <f t="shared" si="70"/>
        <v>8673.5582872476152</v>
      </c>
      <c r="EH13" s="1">
        <f t="shared" si="70"/>
        <v>8333.753570580513</v>
      </c>
      <c r="EI13" s="1">
        <f t="shared" si="70"/>
        <v>7225.7748557926725</v>
      </c>
      <c r="EK13" s="21">
        <f t="shared" si="109"/>
        <v>0</v>
      </c>
      <c r="EL13" s="21">
        <f t="shared" si="71"/>
        <v>21.683895718118947</v>
      </c>
      <c r="EM13" s="21">
        <f t="shared" si="71"/>
        <v>20.834383926450755</v>
      </c>
      <c r="EN13" s="21">
        <f t="shared" si="71"/>
        <v>18.064437139481015</v>
      </c>
      <c r="EP13" s="21">
        <f t="shared" si="99"/>
        <v>60.582716784050717</v>
      </c>
      <c r="ER13" s="1">
        <f t="shared" si="72"/>
        <v>14331.395738123914</v>
      </c>
      <c r="ES13" s="1">
        <f t="shared" si="72"/>
        <v>0</v>
      </c>
      <c r="ET13" s="1">
        <f t="shared" si="72"/>
        <v>0</v>
      </c>
      <c r="EU13" s="1">
        <f t="shared" si="72"/>
        <v>0</v>
      </c>
      <c r="EV13" s="1"/>
      <c r="EW13" s="1">
        <f t="shared" si="100"/>
        <v>0</v>
      </c>
      <c r="EX13" s="1">
        <f t="shared" si="100"/>
        <v>0</v>
      </c>
      <c r="EY13" s="1">
        <f t="shared" si="100"/>
        <v>0</v>
      </c>
      <c r="EZ13" s="1">
        <f t="shared" si="100"/>
        <v>0</v>
      </c>
      <c r="FA13" s="1"/>
      <c r="FB13" s="21">
        <f t="shared" si="101"/>
        <v>0</v>
      </c>
      <c r="FC13" s="21">
        <f t="shared" si="101"/>
        <v>21.683895718118947</v>
      </c>
      <c r="FD13" s="21">
        <f t="shared" si="101"/>
        <v>20.834383926450755</v>
      </c>
      <c r="FE13" s="21">
        <f t="shared" si="101"/>
        <v>18.064437139481015</v>
      </c>
      <c r="FG13" s="1">
        <f t="shared" si="102"/>
        <v>14331.395738123914</v>
      </c>
      <c r="FH13" s="1">
        <f t="shared" si="73"/>
        <v>0</v>
      </c>
      <c r="FI13" s="1">
        <f t="shared" si="73"/>
        <v>0</v>
      </c>
      <c r="FJ13" s="1">
        <f t="shared" si="73"/>
        <v>0</v>
      </c>
      <c r="FL13" s="1">
        <f t="shared" si="103"/>
        <v>14331.395738123914</v>
      </c>
      <c r="FM13" s="1">
        <f t="shared" si="74"/>
        <v>4077.5263726508801</v>
      </c>
      <c r="FN13" s="1">
        <f t="shared" si="75"/>
        <v>18408.922110774794</v>
      </c>
      <c r="FO13" s="1"/>
      <c r="FP13" s="21">
        <f t="shared" si="76"/>
        <v>-60.582716784050717</v>
      </c>
      <c r="FQ13" s="1">
        <f t="shared" si="77"/>
        <v>18348.339393990744</v>
      </c>
      <c r="FS13" s="21">
        <f t="shared" si="24"/>
        <v>1.8408922110774795</v>
      </c>
      <c r="FU13" s="2">
        <f t="shared" si="78"/>
        <v>0.77850270927789456</v>
      </c>
      <c r="FV13" s="2">
        <f t="shared" si="79"/>
        <v>0</v>
      </c>
      <c r="FW13" s="2">
        <f t="shared" si="80"/>
        <v>0</v>
      </c>
      <c r="FX13" s="2">
        <f t="shared" si="81"/>
        <v>0</v>
      </c>
      <c r="FZ13" s="2">
        <f t="shared" si="82"/>
        <v>0.77850270927789456</v>
      </c>
      <c r="GA13" s="2">
        <f t="shared" si="104"/>
        <v>0.22149729072210547</v>
      </c>
      <c r="GC13" s="1">
        <f t="shared" si="26"/>
        <v>14284.231928972116</v>
      </c>
      <c r="GD13" s="1">
        <f t="shared" si="27"/>
        <v>0</v>
      </c>
      <c r="GE13" s="1">
        <f t="shared" si="28"/>
        <v>0</v>
      </c>
      <c r="GF13" s="1">
        <f t="shared" si="29"/>
        <v>0</v>
      </c>
      <c r="GH13" s="1">
        <f t="shared" si="105"/>
        <v>4064.1074650186283</v>
      </c>
      <c r="GI13" s="1">
        <f t="shared" si="106"/>
        <v>18348.339393990744</v>
      </c>
      <c r="GJ13" s="21">
        <f t="shared" si="83"/>
        <v>-60.582716784050717</v>
      </c>
      <c r="GK13" s="2">
        <f t="shared" si="30"/>
        <v>0</v>
      </c>
    </row>
    <row r="14" spans="1:193" ht="15" customHeight="1" x14ac:dyDescent="0.25">
      <c r="A14" s="1">
        <f>'BTEvent-Driven Loop'!A13</f>
        <v>10</v>
      </c>
      <c r="C14" s="1">
        <f>'BTEvent-Driven Loop'!C13</f>
        <v>1</v>
      </c>
      <c r="D14" s="1">
        <f>'BTEvent-Driven Loop'!D13</f>
        <v>1</v>
      </c>
      <c r="E14" s="1">
        <f>'BTEvent-Driven Loop'!E13</f>
        <v>1</v>
      </c>
      <c r="F14" s="1">
        <f>'BTEvent-Driven Loop'!F13</f>
        <v>0</v>
      </c>
      <c r="H14" s="1">
        <f>'BTEvent-Driven Loop'!H13</f>
        <v>273.14972823216277</v>
      </c>
      <c r="I14" s="1">
        <f>'BTEvent-Driven Loop'!I13</f>
        <v>1116.8388698630436</v>
      </c>
      <c r="J14" s="1">
        <f>'BTEvent-Driven Loop'!J13</f>
        <v>2716.7483379667697</v>
      </c>
      <c r="K14" s="1">
        <f>'BTEvent-Driven Loop'!K13</f>
        <v>11509.979305072455</v>
      </c>
      <c r="L14" s="1"/>
      <c r="M14" s="1">
        <f>'BTEvent-Driven Loop'!M13</f>
        <v>278.35258019848965</v>
      </c>
      <c r="N14" s="1">
        <f>'BTEvent-Driven Loop'!N13</f>
        <v>1319.9004825654149</v>
      </c>
      <c r="O14" s="1">
        <f>'BTEvent-Driven Loop'!O13</f>
        <v>2268.3529812149727</v>
      </c>
      <c r="P14" s="1">
        <f>'BTEvent-Driven Loop'!P13</f>
        <v>12991.461789883762</v>
      </c>
      <c r="R14" s="2">
        <f t="shared" si="31"/>
        <v>5.0000000000000044E-2</v>
      </c>
      <c r="S14" s="2">
        <f t="shared" si="32"/>
        <v>-1.0000000000000009E-2</v>
      </c>
      <c r="T14" s="2">
        <f t="shared" si="33"/>
        <v>3.0000000000000027E-2</v>
      </c>
      <c r="U14" s="2">
        <f t="shared" si="34"/>
        <v>1.0000000000000009E-2</v>
      </c>
      <c r="W14" s="2">
        <f t="shared" si="35"/>
        <v>7.0000000000000062E-2</v>
      </c>
      <c r="X14" s="2">
        <f t="shared" si="36"/>
        <v>0.16999999999999993</v>
      </c>
      <c r="Y14" s="2">
        <f t="shared" si="37"/>
        <v>-0.14000000000000001</v>
      </c>
      <c r="Z14" s="2">
        <f t="shared" si="38"/>
        <v>0.14000000000000012</v>
      </c>
      <c r="AB14" s="1">
        <f t="shared" si="84"/>
        <v>3</v>
      </c>
      <c r="AC14" s="3">
        <f t="shared" si="39"/>
        <v>0.33333333333333331</v>
      </c>
      <c r="AE14" s="2">
        <f t="shared" si="40"/>
        <v>0.33333333333333331</v>
      </c>
      <c r="AF14" s="2">
        <f t="shared" si="40"/>
        <v>0.33333333333333331</v>
      </c>
      <c r="AG14" s="2">
        <f t="shared" si="40"/>
        <v>0.33333333333333331</v>
      </c>
      <c r="AH14" s="2">
        <f t="shared" si="40"/>
        <v>0</v>
      </c>
      <c r="AJ14" s="1">
        <f t="shared" si="85"/>
        <v>14284.231928972116</v>
      </c>
      <c r="AK14" s="1">
        <f t="shared" si="86"/>
        <v>0</v>
      </c>
      <c r="AL14" s="1">
        <f t="shared" si="87"/>
        <v>0</v>
      </c>
      <c r="AM14" s="1">
        <f t="shared" si="88"/>
        <v>0</v>
      </c>
      <c r="AO14" s="1">
        <f t="shared" si="42"/>
        <v>14284.231928972116</v>
      </c>
      <c r="AP14" s="1">
        <f t="shared" si="89"/>
        <v>4064.1074650186283</v>
      </c>
      <c r="AQ14" s="1">
        <f t="shared" si="43"/>
        <v>18348.339393990744</v>
      </c>
      <c r="AS14" s="1">
        <f t="shared" si="90"/>
        <v>18348.339393990744</v>
      </c>
      <c r="AU14" s="1">
        <f t="shared" si="91"/>
        <v>6116.1131313302476</v>
      </c>
      <c r="AV14" s="1">
        <f t="shared" si="91"/>
        <v>6116.1131313302476</v>
      </c>
      <c r="AW14" s="1">
        <f t="shared" si="91"/>
        <v>6116.1131313302476</v>
      </c>
      <c r="AX14" s="1">
        <f t="shared" si="91"/>
        <v>0</v>
      </c>
      <c r="AZ14" s="43">
        <f t="shared" si="44"/>
        <v>18348.339393990744</v>
      </c>
      <c r="BA14" s="43">
        <f t="shared" si="45"/>
        <v>0</v>
      </c>
      <c r="BB14" s="1">
        <f t="shared" si="92"/>
        <v>18348.339393990744</v>
      </c>
      <c r="BC14" s="1"/>
      <c r="BD14" s="1">
        <f t="shared" si="46"/>
        <v>0</v>
      </c>
      <c r="BE14" s="1">
        <f t="shared" si="46"/>
        <v>6116.1131313302476</v>
      </c>
      <c r="BF14" s="1">
        <f t="shared" si="46"/>
        <v>6116.1131313302476</v>
      </c>
      <c r="BG14" s="1">
        <f t="shared" si="46"/>
        <v>0</v>
      </c>
      <c r="BH14" s="1"/>
      <c r="BI14" s="1">
        <f t="shared" si="47"/>
        <v>8168.1187976418687</v>
      </c>
      <c r="BJ14" s="1">
        <f t="shared" si="47"/>
        <v>0</v>
      </c>
      <c r="BK14" s="1">
        <f t="shared" si="47"/>
        <v>0</v>
      </c>
      <c r="BL14" s="1">
        <f t="shared" si="47"/>
        <v>0</v>
      </c>
      <c r="BM14" s="1"/>
      <c r="BN14" s="43">
        <f t="shared" si="107"/>
        <v>6116.1131313302476</v>
      </c>
      <c r="BO14" s="43">
        <f t="shared" si="49"/>
        <v>0</v>
      </c>
      <c r="BP14" s="43">
        <f t="shared" si="50"/>
        <v>0</v>
      </c>
      <c r="BQ14" s="43">
        <f t="shared" si="51"/>
        <v>0</v>
      </c>
      <c r="BR14" s="1"/>
      <c r="BS14" s="1">
        <f t="shared" si="93"/>
        <v>0</v>
      </c>
      <c r="BT14" s="1">
        <f t="shared" si="52"/>
        <v>6116.1131313302476</v>
      </c>
      <c r="BU14" s="1">
        <f t="shared" si="52"/>
        <v>6116.1131313302476</v>
      </c>
      <c r="BV14" s="1">
        <f t="shared" si="52"/>
        <v>0</v>
      </c>
      <c r="BW14" s="1"/>
      <c r="BX14" s="1">
        <f t="shared" si="94"/>
        <v>0</v>
      </c>
      <c r="BY14" s="1">
        <f t="shared" si="53"/>
        <v>6106.9527022768316</v>
      </c>
      <c r="BZ14" s="1">
        <f t="shared" si="53"/>
        <v>6106.9527022768316</v>
      </c>
      <c r="CA14" s="1">
        <f t="shared" si="53"/>
        <v>0</v>
      </c>
      <c r="CB14" s="1"/>
      <c r="CC14" s="100">
        <f t="shared" si="108"/>
        <v>0</v>
      </c>
      <c r="CD14" s="100">
        <f t="shared" si="54"/>
        <v>9.16042905341601</v>
      </c>
      <c r="CE14" s="100">
        <f t="shared" si="54"/>
        <v>9.16042905341601</v>
      </c>
      <c r="CF14" s="100">
        <f t="shared" si="54"/>
        <v>0</v>
      </c>
      <c r="CG14" s="1"/>
      <c r="CH14" s="2">
        <f t="shared" si="55"/>
        <v>5.0000000000000044E-2</v>
      </c>
      <c r="CI14" s="2">
        <f t="shared" si="55"/>
        <v>-1.0000000000000009E-2</v>
      </c>
      <c r="CJ14" s="2">
        <f t="shared" si="55"/>
        <v>3.0000000000000027E-2</v>
      </c>
      <c r="CK14" s="2">
        <f t="shared" si="55"/>
        <v>1.0000000000000009E-2</v>
      </c>
      <c r="CL14" s="1"/>
      <c r="CM14" s="2">
        <f t="shared" si="56"/>
        <v>7.0000000000000062E-2</v>
      </c>
      <c r="CN14" s="2">
        <f t="shared" si="56"/>
        <v>0.16999999999999993</v>
      </c>
      <c r="CO14" s="2">
        <f t="shared" si="56"/>
        <v>-0.14000000000000001</v>
      </c>
      <c r="CP14" s="2">
        <f t="shared" si="56"/>
        <v>0.14000000000000012</v>
      </c>
      <c r="CQ14" s="1"/>
      <c r="CR14" s="2">
        <f t="shared" si="95"/>
        <v>2.0000000000000018E-2</v>
      </c>
      <c r="CS14" s="2">
        <f t="shared" si="57"/>
        <v>0.17999999999999994</v>
      </c>
      <c r="CT14" s="2">
        <f t="shared" si="58"/>
        <v>-0.17000000000000004</v>
      </c>
      <c r="CU14" s="2">
        <f t="shared" si="59"/>
        <v>0.13000000000000012</v>
      </c>
      <c r="CV14" s="1"/>
      <c r="CW14" s="1">
        <f t="shared" si="60"/>
        <v>0</v>
      </c>
      <c r="CX14" s="1">
        <f t="shared" si="60"/>
        <v>7206.2041886866609</v>
      </c>
      <c r="CY14" s="1">
        <f t="shared" si="60"/>
        <v>5068.7707428897702</v>
      </c>
      <c r="CZ14" s="1">
        <f t="shared" si="60"/>
        <v>0</v>
      </c>
      <c r="DA14" s="1"/>
      <c r="DB14" s="1">
        <f t="shared" si="61"/>
        <v>6116.1131313302476</v>
      </c>
      <c r="DC14" s="1">
        <f t="shared" si="61"/>
        <v>0</v>
      </c>
      <c r="DD14" s="1">
        <f t="shared" si="61"/>
        <v>0</v>
      </c>
      <c r="DE14" s="1">
        <f t="shared" si="61"/>
        <v>0</v>
      </c>
      <c r="DG14" s="2">
        <f t="shared" si="62"/>
        <v>7.0000000000000062E-2</v>
      </c>
      <c r="DH14" s="2">
        <f t="shared" si="63"/>
        <v>0.16999999999999993</v>
      </c>
      <c r="DI14" s="2">
        <f t="shared" si="64"/>
        <v>-0.14000000000000001</v>
      </c>
      <c r="DJ14" s="2">
        <f t="shared" si="65"/>
        <v>0.14000000000000012</v>
      </c>
      <c r="DL14" s="1">
        <f t="shared" si="96"/>
        <v>6544.2410505233656</v>
      </c>
      <c r="DM14" s="1">
        <f t="shared" si="66"/>
        <v>0</v>
      </c>
      <c r="DN14" s="1">
        <f t="shared" si="66"/>
        <v>0</v>
      </c>
      <c r="DO14" s="1">
        <f t="shared" si="66"/>
        <v>0</v>
      </c>
      <c r="DQ14" s="1">
        <f t="shared" si="67"/>
        <v>8168.1187976418687</v>
      </c>
      <c r="DR14" s="1">
        <f t="shared" si="67"/>
        <v>0</v>
      </c>
      <c r="DS14" s="1">
        <f t="shared" si="67"/>
        <v>0</v>
      </c>
      <c r="DT14" s="1">
        <f t="shared" si="67"/>
        <v>0</v>
      </c>
      <c r="DV14" s="2">
        <f t="shared" si="68"/>
        <v>7.0000000000000062E-2</v>
      </c>
      <c r="DW14" s="2">
        <f t="shared" si="68"/>
        <v>0.16999999999999993</v>
      </c>
      <c r="DX14" s="2">
        <f t="shared" si="68"/>
        <v>-0.14000000000000001</v>
      </c>
      <c r="DY14" s="2">
        <f t="shared" si="68"/>
        <v>0.14000000000000012</v>
      </c>
      <c r="EA14" s="1">
        <f t="shared" si="97"/>
        <v>8739.8871134767996</v>
      </c>
      <c r="EB14" s="1">
        <f t="shared" si="69"/>
        <v>0</v>
      </c>
      <c r="EC14" s="1">
        <f t="shared" si="69"/>
        <v>0</v>
      </c>
      <c r="ED14" s="1">
        <f t="shared" si="69"/>
        <v>0</v>
      </c>
      <c r="EF14" s="1">
        <f t="shared" si="98"/>
        <v>8718.0918837673817</v>
      </c>
      <c r="EG14" s="1">
        <f t="shared" si="70"/>
        <v>0</v>
      </c>
      <c r="EH14" s="1">
        <f t="shared" si="70"/>
        <v>0</v>
      </c>
      <c r="EI14" s="1">
        <f t="shared" si="70"/>
        <v>0</v>
      </c>
      <c r="EK14" s="21">
        <f t="shared" si="109"/>
        <v>21.795229709417981</v>
      </c>
      <c r="EL14" s="21">
        <f t="shared" si="71"/>
        <v>0</v>
      </c>
      <c r="EM14" s="21">
        <f t="shared" si="71"/>
        <v>0</v>
      </c>
      <c r="EN14" s="21">
        <f t="shared" si="71"/>
        <v>0</v>
      </c>
      <c r="EP14" s="21">
        <f t="shared" si="99"/>
        <v>21.795229709417981</v>
      </c>
      <c r="ER14" s="1">
        <f t="shared" si="72"/>
        <v>0</v>
      </c>
      <c r="ES14" s="1">
        <f t="shared" si="72"/>
        <v>7206.2041886866609</v>
      </c>
      <c r="ET14" s="1">
        <f t="shared" si="72"/>
        <v>5068.7707428897702</v>
      </c>
      <c r="EU14" s="1">
        <f t="shared" si="72"/>
        <v>0</v>
      </c>
      <c r="EV14" s="1"/>
      <c r="EW14" s="1">
        <f t="shared" si="100"/>
        <v>6544.2410505233656</v>
      </c>
      <c r="EX14" s="1">
        <f t="shared" si="100"/>
        <v>0</v>
      </c>
      <c r="EY14" s="1">
        <f t="shared" si="100"/>
        <v>0</v>
      </c>
      <c r="EZ14" s="1">
        <f t="shared" si="100"/>
        <v>0</v>
      </c>
      <c r="FA14" s="1"/>
      <c r="FB14" s="21">
        <f t="shared" si="101"/>
        <v>21.795229709417981</v>
      </c>
      <c r="FC14" s="21">
        <f t="shared" si="101"/>
        <v>0</v>
      </c>
      <c r="FD14" s="21">
        <f t="shared" si="101"/>
        <v>0</v>
      </c>
      <c r="FE14" s="21">
        <f t="shared" si="101"/>
        <v>0</v>
      </c>
      <c r="FG14" s="1">
        <f t="shared" si="102"/>
        <v>6544.2410505233656</v>
      </c>
      <c r="FH14" s="1">
        <f t="shared" si="73"/>
        <v>7206.2041886866609</v>
      </c>
      <c r="FI14" s="1">
        <f t="shared" si="73"/>
        <v>5068.7707428897702</v>
      </c>
      <c r="FJ14" s="1">
        <f t="shared" si="73"/>
        <v>0</v>
      </c>
      <c r="FL14" s="1">
        <f t="shared" si="103"/>
        <v>18819.215982099799</v>
      </c>
      <c r="FM14" s="1">
        <f t="shared" si="74"/>
        <v>0</v>
      </c>
      <c r="FN14" s="1">
        <f t="shared" si="75"/>
        <v>18819.215982099799</v>
      </c>
      <c r="FO14" s="1"/>
      <c r="FP14" s="21">
        <f t="shared" si="76"/>
        <v>-21.795229709417981</v>
      </c>
      <c r="FQ14" s="1">
        <f t="shared" si="77"/>
        <v>18797.420752390382</v>
      </c>
      <c r="FS14" s="21">
        <f t="shared" si="24"/>
        <v>1.88192159820998</v>
      </c>
      <c r="FU14" s="2">
        <f t="shared" si="78"/>
        <v>0.34774249133162755</v>
      </c>
      <c r="FV14" s="2">
        <f t="shared" si="79"/>
        <v>0.38291734339735295</v>
      </c>
      <c r="FW14" s="2">
        <f t="shared" si="80"/>
        <v>0.26934016527101945</v>
      </c>
      <c r="FX14" s="2">
        <f t="shared" si="81"/>
        <v>0</v>
      </c>
      <c r="FZ14" s="2">
        <f t="shared" si="82"/>
        <v>1</v>
      </c>
      <c r="GA14" s="2">
        <f t="shared" si="104"/>
        <v>0</v>
      </c>
      <c r="GC14" s="1">
        <f t="shared" si="26"/>
        <v>6536.6619230450679</v>
      </c>
      <c r="GD14" s="1">
        <f t="shared" si="27"/>
        <v>7197.8584172275969</v>
      </c>
      <c r="GE14" s="1">
        <f t="shared" si="28"/>
        <v>5062.9004121177168</v>
      </c>
      <c r="GF14" s="1">
        <f t="shared" si="29"/>
        <v>0</v>
      </c>
      <c r="GH14" s="1">
        <f t="shared" si="105"/>
        <v>0</v>
      </c>
      <c r="GI14" s="1">
        <f t="shared" si="106"/>
        <v>18797.420752390382</v>
      </c>
      <c r="GJ14" s="21">
        <f t="shared" si="83"/>
        <v>-21.795229709416162</v>
      </c>
      <c r="GK14" s="2">
        <f t="shared" si="30"/>
        <v>1.8189894035458565E-12</v>
      </c>
    </row>
    <row r="15" spans="1:193" ht="15" customHeight="1" x14ac:dyDescent="0.25">
      <c r="A15" s="1">
        <f>'BTEvent-Driven Loop'!A14</f>
        <v>11</v>
      </c>
      <c r="C15" s="1">
        <f>'BTEvent-Driven Loop'!C14</f>
        <v>0</v>
      </c>
      <c r="D15" s="1">
        <f>'BTEvent-Driven Loop'!D14</f>
        <v>1</v>
      </c>
      <c r="E15" s="1">
        <f>'BTEvent-Driven Loop'!E14</f>
        <v>0</v>
      </c>
      <c r="F15" s="1">
        <f>'BTEvent-Driven Loop'!F14</f>
        <v>0</v>
      </c>
      <c r="H15" s="1">
        <f>'BTEvent-Driven Loop'!H14</f>
        <v>275.56905439650473</v>
      </c>
      <c r="I15" s="1">
        <f>'BTEvent-Driven Loop'!I14</f>
        <v>1306.7014777397608</v>
      </c>
      <c r="J15" s="1">
        <f>'BTEvent-Driven Loop'!J14</f>
        <v>2268.3529812149727</v>
      </c>
      <c r="K15" s="1">
        <f>'BTEvent-Driven Loop'!K14</f>
        <v>13511.120261479113</v>
      </c>
      <c r="L15" s="1"/>
      <c r="M15" s="1">
        <f>'BTEvent-Driven Loop'!M14</f>
        <v>308.97136402032356</v>
      </c>
      <c r="N15" s="1">
        <f>'BTEvent-Driven Loop'!N14</f>
        <v>1425.4925211706482</v>
      </c>
      <c r="O15" s="1">
        <f>'BTEvent-Driven Loop'!O14</f>
        <v>2835.4412265187157</v>
      </c>
      <c r="P15" s="1">
        <f>'BTEvent-Driven Loop'!P14</f>
        <v>14420.522586770978</v>
      </c>
      <c r="R15" s="2">
        <f t="shared" si="31"/>
        <v>-1.000000000000012E-2</v>
      </c>
      <c r="S15" s="2">
        <f t="shared" si="32"/>
        <v>-1.0000000000000009E-2</v>
      </c>
      <c r="T15" s="2">
        <f t="shared" si="33"/>
        <v>0</v>
      </c>
      <c r="U15" s="2">
        <f t="shared" si="34"/>
        <v>4.0000000000000036E-2</v>
      </c>
      <c r="W15" s="2">
        <f t="shared" si="35"/>
        <v>0.1100000000000001</v>
      </c>
      <c r="X15" s="2">
        <f t="shared" si="36"/>
        <v>8.0000000000000071E-2</v>
      </c>
      <c r="Y15" s="2">
        <f t="shared" si="37"/>
        <v>0.25</v>
      </c>
      <c r="Z15" s="2">
        <f t="shared" si="38"/>
        <v>0.1100000000000001</v>
      </c>
      <c r="AB15" s="1">
        <f t="shared" si="84"/>
        <v>1</v>
      </c>
      <c r="AC15" s="3">
        <f t="shared" si="39"/>
        <v>0.8</v>
      </c>
      <c r="AE15" s="2">
        <f t="shared" si="40"/>
        <v>0</v>
      </c>
      <c r="AF15" s="2">
        <f t="shared" si="40"/>
        <v>0.8</v>
      </c>
      <c r="AG15" s="2">
        <f t="shared" si="40"/>
        <v>0</v>
      </c>
      <c r="AH15" s="2">
        <f t="shared" si="40"/>
        <v>0</v>
      </c>
      <c r="AJ15" s="1">
        <f t="shared" si="85"/>
        <v>6536.6619230450679</v>
      </c>
      <c r="AK15" s="1">
        <f t="shared" si="86"/>
        <v>7197.8584172275969</v>
      </c>
      <c r="AL15" s="1">
        <f t="shared" si="87"/>
        <v>5062.9004121177168</v>
      </c>
      <c r="AM15" s="1">
        <f t="shared" si="88"/>
        <v>0</v>
      </c>
      <c r="AO15" s="1">
        <f t="shared" si="42"/>
        <v>18797.420752390382</v>
      </c>
      <c r="AP15" s="1">
        <f t="shared" si="89"/>
        <v>0</v>
      </c>
      <c r="AQ15" s="1">
        <f t="shared" si="43"/>
        <v>18797.420752390382</v>
      </c>
      <c r="AS15" s="1">
        <f t="shared" si="90"/>
        <v>18797.420752390382</v>
      </c>
      <c r="AU15" s="1">
        <f t="shared" si="91"/>
        <v>0</v>
      </c>
      <c r="AV15" s="1">
        <f t="shared" si="91"/>
        <v>15037.936601912306</v>
      </c>
      <c r="AW15" s="1">
        <f t="shared" si="91"/>
        <v>0</v>
      </c>
      <c r="AX15" s="1">
        <f t="shared" si="91"/>
        <v>0</v>
      </c>
      <c r="AZ15" s="43">
        <f t="shared" si="44"/>
        <v>15037.936601912306</v>
      </c>
      <c r="BA15" s="43">
        <f t="shared" si="45"/>
        <v>3759.4841504780761</v>
      </c>
      <c r="BB15" s="1">
        <f t="shared" si="92"/>
        <v>18797.420752390382</v>
      </c>
      <c r="BC15" s="1"/>
      <c r="BD15" s="1">
        <f t="shared" si="46"/>
        <v>0</v>
      </c>
      <c r="BE15" s="1">
        <f t="shared" si="46"/>
        <v>7840.0781846847094</v>
      </c>
      <c r="BF15" s="1">
        <f t="shared" si="46"/>
        <v>0</v>
      </c>
      <c r="BG15" s="1">
        <f t="shared" si="46"/>
        <v>0</v>
      </c>
      <c r="BH15" s="1"/>
      <c r="BI15" s="1">
        <f t="shared" si="47"/>
        <v>6536.6619230450679</v>
      </c>
      <c r="BJ15" s="1">
        <f t="shared" si="47"/>
        <v>0</v>
      </c>
      <c r="BK15" s="1">
        <f t="shared" si="47"/>
        <v>5062.9004121177168</v>
      </c>
      <c r="BL15" s="1">
        <f t="shared" si="47"/>
        <v>0</v>
      </c>
      <c r="BM15" s="1"/>
      <c r="BN15" s="43">
        <f t="shared" si="107"/>
        <v>0</v>
      </c>
      <c r="BO15" s="43">
        <f t="shared" si="49"/>
        <v>7197.8584172275969</v>
      </c>
      <c r="BP15" s="43">
        <f t="shared" si="50"/>
        <v>0</v>
      </c>
      <c r="BQ15" s="43">
        <f t="shared" si="51"/>
        <v>0</v>
      </c>
      <c r="BR15" s="1"/>
      <c r="BS15" s="1">
        <f t="shared" si="93"/>
        <v>0</v>
      </c>
      <c r="BT15" s="1">
        <f t="shared" si="52"/>
        <v>7840.0781846847094</v>
      </c>
      <c r="BU15" s="1">
        <f t="shared" si="52"/>
        <v>0</v>
      </c>
      <c r="BV15" s="1">
        <f t="shared" si="52"/>
        <v>0</v>
      </c>
      <c r="BW15" s="1"/>
      <c r="BX15" s="1">
        <f t="shared" si="94"/>
        <v>0</v>
      </c>
      <c r="BY15" s="1">
        <f t="shared" si="53"/>
        <v>7828.3356811629646</v>
      </c>
      <c r="BZ15" s="1">
        <f t="shared" si="53"/>
        <v>0</v>
      </c>
      <c r="CA15" s="1">
        <f t="shared" si="53"/>
        <v>0</v>
      </c>
      <c r="CB15" s="1"/>
      <c r="CC15" s="100">
        <f t="shared" si="108"/>
        <v>0</v>
      </c>
      <c r="CD15" s="100">
        <f t="shared" si="54"/>
        <v>11.742503521744766</v>
      </c>
      <c r="CE15" s="100">
        <f t="shared" si="54"/>
        <v>0</v>
      </c>
      <c r="CF15" s="100">
        <f t="shared" si="54"/>
        <v>0</v>
      </c>
      <c r="CG15" s="1"/>
      <c r="CH15" s="2">
        <f t="shared" si="55"/>
        <v>-1.000000000000012E-2</v>
      </c>
      <c r="CI15" s="2">
        <f t="shared" si="55"/>
        <v>-1.0000000000000009E-2</v>
      </c>
      <c r="CJ15" s="2">
        <f t="shared" si="55"/>
        <v>0</v>
      </c>
      <c r="CK15" s="2">
        <f t="shared" si="55"/>
        <v>4.0000000000000036E-2</v>
      </c>
      <c r="CL15" s="1"/>
      <c r="CM15" s="2">
        <f t="shared" si="56"/>
        <v>0.1100000000000001</v>
      </c>
      <c r="CN15" s="2">
        <f t="shared" si="56"/>
        <v>8.0000000000000071E-2</v>
      </c>
      <c r="CO15" s="2">
        <f t="shared" si="56"/>
        <v>0.25</v>
      </c>
      <c r="CP15" s="2">
        <f t="shared" si="56"/>
        <v>0.1100000000000001</v>
      </c>
      <c r="CQ15" s="1"/>
      <c r="CR15" s="2">
        <f t="shared" si="95"/>
        <v>0.12000000000000022</v>
      </c>
      <c r="CS15" s="2">
        <f t="shared" si="57"/>
        <v>9.000000000000008E-2</v>
      </c>
      <c r="CT15" s="2">
        <f t="shared" si="58"/>
        <v>0.25</v>
      </c>
      <c r="CU15" s="2">
        <f t="shared" si="59"/>
        <v>7.0000000000000062E-2</v>
      </c>
      <c r="CV15" s="1"/>
      <c r="CW15" s="1">
        <f t="shared" si="60"/>
        <v>0</v>
      </c>
      <c r="CX15" s="1">
        <f t="shared" si="60"/>
        <v>8532.8858924676315</v>
      </c>
      <c r="CY15" s="1">
        <f t="shared" si="60"/>
        <v>0</v>
      </c>
      <c r="CZ15" s="1">
        <f t="shared" si="60"/>
        <v>0</v>
      </c>
      <c r="DA15" s="1"/>
      <c r="DB15" s="1">
        <f t="shared" si="61"/>
        <v>0</v>
      </c>
      <c r="DC15" s="1">
        <f t="shared" si="61"/>
        <v>7197.8584172275969</v>
      </c>
      <c r="DD15" s="1">
        <f t="shared" si="61"/>
        <v>0</v>
      </c>
      <c r="DE15" s="1">
        <f t="shared" si="61"/>
        <v>0</v>
      </c>
      <c r="DG15" s="2">
        <f t="shared" si="62"/>
        <v>0.1100000000000001</v>
      </c>
      <c r="DH15" s="2">
        <f t="shared" si="63"/>
        <v>8.0000000000000071E-2</v>
      </c>
      <c r="DI15" s="2">
        <f t="shared" si="64"/>
        <v>0.25</v>
      </c>
      <c r="DJ15" s="2">
        <f t="shared" si="65"/>
        <v>0.1100000000000001</v>
      </c>
      <c r="DL15" s="1">
        <f t="shared" si="96"/>
        <v>0</v>
      </c>
      <c r="DM15" s="1">
        <f t="shared" si="66"/>
        <v>7773.6870906058048</v>
      </c>
      <c r="DN15" s="1">
        <f t="shared" si="66"/>
        <v>0</v>
      </c>
      <c r="DO15" s="1">
        <f t="shared" si="66"/>
        <v>0</v>
      </c>
      <c r="DQ15" s="1">
        <f t="shared" si="67"/>
        <v>6536.6619230450679</v>
      </c>
      <c r="DR15" s="1">
        <f t="shared" si="67"/>
        <v>0</v>
      </c>
      <c r="DS15" s="1">
        <f t="shared" si="67"/>
        <v>5062.9004121177168</v>
      </c>
      <c r="DT15" s="1">
        <f t="shared" si="67"/>
        <v>0</v>
      </c>
      <c r="DV15" s="2">
        <f t="shared" si="68"/>
        <v>0.1100000000000001</v>
      </c>
      <c r="DW15" s="2">
        <f t="shared" si="68"/>
        <v>8.0000000000000071E-2</v>
      </c>
      <c r="DX15" s="2">
        <f t="shared" si="68"/>
        <v>0.25</v>
      </c>
      <c r="DY15" s="2">
        <f t="shared" si="68"/>
        <v>0.1100000000000001</v>
      </c>
      <c r="EA15" s="1">
        <f t="shared" si="97"/>
        <v>7255.6947345800263</v>
      </c>
      <c r="EB15" s="1">
        <f t="shared" si="69"/>
        <v>0</v>
      </c>
      <c r="EC15" s="1">
        <f t="shared" si="69"/>
        <v>6328.625515147146</v>
      </c>
      <c r="ED15" s="1">
        <f t="shared" si="69"/>
        <v>0</v>
      </c>
      <c r="EF15" s="1">
        <f t="shared" si="98"/>
        <v>7237.6007327481566</v>
      </c>
      <c r="EG15" s="1">
        <f t="shared" si="70"/>
        <v>0</v>
      </c>
      <c r="EH15" s="1">
        <f t="shared" si="70"/>
        <v>6312.8434066305699</v>
      </c>
      <c r="EI15" s="1">
        <f t="shared" si="70"/>
        <v>0</v>
      </c>
      <c r="EK15" s="21">
        <f t="shared" si="109"/>
        <v>18.094001831869718</v>
      </c>
      <c r="EL15" s="21">
        <f t="shared" si="71"/>
        <v>0</v>
      </c>
      <c r="EM15" s="21">
        <f t="shared" si="71"/>
        <v>15.782108516576045</v>
      </c>
      <c r="EN15" s="21">
        <f t="shared" si="71"/>
        <v>0</v>
      </c>
      <c r="EP15" s="21">
        <f t="shared" si="99"/>
        <v>33.876110348445764</v>
      </c>
      <c r="ER15" s="1">
        <f t="shared" si="72"/>
        <v>0</v>
      </c>
      <c r="ES15" s="1">
        <f t="shared" si="72"/>
        <v>8532.8858924676315</v>
      </c>
      <c r="ET15" s="1">
        <f t="shared" si="72"/>
        <v>0</v>
      </c>
      <c r="EU15" s="1">
        <f t="shared" si="72"/>
        <v>0</v>
      </c>
      <c r="EV15" s="1"/>
      <c r="EW15" s="1">
        <f t="shared" si="100"/>
        <v>0</v>
      </c>
      <c r="EX15" s="1">
        <f t="shared" si="100"/>
        <v>7773.6870906058048</v>
      </c>
      <c r="EY15" s="1">
        <f t="shared" si="100"/>
        <v>0</v>
      </c>
      <c r="EZ15" s="1">
        <f t="shared" si="100"/>
        <v>0</v>
      </c>
      <c r="FA15" s="1"/>
      <c r="FB15" s="21">
        <f t="shared" si="101"/>
        <v>18.094001831869718</v>
      </c>
      <c r="FC15" s="21">
        <f t="shared" si="101"/>
        <v>0</v>
      </c>
      <c r="FD15" s="21">
        <f t="shared" si="101"/>
        <v>15.782108516576045</v>
      </c>
      <c r="FE15" s="21">
        <f t="shared" si="101"/>
        <v>0</v>
      </c>
      <c r="FG15" s="1">
        <f t="shared" si="102"/>
        <v>0</v>
      </c>
      <c r="FH15" s="1">
        <f t="shared" si="73"/>
        <v>16306.572983073436</v>
      </c>
      <c r="FI15" s="1">
        <f t="shared" si="73"/>
        <v>0</v>
      </c>
      <c r="FJ15" s="1">
        <f t="shared" si="73"/>
        <v>0</v>
      </c>
      <c r="FL15" s="1">
        <f t="shared" si="103"/>
        <v>16306.572983073436</v>
      </c>
      <c r="FM15" s="1">
        <f t="shared" si="74"/>
        <v>3759.4841504780761</v>
      </c>
      <c r="FN15" s="1">
        <f t="shared" si="75"/>
        <v>20066.057133551512</v>
      </c>
      <c r="FO15" s="1"/>
      <c r="FP15" s="21">
        <f t="shared" si="76"/>
        <v>-33.876110348445764</v>
      </c>
      <c r="FQ15" s="1">
        <f t="shared" si="77"/>
        <v>20032.181023203066</v>
      </c>
      <c r="FS15" s="21">
        <f t="shared" si="24"/>
        <v>2.0066057133551514</v>
      </c>
      <c r="FU15" s="2">
        <f t="shared" si="78"/>
        <v>0</v>
      </c>
      <c r="FV15" s="2">
        <f t="shared" si="79"/>
        <v>0.81264460050838694</v>
      </c>
      <c r="FW15" s="2">
        <f t="shared" si="80"/>
        <v>0</v>
      </c>
      <c r="FX15" s="2">
        <f t="shared" si="81"/>
        <v>0</v>
      </c>
      <c r="FZ15" s="2">
        <f t="shared" si="82"/>
        <v>0.81264460050838694</v>
      </c>
      <c r="GA15" s="2">
        <f t="shared" si="104"/>
        <v>0.18735539949161309</v>
      </c>
      <c r="GC15" s="1">
        <f t="shared" si="26"/>
        <v>0</v>
      </c>
      <c r="GD15" s="1">
        <f t="shared" si="27"/>
        <v>16279.043744912546</v>
      </c>
      <c r="GE15" s="1">
        <f t="shared" si="28"/>
        <v>0</v>
      </c>
      <c r="GF15" s="1">
        <f t="shared" si="29"/>
        <v>0</v>
      </c>
      <c r="GH15" s="1">
        <f t="shared" si="105"/>
        <v>3753.137278290521</v>
      </c>
      <c r="GI15" s="1">
        <f t="shared" si="106"/>
        <v>20032.181023203066</v>
      </c>
      <c r="GJ15" s="21">
        <f t="shared" si="83"/>
        <v>-33.876110348446673</v>
      </c>
      <c r="GK15" s="2">
        <f t="shared" si="30"/>
        <v>9.0949470177292824E-13</v>
      </c>
    </row>
    <row r="16" spans="1:193" ht="15" customHeight="1" x14ac:dyDescent="0.25">
      <c r="A16" s="1">
        <f>'BTEvent-Driven Loop'!A15</f>
        <v>12</v>
      </c>
      <c r="C16" s="1">
        <f>'BTEvent-Driven Loop'!C15</f>
        <v>0</v>
      </c>
      <c r="D16" s="1">
        <f>'BTEvent-Driven Loop'!D15</f>
        <v>0</v>
      </c>
      <c r="E16" s="1">
        <f>'BTEvent-Driven Loop'!E15</f>
        <v>1</v>
      </c>
      <c r="F16" s="1">
        <f>'BTEvent-Driven Loop'!F15</f>
        <v>1</v>
      </c>
      <c r="H16" s="1">
        <f>'BTEvent-Driven Loop'!H15</f>
        <v>293.52279581930736</v>
      </c>
      <c r="I16" s="1">
        <f>'BTEvent-Driven Loop'!I15</f>
        <v>1425.4925211706482</v>
      </c>
      <c r="J16" s="1">
        <f>'BTEvent-Driven Loop'!J15</f>
        <v>2807.0868142535287</v>
      </c>
      <c r="K16" s="1">
        <f>'BTEvent-Driven Loop'!K15</f>
        <v>14997.343490241818</v>
      </c>
      <c r="L16" s="1"/>
      <c r="M16" s="1">
        <f>'BTEvent-Driven Loop'!M15</f>
        <v>268.80508669768147</v>
      </c>
      <c r="N16" s="1">
        <f>'BTEvent-Driven Loop'!N15</f>
        <v>1454.0023715940611</v>
      </c>
      <c r="O16" s="1">
        <f>'BTEvent-Driven Loop'!O15</f>
        <v>2863.7956387839026</v>
      </c>
      <c r="P16" s="1">
        <f>'BTEvent-Driven Loop'!P15</f>
        <v>18602.474136934561</v>
      </c>
      <c r="R16" s="2">
        <f t="shared" si="31"/>
        <v>-5.0000000000000044E-2</v>
      </c>
      <c r="S16" s="2">
        <f t="shared" si="32"/>
        <v>0</v>
      </c>
      <c r="T16" s="2">
        <f t="shared" si="33"/>
        <v>-9.9999999999998979E-3</v>
      </c>
      <c r="U16" s="2">
        <f t="shared" si="34"/>
        <v>4.0000000000000036E-2</v>
      </c>
      <c r="W16" s="2">
        <f t="shared" si="35"/>
        <v>-0.13000000000000012</v>
      </c>
      <c r="X16" s="2">
        <f t="shared" si="36"/>
        <v>2.0000000000000018E-2</v>
      </c>
      <c r="Y16" s="2">
        <f t="shared" si="37"/>
        <v>1.0000000000000009E-2</v>
      </c>
      <c r="Z16" s="2">
        <f t="shared" si="38"/>
        <v>0.29000000000000004</v>
      </c>
      <c r="AB16" s="1">
        <f t="shared" si="84"/>
        <v>2</v>
      </c>
      <c r="AC16" s="3">
        <f t="shared" si="39"/>
        <v>0.5</v>
      </c>
      <c r="AE16" s="2">
        <f t="shared" si="40"/>
        <v>0</v>
      </c>
      <c r="AF16" s="2">
        <f t="shared" si="40"/>
        <v>0</v>
      </c>
      <c r="AG16" s="2">
        <f t="shared" si="40"/>
        <v>0.5</v>
      </c>
      <c r="AH16" s="2">
        <f t="shared" si="40"/>
        <v>0.5</v>
      </c>
      <c r="AJ16" s="1">
        <f t="shared" si="85"/>
        <v>0</v>
      </c>
      <c r="AK16" s="1">
        <f t="shared" si="86"/>
        <v>16279.043744912546</v>
      </c>
      <c r="AL16" s="1">
        <f t="shared" si="87"/>
        <v>0</v>
      </c>
      <c r="AM16" s="1">
        <f t="shared" si="88"/>
        <v>0</v>
      </c>
      <c r="AO16" s="1">
        <f t="shared" si="42"/>
        <v>16279.043744912546</v>
      </c>
      <c r="AP16" s="1">
        <f t="shared" si="89"/>
        <v>3753.137278290521</v>
      </c>
      <c r="AQ16" s="1">
        <f t="shared" si="43"/>
        <v>20032.181023203066</v>
      </c>
      <c r="AS16" s="1">
        <f t="shared" si="90"/>
        <v>20032.181023203066</v>
      </c>
      <c r="AU16" s="1">
        <f t="shared" si="91"/>
        <v>0</v>
      </c>
      <c r="AV16" s="1">
        <f t="shared" si="91"/>
        <v>0</v>
      </c>
      <c r="AW16" s="1">
        <f t="shared" si="91"/>
        <v>10016.090511601533</v>
      </c>
      <c r="AX16" s="1">
        <f t="shared" si="91"/>
        <v>10016.090511601533</v>
      </c>
      <c r="AZ16" s="43">
        <f t="shared" si="44"/>
        <v>20032.181023203066</v>
      </c>
      <c r="BA16" s="43">
        <f t="shared" si="45"/>
        <v>0</v>
      </c>
      <c r="BB16" s="1">
        <f t="shared" si="92"/>
        <v>20032.181023203066</v>
      </c>
      <c r="BC16" s="1"/>
      <c r="BD16" s="1">
        <f t="shared" si="46"/>
        <v>0</v>
      </c>
      <c r="BE16" s="1">
        <f t="shared" si="46"/>
        <v>0</v>
      </c>
      <c r="BF16" s="1">
        <f t="shared" si="46"/>
        <v>10016.090511601533</v>
      </c>
      <c r="BG16" s="1">
        <f t="shared" si="46"/>
        <v>10016.090511601533</v>
      </c>
      <c r="BH16" s="1"/>
      <c r="BI16" s="1">
        <f t="shared" si="47"/>
        <v>0</v>
      </c>
      <c r="BJ16" s="1">
        <f t="shared" si="47"/>
        <v>16279.043744912546</v>
      </c>
      <c r="BK16" s="1">
        <f t="shared" si="47"/>
        <v>0</v>
      </c>
      <c r="BL16" s="1">
        <f t="shared" si="47"/>
        <v>0</v>
      </c>
      <c r="BM16" s="1"/>
      <c r="BN16" s="43">
        <f t="shared" si="107"/>
        <v>0</v>
      </c>
      <c r="BO16" s="43">
        <f t="shared" si="49"/>
        <v>0</v>
      </c>
      <c r="BP16" s="43">
        <f t="shared" si="50"/>
        <v>0</v>
      </c>
      <c r="BQ16" s="43">
        <f t="shared" si="51"/>
        <v>0</v>
      </c>
      <c r="BR16" s="1"/>
      <c r="BS16" s="1">
        <f t="shared" si="93"/>
        <v>0</v>
      </c>
      <c r="BT16" s="1">
        <f t="shared" si="52"/>
        <v>0</v>
      </c>
      <c r="BU16" s="1">
        <f t="shared" si="52"/>
        <v>10016.090511601533</v>
      </c>
      <c r="BV16" s="1">
        <f t="shared" si="52"/>
        <v>10016.090511601533</v>
      </c>
      <c r="BW16" s="1"/>
      <c r="BX16" s="1">
        <f t="shared" si="94"/>
        <v>0</v>
      </c>
      <c r="BY16" s="1">
        <f t="shared" si="53"/>
        <v>0</v>
      </c>
      <c r="BZ16" s="1">
        <f t="shared" si="53"/>
        <v>10001.088878284107</v>
      </c>
      <c r="CA16" s="1">
        <f t="shared" si="53"/>
        <v>10001.088878284107</v>
      </c>
      <c r="CB16" s="1"/>
      <c r="CC16" s="100">
        <f t="shared" si="108"/>
        <v>0</v>
      </c>
      <c r="CD16" s="100">
        <f t="shared" si="54"/>
        <v>0</v>
      </c>
      <c r="CE16" s="100">
        <f t="shared" si="54"/>
        <v>15.00163331742624</v>
      </c>
      <c r="CF16" s="100">
        <f t="shared" si="54"/>
        <v>15.00163331742624</v>
      </c>
      <c r="CG16" s="1"/>
      <c r="CH16" s="2">
        <f t="shared" si="55"/>
        <v>-5.0000000000000044E-2</v>
      </c>
      <c r="CI16" s="2">
        <f t="shared" si="55"/>
        <v>0</v>
      </c>
      <c r="CJ16" s="2">
        <f t="shared" si="55"/>
        <v>-9.9999999999998979E-3</v>
      </c>
      <c r="CK16" s="2">
        <f t="shared" si="55"/>
        <v>4.0000000000000036E-2</v>
      </c>
      <c r="CL16" s="1"/>
      <c r="CM16" s="2">
        <f t="shared" si="56"/>
        <v>-0.13000000000000012</v>
      </c>
      <c r="CN16" s="2">
        <f t="shared" si="56"/>
        <v>2.0000000000000018E-2</v>
      </c>
      <c r="CO16" s="2">
        <f t="shared" si="56"/>
        <v>1.0000000000000009E-2</v>
      </c>
      <c r="CP16" s="2">
        <f t="shared" si="56"/>
        <v>0.29000000000000004</v>
      </c>
      <c r="CQ16" s="1"/>
      <c r="CR16" s="2">
        <f t="shared" si="95"/>
        <v>-8.0000000000000071E-2</v>
      </c>
      <c r="CS16" s="2">
        <f t="shared" si="57"/>
        <v>2.0000000000000018E-2</v>
      </c>
      <c r="CT16" s="2">
        <f t="shared" si="58"/>
        <v>1.9999999999999907E-2</v>
      </c>
      <c r="CU16" s="2">
        <f t="shared" si="59"/>
        <v>0.25</v>
      </c>
      <c r="CV16" s="1"/>
      <c r="CW16" s="1">
        <f t="shared" si="60"/>
        <v>0</v>
      </c>
      <c r="CX16" s="1">
        <f t="shared" si="60"/>
        <v>0</v>
      </c>
      <c r="CY16" s="1">
        <f t="shared" si="60"/>
        <v>10201.110655849789</v>
      </c>
      <c r="CZ16" s="1">
        <f t="shared" si="60"/>
        <v>12501.361097855133</v>
      </c>
      <c r="DA16" s="1"/>
      <c r="DB16" s="1">
        <f t="shared" si="61"/>
        <v>0</v>
      </c>
      <c r="DC16" s="1">
        <f t="shared" si="61"/>
        <v>0</v>
      </c>
      <c r="DD16" s="1">
        <f t="shared" si="61"/>
        <v>0</v>
      </c>
      <c r="DE16" s="1">
        <f t="shared" si="61"/>
        <v>0</v>
      </c>
      <c r="DG16" s="2">
        <f t="shared" si="62"/>
        <v>-0.13000000000000012</v>
      </c>
      <c r="DH16" s="2">
        <f t="shared" si="63"/>
        <v>2.0000000000000018E-2</v>
      </c>
      <c r="DI16" s="2">
        <f t="shared" si="64"/>
        <v>1.0000000000000009E-2</v>
      </c>
      <c r="DJ16" s="2">
        <f t="shared" si="65"/>
        <v>0.29000000000000004</v>
      </c>
      <c r="DL16" s="1">
        <f t="shared" si="96"/>
        <v>0</v>
      </c>
      <c r="DM16" s="1">
        <f t="shared" si="66"/>
        <v>0</v>
      </c>
      <c r="DN16" s="1">
        <f t="shared" si="66"/>
        <v>0</v>
      </c>
      <c r="DO16" s="1">
        <f t="shared" si="66"/>
        <v>0</v>
      </c>
      <c r="DQ16" s="1">
        <f t="shared" si="67"/>
        <v>0</v>
      </c>
      <c r="DR16" s="1">
        <f t="shared" si="67"/>
        <v>16279.043744912546</v>
      </c>
      <c r="DS16" s="1">
        <f t="shared" si="67"/>
        <v>0</v>
      </c>
      <c r="DT16" s="1">
        <f t="shared" si="67"/>
        <v>0</v>
      </c>
      <c r="DV16" s="2">
        <f t="shared" si="68"/>
        <v>-0.13000000000000012</v>
      </c>
      <c r="DW16" s="2">
        <f t="shared" si="68"/>
        <v>2.0000000000000018E-2</v>
      </c>
      <c r="DX16" s="2">
        <f t="shared" si="68"/>
        <v>1.0000000000000009E-2</v>
      </c>
      <c r="DY16" s="2">
        <f t="shared" si="68"/>
        <v>0.29000000000000004</v>
      </c>
      <c r="EA16" s="1">
        <f t="shared" si="97"/>
        <v>0</v>
      </c>
      <c r="EB16" s="1">
        <f t="shared" si="69"/>
        <v>16604.624619810798</v>
      </c>
      <c r="EC16" s="1">
        <f t="shared" si="69"/>
        <v>0</v>
      </c>
      <c r="ED16" s="1">
        <f t="shared" si="69"/>
        <v>0</v>
      </c>
      <c r="EF16" s="1">
        <f t="shared" si="98"/>
        <v>0</v>
      </c>
      <c r="EG16" s="1">
        <f t="shared" si="70"/>
        <v>16563.216578364885</v>
      </c>
      <c r="EH16" s="1">
        <f t="shared" si="70"/>
        <v>0</v>
      </c>
      <c r="EI16" s="1">
        <f t="shared" si="70"/>
        <v>0</v>
      </c>
      <c r="EK16" s="21">
        <f t="shared" si="109"/>
        <v>0</v>
      </c>
      <c r="EL16" s="21">
        <f t="shared" si="71"/>
        <v>41.408041445913113</v>
      </c>
      <c r="EM16" s="21">
        <f t="shared" si="71"/>
        <v>0</v>
      </c>
      <c r="EN16" s="21">
        <f t="shared" si="71"/>
        <v>0</v>
      </c>
      <c r="EP16" s="21">
        <f t="shared" si="99"/>
        <v>41.408041445913113</v>
      </c>
      <c r="ER16" s="1">
        <f t="shared" si="72"/>
        <v>0</v>
      </c>
      <c r="ES16" s="1">
        <f t="shared" si="72"/>
        <v>0</v>
      </c>
      <c r="ET16" s="1">
        <f t="shared" si="72"/>
        <v>10201.110655849789</v>
      </c>
      <c r="EU16" s="1">
        <f t="shared" si="72"/>
        <v>12501.361097855133</v>
      </c>
      <c r="EV16" s="1"/>
      <c r="EW16" s="1">
        <f t="shared" si="100"/>
        <v>0</v>
      </c>
      <c r="EX16" s="1">
        <f t="shared" si="100"/>
        <v>0</v>
      </c>
      <c r="EY16" s="1">
        <f t="shared" si="100"/>
        <v>0</v>
      </c>
      <c r="EZ16" s="1">
        <f t="shared" si="100"/>
        <v>0</v>
      </c>
      <c r="FA16" s="1"/>
      <c r="FB16" s="21">
        <f t="shared" si="101"/>
        <v>0</v>
      </c>
      <c r="FC16" s="21">
        <f t="shared" si="101"/>
        <v>41.408041445913113</v>
      </c>
      <c r="FD16" s="21">
        <f t="shared" si="101"/>
        <v>0</v>
      </c>
      <c r="FE16" s="21">
        <f t="shared" si="101"/>
        <v>0</v>
      </c>
      <c r="FG16" s="1">
        <f t="shared" si="102"/>
        <v>0</v>
      </c>
      <c r="FH16" s="1">
        <f t="shared" si="73"/>
        <v>0</v>
      </c>
      <c r="FI16" s="1">
        <f t="shared" si="73"/>
        <v>10201.110655849789</v>
      </c>
      <c r="FJ16" s="1">
        <f t="shared" si="73"/>
        <v>12501.361097855133</v>
      </c>
      <c r="FL16" s="1">
        <f t="shared" si="103"/>
        <v>22702.471753704922</v>
      </c>
      <c r="FM16" s="1">
        <f t="shared" si="74"/>
        <v>0</v>
      </c>
      <c r="FN16" s="1">
        <f t="shared" si="75"/>
        <v>22702.471753704922</v>
      </c>
      <c r="FO16" s="1"/>
      <c r="FP16" s="21">
        <f t="shared" si="76"/>
        <v>-41.408041445913113</v>
      </c>
      <c r="FQ16" s="1">
        <f t="shared" si="77"/>
        <v>22661.063712259009</v>
      </c>
      <c r="FS16" s="21">
        <f t="shared" si="24"/>
        <v>2.2702471753704923</v>
      </c>
      <c r="FU16" s="2">
        <f t="shared" si="78"/>
        <v>0</v>
      </c>
      <c r="FV16" s="2">
        <f t="shared" si="79"/>
        <v>0</v>
      </c>
      <c r="FW16" s="2">
        <f t="shared" si="80"/>
        <v>0.44933920704845814</v>
      </c>
      <c r="FX16" s="2">
        <f t="shared" si="81"/>
        <v>0.5506607929515418</v>
      </c>
      <c r="FZ16" s="2">
        <f t="shared" si="82"/>
        <v>1</v>
      </c>
      <c r="GA16" s="2">
        <f t="shared" si="104"/>
        <v>0</v>
      </c>
      <c r="GC16" s="1">
        <f t="shared" si="26"/>
        <v>0</v>
      </c>
      <c r="GD16" s="1">
        <f t="shared" si="27"/>
        <v>0</v>
      </c>
      <c r="GE16" s="1">
        <f t="shared" si="28"/>
        <v>10182.504399341053</v>
      </c>
      <c r="GF16" s="1">
        <f t="shared" si="29"/>
        <v>12478.559312917956</v>
      </c>
      <c r="GH16" s="1">
        <f t="shared" si="105"/>
        <v>0</v>
      </c>
      <c r="GI16" s="1">
        <f t="shared" si="106"/>
        <v>22661.063712259009</v>
      </c>
      <c r="GJ16" s="21">
        <f t="shared" si="83"/>
        <v>-41.408041445913113</v>
      </c>
      <c r="GK16" s="2">
        <f t="shared" si="30"/>
        <v>0</v>
      </c>
    </row>
    <row r="17" spans="1:193" ht="15" customHeight="1" x14ac:dyDescent="0.25">
      <c r="A17" s="1">
        <f>'BTEvent-Driven Loop'!A16</f>
        <v>13</v>
      </c>
      <c r="C17" s="1">
        <f>'BTEvent-Driven Loop'!C16</f>
        <v>0</v>
      </c>
      <c r="D17" s="1">
        <f>'BTEvent-Driven Loop'!D16</f>
        <v>0</v>
      </c>
      <c r="E17" s="1">
        <f>'BTEvent-Driven Loop'!E16</f>
        <v>1</v>
      </c>
      <c r="F17" s="1">
        <f>'BTEvent-Driven Loop'!F16</f>
        <v>1</v>
      </c>
      <c r="H17" s="1">
        <f>'BTEvent-Driven Loop'!H16</f>
        <v>266.11703583070465</v>
      </c>
      <c r="I17" s="1">
        <f>'BTEvent-Driven Loop'!I16</f>
        <v>1468.5423953100017</v>
      </c>
      <c r="J17" s="1">
        <f>'BTEvent-Driven Loop'!J16</f>
        <v>2806.5197260082246</v>
      </c>
      <c r="K17" s="1">
        <f>'BTEvent-Driven Loop'!K16</f>
        <v>17672.350430087834</v>
      </c>
      <c r="L17" s="1"/>
      <c r="M17" s="1">
        <f>'BTEvent-Driven Loop'!M16</f>
        <v>298.37364623442647</v>
      </c>
      <c r="N17" s="1">
        <f>'BTEvent-Driven Loop'!N16</f>
        <v>1424.9223241621798</v>
      </c>
      <c r="O17" s="1">
        <f>'BTEvent-Driven Loop'!O16</f>
        <v>2491.5022057419951</v>
      </c>
      <c r="P17" s="1">
        <f>'BTEvent-Driven Loop'!P16</f>
        <v>18602.474136934561</v>
      </c>
      <c r="R17" s="2">
        <f t="shared" si="31"/>
        <v>-1.0000000000000009E-2</v>
      </c>
      <c r="S17" s="2">
        <f t="shared" si="32"/>
        <v>1.0000000000000009E-2</v>
      </c>
      <c r="T17" s="2">
        <f t="shared" si="33"/>
        <v>-2.0000000000000018E-2</v>
      </c>
      <c r="U17" s="2">
        <f t="shared" si="34"/>
        <v>-4.9999999999999933E-2</v>
      </c>
      <c r="W17" s="2">
        <f t="shared" si="35"/>
        <v>0.1100000000000001</v>
      </c>
      <c r="X17" s="2">
        <f t="shared" si="36"/>
        <v>-2.0000000000000018E-2</v>
      </c>
      <c r="Y17" s="2">
        <f t="shared" si="37"/>
        <v>-0.13000000000000012</v>
      </c>
      <c r="Z17" s="2">
        <f t="shared" si="38"/>
        <v>0</v>
      </c>
      <c r="AB17" s="1">
        <f t="shared" si="84"/>
        <v>2</v>
      </c>
      <c r="AC17" s="3">
        <f t="shared" si="39"/>
        <v>0.5</v>
      </c>
      <c r="AE17" s="2">
        <f t="shared" si="40"/>
        <v>0</v>
      </c>
      <c r="AF17" s="2">
        <f t="shared" si="40"/>
        <v>0</v>
      </c>
      <c r="AG17" s="2">
        <f t="shared" si="40"/>
        <v>0.5</v>
      </c>
      <c r="AH17" s="2">
        <f t="shared" si="40"/>
        <v>0.5</v>
      </c>
      <c r="AJ17" s="1">
        <f t="shared" si="85"/>
        <v>0</v>
      </c>
      <c r="AK17" s="1">
        <f t="shared" si="86"/>
        <v>0</v>
      </c>
      <c r="AL17" s="1">
        <f t="shared" si="87"/>
        <v>10182.504399341053</v>
      </c>
      <c r="AM17" s="1">
        <f t="shared" si="88"/>
        <v>12478.559312917956</v>
      </c>
      <c r="AO17" s="1">
        <f t="shared" si="42"/>
        <v>22661.063712259009</v>
      </c>
      <c r="AP17" s="1">
        <f t="shared" si="89"/>
        <v>0</v>
      </c>
      <c r="AQ17" s="1">
        <f t="shared" si="43"/>
        <v>22661.063712259009</v>
      </c>
      <c r="AS17" s="1">
        <f t="shared" si="90"/>
        <v>22661.063712259009</v>
      </c>
      <c r="AU17" s="1">
        <f t="shared" si="91"/>
        <v>0</v>
      </c>
      <c r="AV17" s="1">
        <f t="shared" si="91"/>
        <v>0</v>
      </c>
      <c r="AW17" s="1">
        <f t="shared" si="91"/>
        <v>11330.531856129504</v>
      </c>
      <c r="AX17" s="1">
        <f t="shared" si="91"/>
        <v>11330.531856129504</v>
      </c>
      <c r="AZ17" s="43">
        <f t="shared" si="44"/>
        <v>22661.063712259009</v>
      </c>
      <c r="BA17" s="43">
        <f t="shared" si="45"/>
        <v>0</v>
      </c>
      <c r="BB17" s="1">
        <f t="shared" si="92"/>
        <v>22661.063712259009</v>
      </c>
      <c r="BC17" s="1"/>
      <c r="BD17" s="1">
        <f t="shared" si="46"/>
        <v>0</v>
      </c>
      <c r="BE17" s="1">
        <f t="shared" si="46"/>
        <v>0</v>
      </c>
      <c r="BF17" s="1">
        <f t="shared" si="46"/>
        <v>1148.0274567884517</v>
      </c>
      <c r="BG17" s="1">
        <f t="shared" si="46"/>
        <v>0</v>
      </c>
      <c r="BH17" s="1"/>
      <c r="BI17" s="1">
        <f t="shared" si="47"/>
        <v>0</v>
      </c>
      <c r="BJ17" s="1">
        <f t="shared" si="47"/>
        <v>0</v>
      </c>
      <c r="BK17" s="1">
        <f t="shared" si="47"/>
        <v>0</v>
      </c>
      <c r="BL17" s="1">
        <f t="shared" si="47"/>
        <v>1148.0274567884517</v>
      </c>
      <c r="BM17" s="1"/>
      <c r="BN17" s="43">
        <f t="shared" si="107"/>
        <v>0</v>
      </c>
      <c r="BO17" s="43">
        <f t="shared" si="49"/>
        <v>0</v>
      </c>
      <c r="BP17" s="43">
        <f t="shared" si="50"/>
        <v>10182.504399341053</v>
      </c>
      <c r="BQ17" s="43">
        <f t="shared" si="51"/>
        <v>11330.531856129504</v>
      </c>
      <c r="BR17" s="1"/>
      <c r="BS17" s="1">
        <f t="shared" si="93"/>
        <v>0</v>
      </c>
      <c r="BT17" s="1">
        <f t="shared" si="52"/>
        <v>0</v>
      </c>
      <c r="BU17" s="1">
        <f t="shared" si="52"/>
        <v>1148.0274567884517</v>
      </c>
      <c r="BV17" s="1">
        <f t="shared" si="52"/>
        <v>0</v>
      </c>
      <c r="BW17" s="1"/>
      <c r="BX17" s="1">
        <f t="shared" si="94"/>
        <v>0</v>
      </c>
      <c r="BY17" s="1">
        <f t="shared" si="53"/>
        <v>0</v>
      </c>
      <c r="BZ17" s="1">
        <f t="shared" si="53"/>
        <v>1146.3079947962572</v>
      </c>
      <c r="CA17" s="1">
        <f t="shared" si="53"/>
        <v>0</v>
      </c>
      <c r="CB17" s="1"/>
      <c r="CC17" s="100">
        <f t="shared" si="108"/>
        <v>0</v>
      </c>
      <c r="CD17" s="100">
        <f t="shared" si="54"/>
        <v>0</v>
      </c>
      <c r="CE17" s="100">
        <f t="shared" si="54"/>
        <v>1.7194619921945105</v>
      </c>
      <c r="CF17" s="100">
        <f t="shared" si="54"/>
        <v>0</v>
      </c>
      <c r="CG17" s="1"/>
      <c r="CH17" s="2">
        <f t="shared" si="55"/>
        <v>-1.0000000000000009E-2</v>
      </c>
      <c r="CI17" s="2">
        <f t="shared" si="55"/>
        <v>1.0000000000000009E-2</v>
      </c>
      <c r="CJ17" s="2">
        <f t="shared" si="55"/>
        <v>-2.0000000000000018E-2</v>
      </c>
      <c r="CK17" s="2">
        <f t="shared" si="55"/>
        <v>-4.9999999999999933E-2</v>
      </c>
      <c r="CL17" s="1"/>
      <c r="CM17" s="2">
        <f t="shared" si="56"/>
        <v>0.1100000000000001</v>
      </c>
      <c r="CN17" s="2">
        <f t="shared" si="56"/>
        <v>-2.0000000000000018E-2</v>
      </c>
      <c r="CO17" s="2">
        <f t="shared" si="56"/>
        <v>-0.13000000000000012</v>
      </c>
      <c r="CP17" s="2">
        <f t="shared" si="56"/>
        <v>0</v>
      </c>
      <c r="CQ17" s="1"/>
      <c r="CR17" s="2">
        <f t="shared" si="95"/>
        <v>0.12000000000000011</v>
      </c>
      <c r="CS17" s="2">
        <f t="shared" si="57"/>
        <v>-3.0000000000000027E-2</v>
      </c>
      <c r="CT17" s="2">
        <f t="shared" si="58"/>
        <v>-0.1100000000000001</v>
      </c>
      <c r="CU17" s="2">
        <f t="shared" si="59"/>
        <v>4.9999999999999933E-2</v>
      </c>
      <c r="CV17" s="1"/>
      <c r="CW17" s="1">
        <f t="shared" si="60"/>
        <v>0</v>
      </c>
      <c r="CX17" s="1">
        <f t="shared" si="60"/>
        <v>0</v>
      </c>
      <c r="CY17" s="1">
        <f t="shared" si="60"/>
        <v>1020.2141153686688</v>
      </c>
      <c r="CZ17" s="1">
        <f t="shared" si="60"/>
        <v>0</v>
      </c>
      <c r="DA17" s="1"/>
      <c r="DB17" s="1">
        <f t="shared" si="61"/>
        <v>0</v>
      </c>
      <c r="DC17" s="1">
        <f t="shared" si="61"/>
        <v>0</v>
      </c>
      <c r="DD17" s="1">
        <f t="shared" si="61"/>
        <v>10182.504399341053</v>
      </c>
      <c r="DE17" s="1">
        <f t="shared" si="61"/>
        <v>11330.531856129504</v>
      </c>
      <c r="DG17" s="2">
        <f t="shared" si="62"/>
        <v>0.1100000000000001</v>
      </c>
      <c r="DH17" s="2">
        <f t="shared" si="63"/>
        <v>-2.0000000000000018E-2</v>
      </c>
      <c r="DI17" s="2">
        <f t="shared" si="64"/>
        <v>-0.13000000000000012</v>
      </c>
      <c r="DJ17" s="2">
        <f t="shared" si="65"/>
        <v>0</v>
      </c>
      <c r="DL17" s="1">
        <f t="shared" si="96"/>
        <v>0</v>
      </c>
      <c r="DM17" s="1">
        <f t="shared" si="66"/>
        <v>0</v>
      </c>
      <c r="DN17" s="1">
        <f t="shared" si="66"/>
        <v>8858.778827426715</v>
      </c>
      <c r="DO17" s="1">
        <f t="shared" si="66"/>
        <v>11330.531856129504</v>
      </c>
      <c r="DQ17" s="1">
        <f t="shared" si="67"/>
        <v>0</v>
      </c>
      <c r="DR17" s="1">
        <f t="shared" si="67"/>
        <v>0</v>
      </c>
      <c r="DS17" s="1">
        <f t="shared" si="67"/>
        <v>0</v>
      </c>
      <c r="DT17" s="1">
        <f t="shared" si="67"/>
        <v>1148.0274567884517</v>
      </c>
      <c r="DV17" s="2">
        <f t="shared" si="68"/>
        <v>0.1100000000000001</v>
      </c>
      <c r="DW17" s="2">
        <f t="shared" si="68"/>
        <v>-2.0000000000000018E-2</v>
      </c>
      <c r="DX17" s="2">
        <f t="shared" si="68"/>
        <v>-0.13000000000000012</v>
      </c>
      <c r="DY17" s="2">
        <f t="shared" si="68"/>
        <v>0</v>
      </c>
      <c r="EA17" s="1">
        <f t="shared" si="97"/>
        <v>0</v>
      </c>
      <c r="EB17" s="1">
        <f t="shared" si="69"/>
        <v>0</v>
      </c>
      <c r="EC17" s="1">
        <f t="shared" si="69"/>
        <v>0</v>
      </c>
      <c r="ED17" s="1">
        <f t="shared" si="69"/>
        <v>1148.0274567884517</v>
      </c>
      <c r="EF17" s="1">
        <f t="shared" si="98"/>
        <v>0</v>
      </c>
      <c r="EG17" s="1">
        <f t="shared" si="70"/>
        <v>0</v>
      </c>
      <c r="EH17" s="1">
        <f t="shared" si="70"/>
        <v>0</v>
      </c>
      <c r="EI17" s="1">
        <f t="shared" si="70"/>
        <v>1145.1645454248894</v>
      </c>
      <c r="EK17" s="21">
        <f t="shared" si="109"/>
        <v>0</v>
      </c>
      <c r="EL17" s="21">
        <f t="shared" si="71"/>
        <v>0</v>
      </c>
      <c r="EM17" s="21">
        <f t="shared" si="71"/>
        <v>0</v>
      </c>
      <c r="EN17" s="21">
        <f t="shared" si="71"/>
        <v>2.8629113635622616</v>
      </c>
      <c r="EP17" s="21">
        <f t="shared" si="99"/>
        <v>2.8629113635622616</v>
      </c>
      <c r="ER17" s="1">
        <f t="shared" si="72"/>
        <v>0</v>
      </c>
      <c r="ES17" s="1">
        <f t="shared" si="72"/>
        <v>0</v>
      </c>
      <c r="ET17" s="1">
        <f t="shared" si="72"/>
        <v>1020.2141153686688</v>
      </c>
      <c r="EU17" s="1">
        <f t="shared" si="72"/>
        <v>0</v>
      </c>
      <c r="EV17" s="1"/>
      <c r="EW17" s="1">
        <f t="shared" si="100"/>
        <v>0</v>
      </c>
      <c r="EX17" s="1">
        <f t="shared" si="100"/>
        <v>0</v>
      </c>
      <c r="EY17" s="1">
        <f t="shared" si="100"/>
        <v>8858.778827426715</v>
      </c>
      <c r="EZ17" s="1">
        <f t="shared" si="100"/>
        <v>11330.531856129504</v>
      </c>
      <c r="FA17" s="1"/>
      <c r="FB17" s="21">
        <f t="shared" si="101"/>
        <v>0</v>
      </c>
      <c r="FC17" s="21">
        <f t="shared" si="101"/>
        <v>0</v>
      </c>
      <c r="FD17" s="21">
        <f t="shared" si="101"/>
        <v>0</v>
      </c>
      <c r="FE17" s="21">
        <f t="shared" si="101"/>
        <v>2.8629113635622616</v>
      </c>
      <c r="FG17" s="1">
        <f t="shared" si="102"/>
        <v>0</v>
      </c>
      <c r="FH17" s="1">
        <f t="shared" si="73"/>
        <v>0</v>
      </c>
      <c r="FI17" s="1">
        <f t="shared" si="73"/>
        <v>9878.992942795383</v>
      </c>
      <c r="FJ17" s="1">
        <f t="shared" si="73"/>
        <v>11330.531856129504</v>
      </c>
      <c r="FL17" s="1">
        <f t="shared" si="103"/>
        <v>21209.524798924889</v>
      </c>
      <c r="FM17" s="1">
        <f t="shared" si="74"/>
        <v>0</v>
      </c>
      <c r="FN17" s="1">
        <f t="shared" si="75"/>
        <v>21209.524798924889</v>
      </c>
      <c r="FO17" s="1"/>
      <c r="FP17" s="21">
        <f t="shared" si="76"/>
        <v>-2.8629113635622616</v>
      </c>
      <c r="FQ17" s="1">
        <f t="shared" si="77"/>
        <v>21206.661887561328</v>
      </c>
      <c r="FS17" s="21">
        <f t="shared" si="24"/>
        <v>2.1209524798924888</v>
      </c>
      <c r="FU17" s="2">
        <f t="shared" si="78"/>
        <v>0</v>
      </c>
      <c r="FV17" s="2">
        <f t="shared" si="79"/>
        <v>0</v>
      </c>
      <c r="FW17" s="2">
        <f t="shared" si="80"/>
        <v>0.46578096569594757</v>
      </c>
      <c r="FX17" s="2">
        <f t="shared" si="81"/>
        <v>0.53421903430405238</v>
      </c>
      <c r="FZ17" s="2">
        <f t="shared" si="82"/>
        <v>1</v>
      </c>
      <c r="GA17" s="2">
        <f t="shared" si="104"/>
        <v>0</v>
      </c>
      <c r="GC17" s="1">
        <f t="shared" si="26"/>
        <v>0</v>
      </c>
      <c r="GD17" s="1">
        <f t="shared" si="27"/>
        <v>0</v>
      </c>
      <c r="GE17" s="1">
        <f t="shared" si="28"/>
        <v>9877.6594531757619</v>
      </c>
      <c r="GF17" s="1">
        <f t="shared" si="29"/>
        <v>11329.002434385566</v>
      </c>
      <c r="GH17" s="1">
        <f t="shared" si="105"/>
        <v>0</v>
      </c>
      <c r="GI17" s="1">
        <f t="shared" si="106"/>
        <v>21206.661887561328</v>
      </c>
      <c r="GJ17" s="21">
        <f t="shared" si="83"/>
        <v>-2.8629113635615795</v>
      </c>
      <c r="GK17" s="2">
        <f t="shared" si="30"/>
        <v>6.8212102632969618E-13</v>
      </c>
    </row>
    <row r="18" spans="1:193" ht="15" customHeight="1" x14ac:dyDescent="0.25">
      <c r="A18" s="1">
        <f>'BTEvent-Driven Loop'!A17</f>
        <v>14</v>
      </c>
      <c r="C18" s="1">
        <f>'BTEvent-Driven Loop'!C17</f>
        <v>0</v>
      </c>
      <c r="D18" s="1">
        <f>'BTEvent-Driven Loop'!D17</f>
        <v>0</v>
      </c>
      <c r="E18" s="1">
        <f>'BTEvent-Driven Loop'!E17</f>
        <v>1</v>
      </c>
      <c r="F18" s="1">
        <f>'BTEvent-Driven Loop'!F17</f>
        <v>0</v>
      </c>
      <c r="H18" s="1">
        <f>'BTEvent-Driven Loop'!H17</f>
        <v>289.42243684739367</v>
      </c>
      <c r="I18" s="1">
        <f>'BTEvent-Driven Loop'!I17</f>
        <v>1439.1715474038017</v>
      </c>
      <c r="J18" s="1">
        <f>'BTEvent-Driven Loop'!J17</f>
        <v>2366.9270954548952</v>
      </c>
      <c r="K18" s="1">
        <f>'BTEvent-Driven Loop'!K17</f>
        <v>17858.375171457177</v>
      </c>
      <c r="L18" s="1"/>
      <c r="M18" s="1">
        <f>'BTEvent-Driven Loop'!M17</f>
        <v>319.25980147083635</v>
      </c>
      <c r="N18" s="1">
        <f>'BTEvent-Driven Loop'!N17</f>
        <v>1310.9285382292055</v>
      </c>
      <c r="O18" s="1">
        <f>'BTEvent-Driven Loop'!O17</f>
        <v>2217.4369631103755</v>
      </c>
      <c r="P18" s="1">
        <f>'BTEvent-Driven Loop'!P17</f>
        <v>21950.91948158278</v>
      </c>
      <c r="R18" s="2">
        <f t="shared" si="31"/>
        <v>-3.0000000000000027E-2</v>
      </c>
      <c r="S18" s="2">
        <f t="shared" si="32"/>
        <v>1.0000000000000009E-2</v>
      </c>
      <c r="T18" s="2">
        <f t="shared" si="33"/>
        <v>-5.0000000000000044E-2</v>
      </c>
      <c r="U18" s="2">
        <f t="shared" si="34"/>
        <v>-4.0000000000000036E-2</v>
      </c>
      <c r="W18" s="2">
        <f t="shared" si="35"/>
        <v>7.0000000000000062E-2</v>
      </c>
      <c r="X18" s="2">
        <f t="shared" si="36"/>
        <v>-7.999999999999996E-2</v>
      </c>
      <c r="Y18" s="2">
        <f t="shared" si="37"/>
        <v>-0.1100000000000001</v>
      </c>
      <c r="Z18" s="2">
        <f t="shared" si="38"/>
        <v>0.17999999999999994</v>
      </c>
      <c r="AB18" s="1">
        <f t="shared" si="84"/>
        <v>1</v>
      </c>
      <c r="AC18" s="3">
        <f t="shared" si="39"/>
        <v>0.8</v>
      </c>
      <c r="AE18" s="2">
        <f t="shared" si="40"/>
        <v>0</v>
      </c>
      <c r="AF18" s="2">
        <f t="shared" si="40"/>
        <v>0</v>
      </c>
      <c r="AG18" s="2">
        <f t="shared" si="40"/>
        <v>0.8</v>
      </c>
      <c r="AH18" s="2">
        <f t="shared" si="40"/>
        <v>0</v>
      </c>
      <c r="AJ18" s="1">
        <f t="shared" si="85"/>
        <v>0</v>
      </c>
      <c r="AK18" s="1">
        <f t="shared" si="86"/>
        <v>0</v>
      </c>
      <c r="AL18" s="1">
        <f t="shared" si="87"/>
        <v>9877.6594531757619</v>
      </c>
      <c r="AM18" s="1">
        <f t="shared" si="88"/>
        <v>11329.002434385566</v>
      </c>
      <c r="AO18" s="1">
        <f t="shared" si="42"/>
        <v>21206.661887561328</v>
      </c>
      <c r="AP18" s="1">
        <f t="shared" si="89"/>
        <v>0</v>
      </c>
      <c r="AQ18" s="1">
        <f t="shared" si="43"/>
        <v>21206.661887561328</v>
      </c>
      <c r="AS18" s="1">
        <f t="shared" si="90"/>
        <v>21206.661887561328</v>
      </c>
      <c r="AU18" s="1">
        <f t="shared" si="91"/>
        <v>0</v>
      </c>
      <c r="AV18" s="1">
        <f t="shared" si="91"/>
        <v>0</v>
      </c>
      <c r="AW18" s="1">
        <f t="shared" si="91"/>
        <v>16965.329510049061</v>
      </c>
      <c r="AX18" s="1">
        <f t="shared" si="91"/>
        <v>0</v>
      </c>
      <c r="AZ18" s="43">
        <f t="shared" si="44"/>
        <v>16965.329510049061</v>
      </c>
      <c r="BA18" s="43">
        <f t="shared" si="45"/>
        <v>4241.3323775122662</v>
      </c>
      <c r="BB18" s="1">
        <f t="shared" si="92"/>
        <v>21206.661887561328</v>
      </c>
      <c r="BC18" s="1"/>
      <c r="BD18" s="1">
        <f t="shared" si="46"/>
        <v>0</v>
      </c>
      <c r="BE18" s="1">
        <f t="shared" si="46"/>
        <v>0</v>
      </c>
      <c r="BF18" s="1">
        <f t="shared" si="46"/>
        <v>7087.6700568732995</v>
      </c>
      <c r="BG18" s="1">
        <f t="shared" si="46"/>
        <v>0</v>
      </c>
      <c r="BH18" s="1"/>
      <c r="BI18" s="1">
        <f t="shared" si="47"/>
        <v>0</v>
      </c>
      <c r="BJ18" s="1">
        <f t="shared" si="47"/>
        <v>0</v>
      </c>
      <c r="BK18" s="1">
        <f t="shared" si="47"/>
        <v>0</v>
      </c>
      <c r="BL18" s="1">
        <f t="shared" si="47"/>
        <v>11329.002434385566</v>
      </c>
      <c r="BM18" s="1"/>
      <c r="BN18" s="43">
        <f t="shared" si="107"/>
        <v>0</v>
      </c>
      <c r="BO18" s="43">
        <f t="shared" si="49"/>
        <v>0</v>
      </c>
      <c r="BP18" s="43">
        <f t="shared" si="50"/>
        <v>9877.6594531757619</v>
      </c>
      <c r="BQ18" s="43">
        <f t="shared" si="51"/>
        <v>0</v>
      </c>
      <c r="BR18" s="1"/>
      <c r="BS18" s="1">
        <f t="shared" si="93"/>
        <v>0</v>
      </c>
      <c r="BT18" s="1">
        <f t="shared" si="52"/>
        <v>0</v>
      </c>
      <c r="BU18" s="1">
        <f t="shared" si="52"/>
        <v>7087.6700568732995</v>
      </c>
      <c r="BV18" s="1">
        <f t="shared" si="52"/>
        <v>0</v>
      </c>
      <c r="BW18" s="1"/>
      <c r="BX18" s="1">
        <f t="shared" si="94"/>
        <v>0</v>
      </c>
      <c r="BY18" s="1">
        <f t="shared" si="53"/>
        <v>0</v>
      </c>
      <c r="BZ18" s="1">
        <f t="shared" si="53"/>
        <v>7077.0544751605585</v>
      </c>
      <c r="CA18" s="1">
        <f t="shared" si="53"/>
        <v>0</v>
      </c>
      <c r="CB18" s="1"/>
      <c r="CC18" s="100">
        <f t="shared" si="108"/>
        <v>0</v>
      </c>
      <c r="CD18" s="100">
        <f t="shared" si="54"/>
        <v>0</v>
      </c>
      <c r="CE18" s="100">
        <f t="shared" si="54"/>
        <v>10.615581712741005</v>
      </c>
      <c r="CF18" s="100">
        <f t="shared" si="54"/>
        <v>0</v>
      </c>
      <c r="CG18" s="1"/>
      <c r="CH18" s="2">
        <f t="shared" si="55"/>
        <v>-3.0000000000000027E-2</v>
      </c>
      <c r="CI18" s="2">
        <f t="shared" si="55"/>
        <v>1.0000000000000009E-2</v>
      </c>
      <c r="CJ18" s="2">
        <f t="shared" si="55"/>
        <v>-5.0000000000000044E-2</v>
      </c>
      <c r="CK18" s="2">
        <f t="shared" si="55"/>
        <v>-4.0000000000000036E-2</v>
      </c>
      <c r="CL18" s="1"/>
      <c r="CM18" s="2">
        <f t="shared" si="56"/>
        <v>7.0000000000000062E-2</v>
      </c>
      <c r="CN18" s="2">
        <f t="shared" si="56"/>
        <v>-7.999999999999996E-2</v>
      </c>
      <c r="CO18" s="2">
        <f t="shared" si="56"/>
        <v>-0.1100000000000001</v>
      </c>
      <c r="CP18" s="2">
        <f t="shared" si="56"/>
        <v>0.17999999999999994</v>
      </c>
      <c r="CQ18" s="1"/>
      <c r="CR18" s="2">
        <f t="shared" si="95"/>
        <v>0.10000000000000009</v>
      </c>
      <c r="CS18" s="2">
        <f t="shared" si="57"/>
        <v>-8.9999999999999969E-2</v>
      </c>
      <c r="CT18" s="2">
        <f t="shared" si="58"/>
        <v>-6.0000000000000053E-2</v>
      </c>
      <c r="CU18" s="2">
        <f t="shared" si="59"/>
        <v>0.21999999999999997</v>
      </c>
      <c r="CV18" s="1"/>
      <c r="CW18" s="1">
        <f t="shared" si="60"/>
        <v>0</v>
      </c>
      <c r="CX18" s="1">
        <f t="shared" si="60"/>
        <v>0</v>
      </c>
      <c r="CY18" s="1">
        <f t="shared" si="60"/>
        <v>6652.4312066509247</v>
      </c>
      <c r="CZ18" s="1">
        <f t="shared" si="60"/>
        <v>0</v>
      </c>
      <c r="DA18" s="1"/>
      <c r="DB18" s="1">
        <f t="shared" si="61"/>
        <v>0</v>
      </c>
      <c r="DC18" s="1">
        <f t="shared" si="61"/>
        <v>0</v>
      </c>
      <c r="DD18" s="1">
        <f t="shared" si="61"/>
        <v>9877.6594531757619</v>
      </c>
      <c r="DE18" s="1">
        <f t="shared" si="61"/>
        <v>0</v>
      </c>
      <c r="DG18" s="2">
        <f t="shared" si="62"/>
        <v>7.0000000000000062E-2</v>
      </c>
      <c r="DH18" s="2">
        <f t="shared" si="63"/>
        <v>-7.999999999999996E-2</v>
      </c>
      <c r="DI18" s="2">
        <f t="shared" si="64"/>
        <v>-0.1100000000000001</v>
      </c>
      <c r="DJ18" s="2">
        <f t="shared" si="65"/>
        <v>0.17999999999999994</v>
      </c>
      <c r="DL18" s="1">
        <f t="shared" si="96"/>
        <v>0</v>
      </c>
      <c r="DM18" s="1">
        <f t="shared" si="66"/>
        <v>0</v>
      </c>
      <c r="DN18" s="1">
        <f t="shared" si="66"/>
        <v>8791.1169133264266</v>
      </c>
      <c r="DO18" s="1">
        <f t="shared" si="66"/>
        <v>0</v>
      </c>
      <c r="DQ18" s="1">
        <f t="shared" si="67"/>
        <v>0</v>
      </c>
      <c r="DR18" s="1">
        <f t="shared" si="67"/>
        <v>0</v>
      </c>
      <c r="DS18" s="1">
        <f t="shared" si="67"/>
        <v>0</v>
      </c>
      <c r="DT18" s="1">
        <f t="shared" si="67"/>
        <v>11329.002434385566</v>
      </c>
      <c r="DV18" s="2">
        <f t="shared" si="68"/>
        <v>7.0000000000000062E-2</v>
      </c>
      <c r="DW18" s="2">
        <f t="shared" si="68"/>
        <v>-7.999999999999996E-2</v>
      </c>
      <c r="DX18" s="2">
        <f t="shared" si="68"/>
        <v>-0.1100000000000001</v>
      </c>
      <c r="DY18" s="2">
        <f t="shared" si="68"/>
        <v>0.17999999999999994</v>
      </c>
      <c r="EA18" s="1">
        <f t="shared" si="97"/>
        <v>0</v>
      </c>
      <c r="EB18" s="1">
        <f t="shared" si="69"/>
        <v>0</v>
      </c>
      <c r="EC18" s="1">
        <f t="shared" si="69"/>
        <v>0</v>
      </c>
      <c r="ED18" s="1">
        <f t="shared" si="69"/>
        <v>13368.222872574966</v>
      </c>
      <c r="EF18" s="1">
        <f t="shared" si="98"/>
        <v>0</v>
      </c>
      <c r="EG18" s="1">
        <f t="shared" si="70"/>
        <v>0</v>
      </c>
      <c r="EH18" s="1">
        <f t="shared" si="70"/>
        <v>0</v>
      </c>
      <c r="EI18" s="1">
        <f t="shared" si="70"/>
        <v>13334.885658428895</v>
      </c>
      <c r="EK18" s="21">
        <f t="shared" si="109"/>
        <v>0</v>
      </c>
      <c r="EL18" s="21">
        <f t="shared" si="71"/>
        <v>0</v>
      </c>
      <c r="EM18" s="21">
        <f t="shared" si="71"/>
        <v>0</v>
      </c>
      <c r="EN18" s="21">
        <f t="shared" si="71"/>
        <v>33.337214146071346</v>
      </c>
      <c r="EP18" s="21">
        <f t="shared" si="99"/>
        <v>33.337214146071346</v>
      </c>
      <c r="ER18" s="1">
        <f t="shared" si="72"/>
        <v>0</v>
      </c>
      <c r="ES18" s="1">
        <f t="shared" si="72"/>
        <v>0</v>
      </c>
      <c r="ET18" s="1">
        <f t="shared" si="72"/>
        <v>6652.4312066509247</v>
      </c>
      <c r="EU18" s="1">
        <f t="shared" si="72"/>
        <v>0</v>
      </c>
      <c r="EV18" s="1"/>
      <c r="EW18" s="1">
        <f t="shared" si="100"/>
        <v>0</v>
      </c>
      <c r="EX18" s="1">
        <f t="shared" si="100"/>
        <v>0</v>
      </c>
      <c r="EY18" s="1">
        <f t="shared" si="100"/>
        <v>8791.1169133264266</v>
      </c>
      <c r="EZ18" s="1">
        <f t="shared" si="100"/>
        <v>0</v>
      </c>
      <c r="FA18" s="1"/>
      <c r="FB18" s="21">
        <f t="shared" si="101"/>
        <v>0</v>
      </c>
      <c r="FC18" s="21">
        <f t="shared" si="101"/>
        <v>0</v>
      </c>
      <c r="FD18" s="21">
        <f t="shared" si="101"/>
        <v>0</v>
      </c>
      <c r="FE18" s="21">
        <f t="shared" si="101"/>
        <v>33.337214146071346</v>
      </c>
      <c r="FG18" s="1">
        <f t="shared" si="102"/>
        <v>0</v>
      </c>
      <c r="FH18" s="1">
        <f t="shared" si="73"/>
        <v>0</v>
      </c>
      <c r="FI18" s="1">
        <f t="shared" si="73"/>
        <v>15443.548119977351</v>
      </c>
      <c r="FJ18" s="1">
        <f t="shared" si="73"/>
        <v>0</v>
      </c>
      <c r="FL18" s="1">
        <f t="shared" si="103"/>
        <v>15443.548119977351</v>
      </c>
      <c r="FM18" s="1">
        <f t="shared" si="74"/>
        <v>4241.3323775122662</v>
      </c>
      <c r="FN18" s="1">
        <f t="shared" si="75"/>
        <v>19684.880497489619</v>
      </c>
      <c r="FO18" s="1"/>
      <c r="FP18" s="21">
        <f t="shared" si="76"/>
        <v>-33.337214146071346</v>
      </c>
      <c r="FQ18" s="1">
        <f t="shared" si="77"/>
        <v>19651.543283343548</v>
      </c>
      <c r="FS18" s="21">
        <f t="shared" si="24"/>
        <v>1.9684880497489619</v>
      </c>
      <c r="FU18" s="2">
        <f t="shared" si="78"/>
        <v>0</v>
      </c>
      <c r="FV18" s="2">
        <f t="shared" si="79"/>
        <v>0</v>
      </c>
      <c r="FW18" s="2">
        <f t="shared" si="80"/>
        <v>0.78453857629193335</v>
      </c>
      <c r="FX18" s="2">
        <f t="shared" si="81"/>
        <v>0</v>
      </c>
      <c r="FZ18" s="2">
        <f t="shared" si="82"/>
        <v>0.78453857629193335</v>
      </c>
      <c r="GA18" s="2">
        <f t="shared" si="104"/>
        <v>0.21546142370806654</v>
      </c>
      <c r="GC18" s="1">
        <f t="shared" si="26"/>
        <v>0</v>
      </c>
      <c r="GD18" s="1">
        <f t="shared" si="27"/>
        <v>0</v>
      </c>
      <c r="GE18" s="1">
        <f t="shared" si="28"/>
        <v>15417.393789453652</v>
      </c>
      <c r="GF18" s="1">
        <f t="shared" si="29"/>
        <v>0</v>
      </c>
      <c r="GH18" s="1">
        <f t="shared" si="105"/>
        <v>4234.1494938898932</v>
      </c>
      <c r="GI18" s="1">
        <f t="shared" si="106"/>
        <v>19651.543283343544</v>
      </c>
      <c r="GJ18" s="21">
        <f t="shared" si="83"/>
        <v>-33.337214146074984</v>
      </c>
      <c r="GK18" s="2">
        <f t="shared" si="30"/>
        <v>3.637978807091713E-12</v>
      </c>
    </row>
    <row r="19" spans="1:193" ht="15" customHeight="1" x14ac:dyDescent="0.25">
      <c r="A19" s="1">
        <f>'BTEvent-Driven Loop'!A18</f>
        <v>15</v>
      </c>
      <c r="C19" s="1">
        <f>'BTEvent-Driven Loop'!C18</f>
        <v>0</v>
      </c>
      <c r="D19" s="1">
        <f>'BTEvent-Driven Loop'!D18</f>
        <v>1</v>
      </c>
      <c r="E19" s="1">
        <f>'BTEvent-Driven Loop'!E18</f>
        <v>0</v>
      </c>
      <c r="F19" s="1">
        <f>'BTEvent-Driven Loop'!F18</f>
        <v>1</v>
      </c>
      <c r="H19" s="1">
        <f>'BTEvent-Driven Loop'!H18</f>
        <v>316.06720345612797</v>
      </c>
      <c r="I19" s="1">
        <f>'BTEvent-Driven Loop'!I18</f>
        <v>1258.4913967000373</v>
      </c>
      <c r="J19" s="1">
        <f>'BTEvent-Driven Loop'!J18</f>
        <v>2106.5651149548567</v>
      </c>
      <c r="K19" s="1">
        <f>'BTEvent-Driven Loop'!K18</f>
        <v>21072.882702319468</v>
      </c>
      <c r="L19" s="1"/>
      <c r="M19" s="1">
        <f>'BTEvent-Driven Loop'!M18</f>
        <v>277.75602727962763</v>
      </c>
      <c r="N19" s="1">
        <f>'BTEvent-Driven Loop'!N18</f>
        <v>1363.3656797583737</v>
      </c>
      <c r="O19" s="1">
        <f>'BTEvent-Driven Loop'!O18</f>
        <v>2372.6575505281021</v>
      </c>
      <c r="P19" s="1">
        <f>'BTEvent-Driven Loop'!P18</f>
        <v>20194.845923056157</v>
      </c>
      <c r="R19" s="2">
        <f t="shared" si="31"/>
        <v>-1.0000000000000009E-2</v>
      </c>
      <c r="S19" s="2">
        <f t="shared" si="32"/>
        <v>-4.0000000000000036E-2</v>
      </c>
      <c r="T19" s="2">
        <f t="shared" si="33"/>
        <v>-5.0000000000000044E-2</v>
      </c>
      <c r="U19" s="2">
        <f t="shared" si="34"/>
        <v>-4.0000000000000036E-2</v>
      </c>
      <c r="W19" s="2">
        <f t="shared" si="35"/>
        <v>-0.13</v>
      </c>
      <c r="X19" s="2">
        <f t="shared" si="36"/>
        <v>4.0000000000000036E-2</v>
      </c>
      <c r="Y19" s="2">
        <f t="shared" si="37"/>
        <v>7.0000000000000062E-2</v>
      </c>
      <c r="Z19" s="2">
        <f t="shared" si="38"/>
        <v>-8.0000000000000071E-2</v>
      </c>
      <c r="AB19" s="1">
        <f t="shared" si="84"/>
        <v>2</v>
      </c>
      <c r="AC19" s="3">
        <f t="shared" si="39"/>
        <v>0.5</v>
      </c>
      <c r="AE19" s="2">
        <f t="shared" si="40"/>
        <v>0</v>
      </c>
      <c r="AF19" s="2">
        <f t="shared" si="40"/>
        <v>0.5</v>
      </c>
      <c r="AG19" s="2">
        <f t="shared" si="40"/>
        <v>0</v>
      </c>
      <c r="AH19" s="2">
        <f t="shared" si="40"/>
        <v>0.5</v>
      </c>
      <c r="AJ19" s="1">
        <f t="shared" si="85"/>
        <v>0</v>
      </c>
      <c r="AK19" s="1">
        <f t="shared" si="86"/>
        <v>0</v>
      </c>
      <c r="AL19" s="1">
        <f t="shared" si="87"/>
        <v>15417.393789453652</v>
      </c>
      <c r="AM19" s="1">
        <f t="shared" si="88"/>
        <v>0</v>
      </c>
      <c r="AO19" s="1">
        <f t="shared" si="42"/>
        <v>15417.393789453652</v>
      </c>
      <c r="AP19" s="1">
        <f t="shared" si="89"/>
        <v>4234.1494938898932</v>
      </c>
      <c r="AQ19" s="1">
        <f t="shared" si="43"/>
        <v>19651.543283343544</v>
      </c>
      <c r="AS19" s="1">
        <f t="shared" si="90"/>
        <v>19651.543283343544</v>
      </c>
      <c r="AU19" s="1">
        <f t="shared" si="91"/>
        <v>0</v>
      </c>
      <c r="AV19" s="1">
        <f t="shared" si="91"/>
        <v>9825.7716416717722</v>
      </c>
      <c r="AW19" s="1">
        <f t="shared" si="91"/>
        <v>0</v>
      </c>
      <c r="AX19" s="1">
        <f t="shared" si="91"/>
        <v>9825.7716416717722</v>
      </c>
      <c r="AZ19" s="43">
        <f t="shared" si="44"/>
        <v>19651.543283343544</v>
      </c>
      <c r="BA19" s="43">
        <f t="shared" si="45"/>
        <v>0</v>
      </c>
      <c r="BB19" s="1">
        <f t="shared" si="92"/>
        <v>19651.543283343544</v>
      </c>
      <c r="BC19" s="1"/>
      <c r="BD19" s="1">
        <f t="shared" si="46"/>
        <v>0</v>
      </c>
      <c r="BE19" s="1">
        <f t="shared" si="46"/>
        <v>9825.7716416717722</v>
      </c>
      <c r="BF19" s="1">
        <f t="shared" si="46"/>
        <v>0</v>
      </c>
      <c r="BG19" s="1">
        <f t="shared" si="46"/>
        <v>9825.7716416717722</v>
      </c>
      <c r="BH19" s="1"/>
      <c r="BI19" s="1">
        <f t="shared" si="47"/>
        <v>0</v>
      </c>
      <c r="BJ19" s="1">
        <f t="shared" si="47"/>
        <v>0</v>
      </c>
      <c r="BK19" s="1">
        <f t="shared" si="47"/>
        <v>15417.393789453652</v>
      </c>
      <c r="BL19" s="1">
        <f t="shared" si="47"/>
        <v>0</v>
      </c>
      <c r="BM19" s="1"/>
      <c r="BN19" s="43">
        <f t="shared" si="107"/>
        <v>0</v>
      </c>
      <c r="BO19" s="43">
        <f t="shared" si="49"/>
        <v>0</v>
      </c>
      <c r="BP19" s="43">
        <f t="shared" si="50"/>
        <v>0</v>
      </c>
      <c r="BQ19" s="43">
        <f t="shared" si="51"/>
        <v>0</v>
      </c>
      <c r="BR19" s="1"/>
      <c r="BS19" s="1">
        <f t="shared" si="93"/>
        <v>0</v>
      </c>
      <c r="BT19" s="1">
        <f t="shared" si="52"/>
        <v>9825.7716416717722</v>
      </c>
      <c r="BU19" s="1">
        <f t="shared" si="52"/>
        <v>0</v>
      </c>
      <c r="BV19" s="1">
        <f t="shared" si="52"/>
        <v>9825.7716416717722</v>
      </c>
      <c r="BW19" s="1"/>
      <c r="BX19" s="1">
        <f t="shared" si="94"/>
        <v>0</v>
      </c>
      <c r="BY19" s="1">
        <f t="shared" si="53"/>
        <v>9811.0550590831463</v>
      </c>
      <c r="BZ19" s="1">
        <f t="shared" si="53"/>
        <v>0</v>
      </c>
      <c r="CA19" s="1">
        <f t="shared" si="53"/>
        <v>9811.0550590831463</v>
      </c>
      <c r="CB19" s="1"/>
      <c r="CC19" s="100">
        <f t="shared" si="108"/>
        <v>0</v>
      </c>
      <c r="CD19" s="100">
        <f t="shared" si="54"/>
        <v>14.716582588625897</v>
      </c>
      <c r="CE19" s="100">
        <f t="shared" si="54"/>
        <v>0</v>
      </c>
      <c r="CF19" s="100">
        <f t="shared" si="54"/>
        <v>14.716582588625897</v>
      </c>
      <c r="CG19" s="1"/>
      <c r="CH19" s="2">
        <f t="shared" si="55"/>
        <v>-1.0000000000000009E-2</v>
      </c>
      <c r="CI19" s="2">
        <f t="shared" si="55"/>
        <v>-4.0000000000000036E-2</v>
      </c>
      <c r="CJ19" s="2">
        <f t="shared" si="55"/>
        <v>-5.0000000000000044E-2</v>
      </c>
      <c r="CK19" s="2">
        <f t="shared" si="55"/>
        <v>-4.0000000000000036E-2</v>
      </c>
      <c r="CL19" s="1"/>
      <c r="CM19" s="2">
        <f t="shared" si="56"/>
        <v>-0.13</v>
      </c>
      <c r="CN19" s="2">
        <f t="shared" si="56"/>
        <v>4.0000000000000036E-2</v>
      </c>
      <c r="CO19" s="2">
        <f t="shared" si="56"/>
        <v>7.0000000000000062E-2</v>
      </c>
      <c r="CP19" s="2">
        <f t="shared" si="56"/>
        <v>-8.0000000000000071E-2</v>
      </c>
      <c r="CQ19" s="1"/>
      <c r="CR19" s="2">
        <f t="shared" si="95"/>
        <v>-0.12</v>
      </c>
      <c r="CS19" s="2">
        <f t="shared" si="57"/>
        <v>8.0000000000000071E-2</v>
      </c>
      <c r="CT19" s="2">
        <f t="shared" si="58"/>
        <v>0.12000000000000011</v>
      </c>
      <c r="CU19" s="2">
        <f t="shared" si="59"/>
        <v>-4.0000000000000036E-2</v>
      </c>
      <c r="CV19" s="1"/>
      <c r="CW19" s="1">
        <f t="shared" si="60"/>
        <v>0</v>
      </c>
      <c r="CX19" s="1">
        <f t="shared" si="60"/>
        <v>10595.939463809798</v>
      </c>
      <c r="CY19" s="1">
        <f t="shared" si="60"/>
        <v>0</v>
      </c>
      <c r="CZ19" s="1">
        <f t="shared" si="60"/>
        <v>9418.6128567198193</v>
      </c>
      <c r="DA19" s="1"/>
      <c r="DB19" s="1">
        <f t="shared" si="61"/>
        <v>0</v>
      </c>
      <c r="DC19" s="1">
        <f t="shared" si="61"/>
        <v>0</v>
      </c>
      <c r="DD19" s="1">
        <f t="shared" si="61"/>
        <v>0</v>
      </c>
      <c r="DE19" s="1">
        <f t="shared" si="61"/>
        <v>0</v>
      </c>
      <c r="DG19" s="2">
        <f t="shared" si="62"/>
        <v>-0.13</v>
      </c>
      <c r="DH19" s="2">
        <f t="shared" si="63"/>
        <v>4.0000000000000036E-2</v>
      </c>
      <c r="DI19" s="2">
        <f t="shared" si="64"/>
        <v>7.0000000000000062E-2</v>
      </c>
      <c r="DJ19" s="2">
        <f t="shared" si="65"/>
        <v>-8.0000000000000071E-2</v>
      </c>
      <c r="DL19" s="1">
        <f t="shared" si="96"/>
        <v>0</v>
      </c>
      <c r="DM19" s="1">
        <f t="shared" si="66"/>
        <v>0</v>
      </c>
      <c r="DN19" s="1">
        <f t="shared" si="66"/>
        <v>0</v>
      </c>
      <c r="DO19" s="1">
        <f t="shared" si="66"/>
        <v>0</v>
      </c>
      <c r="DQ19" s="1">
        <f t="shared" si="67"/>
        <v>0</v>
      </c>
      <c r="DR19" s="1">
        <f t="shared" si="67"/>
        <v>0</v>
      </c>
      <c r="DS19" s="1">
        <f t="shared" si="67"/>
        <v>15417.393789453652</v>
      </c>
      <c r="DT19" s="1">
        <f t="shared" si="67"/>
        <v>0</v>
      </c>
      <c r="DV19" s="2">
        <f t="shared" si="68"/>
        <v>-0.13</v>
      </c>
      <c r="DW19" s="2">
        <f t="shared" si="68"/>
        <v>4.0000000000000036E-2</v>
      </c>
      <c r="DX19" s="2">
        <f t="shared" si="68"/>
        <v>7.0000000000000062E-2</v>
      </c>
      <c r="DY19" s="2">
        <f t="shared" si="68"/>
        <v>-8.0000000000000071E-2</v>
      </c>
      <c r="EA19" s="1">
        <f t="shared" si="97"/>
        <v>0</v>
      </c>
      <c r="EB19" s="1">
        <f t="shared" si="69"/>
        <v>0</v>
      </c>
      <c r="EC19" s="1">
        <f t="shared" si="69"/>
        <v>16496.611354715409</v>
      </c>
      <c r="ED19" s="1">
        <f t="shared" si="69"/>
        <v>0</v>
      </c>
      <c r="EF19" s="1">
        <f t="shared" si="98"/>
        <v>0</v>
      </c>
      <c r="EG19" s="1">
        <f t="shared" si="70"/>
        <v>0</v>
      </c>
      <c r="EH19" s="1">
        <f t="shared" si="70"/>
        <v>16455.472673032829</v>
      </c>
      <c r="EI19" s="1">
        <f t="shared" si="70"/>
        <v>0</v>
      </c>
      <c r="EK19" s="21">
        <f t="shared" si="109"/>
        <v>0</v>
      </c>
      <c r="EL19" s="21">
        <f t="shared" si="71"/>
        <v>0</v>
      </c>
      <c r="EM19" s="21">
        <f t="shared" si="71"/>
        <v>41.138681682579772</v>
      </c>
      <c r="EN19" s="21">
        <f t="shared" si="71"/>
        <v>0</v>
      </c>
      <c r="EP19" s="21">
        <f t="shared" si="99"/>
        <v>41.138681682579772</v>
      </c>
      <c r="ER19" s="1">
        <f t="shared" si="72"/>
        <v>0</v>
      </c>
      <c r="ES19" s="1">
        <f t="shared" si="72"/>
        <v>10595.939463809798</v>
      </c>
      <c r="ET19" s="1">
        <f t="shared" si="72"/>
        <v>0</v>
      </c>
      <c r="EU19" s="1">
        <f t="shared" si="72"/>
        <v>9418.6128567198193</v>
      </c>
      <c r="EV19" s="1"/>
      <c r="EW19" s="1">
        <f t="shared" si="100"/>
        <v>0</v>
      </c>
      <c r="EX19" s="1">
        <f t="shared" si="100"/>
        <v>0</v>
      </c>
      <c r="EY19" s="1">
        <f t="shared" si="100"/>
        <v>0</v>
      </c>
      <c r="EZ19" s="1">
        <f t="shared" si="100"/>
        <v>0</v>
      </c>
      <c r="FA19" s="1"/>
      <c r="FB19" s="21">
        <f t="shared" si="101"/>
        <v>0</v>
      </c>
      <c r="FC19" s="21">
        <f t="shared" si="101"/>
        <v>0</v>
      </c>
      <c r="FD19" s="21">
        <f t="shared" si="101"/>
        <v>41.138681682579772</v>
      </c>
      <c r="FE19" s="21">
        <f t="shared" si="101"/>
        <v>0</v>
      </c>
      <c r="FG19" s="1">
        <f t="shared" si="102"/>
        <v>0</v>
      </c>
      <c r="FH19" s="1">
        <f t="shared" si="73"/>
        <v>10595.939463809798</v>
      </c>
      <c r="FI19" s="1">
        <f t="shared" si="73"/>
        <v>0</v>
      </c>
      <c r="FJ19" s="1">
        <f t="shared" si="73"/>
        <v>9418.6128567198193</v>
      </c>
      <c r="FL19" s="1">
        <f t="shared" si="103"/>
        <v>20014.552320529619</v>
      </c>
      <c r="FM19" s="1">
        <f t="shared" si="74"/>
        <v>0</v>
      </c>
      <c r="FN19" s="1">
        <f t="shared" si="75"/>
        <v>20014.552320529619</v>
      </c>
      <c r="FO19" s="1"/>
      <c r="FP19" s="21">
        <f t="shared" si="76"/>
        <v>-41.138681682579772</v>
      </c>
      <c r="FQ19" s="1">
        <f t="shared" si="77"/>
        <v>19973.41363884704</v>
      </c>
      <c r="FS19" s="21">
        <f t="shared" si="24"/>
        <v>2.0014552320529622</v>
      </c>
      <c r="FU19" s="2">
        <f t="shared" si="78"/>
        <v>0</v>
      </c>
      <c r="FV19" s="2">
        <f t="shared" si="79"/>
        <v>0.52941176470588236</v>
      </c>
      <c r="FW19" s="2">
        <f t="shared" si="80"/>
        <v>0</v>
      </c>
      <c r="FX19" s="2">
        <f t="shared" si="81"/>
        <v>0.47058823529411759</v>
      </c>
      <c r="FZ19" s="2">
        <f t="shared" si="82"/>
        <v>1</v>
      </c>
      <c r="GA19" s="2">
        <f t="shared" si="104"/>
        <v>0</v>
      </c>
      <c r="GC19" s="1">
        <f t="shared" si="26"/>
        <v>0</v>
      </c>
      <c r="GD19" s="1">
        <f t="shared" si="27"/>
        <v>10574.160161742551</v>
      </c>
      <c r="GE19" s="1">
        <f t="shared" si="28"/>
        <v>0</v>
      </c>
      <c r="GF19" s="1">
        <f t="shared" si="29"/>
        <v>9399.2534771044884</v>
      </c>
      <c r="GH19" s="1">
        <f t="shared" si="105"/>
        <v>0</v>
      </c>
      <c r="GI19" s="1">
        <f t="shared" si="106"/>
        <v>19973.41363884704</v>
      </c>
      <c r="GJ19" s="21">
        <f t="shared" si="83"/>
        <v>-41.138681682579772</v>
      </c>
      <c r="GK19" s="2">
        <f t="shared" si="30"/>
        <v>0</v>
      </c>
    </row>
    <row r="20" spans="1:193" ht="15" customHeight="1" x14ac:dyDescent="0.25">
      <c r="A20" s="1">
        <f>'BTEvent-Driven Loop'!A19</f>
        <v>16</v>
      </c>
      <c r="C20" s="1">
        <f>'BTEvent-Driven Loop'!C19</f>
        <v>1</v>
      </c>
      <c r="D20" s="1">
        <f>'BTEvent-Driven Loop'!D19</f>
        <v>0</v>
      </c>
      <c r="E20" s="1">
        <f>'BTEvent-Driven Loop'!E19</f>
        <v>1</v>
      </c>
      <c r="F20" s="1">
        <f>'BTEvent-Driven Loop'!F19</f>
        <v>1</v>
      </c>
      <c r="H20" s="1">
        <f>'BTEvent-Driven Loop'!H19</f>
        <v>266.64578618844251</v>
      </c>
      <c r="I20" s="1">
        <f>'BTEvent-Driven Loop'!I19</f>
        <v>1417.9003069487087</v>
      </c>
      <c r="J20" s="1">
        <f>'BTEvent-Driven Loop'!J19</f>
        <v>2396.3841260333829</v>
      </c>
      <c r="K20" s="1">
        <f>'BTEvent-Driven Loop'!K19</f>
        <v>19589.00054536447</v>
      </c>
      <c r="L20" s="1"/>
      <c r="M20" s="1">
        <f>'BTEvent-Driven Loop'!M19</f>
        <v>255.53554509725743</v>
      </c>
      <c r="N20" s="1">
        <f>'BTEvent-Driven Loop'!N19</f>
        <v>1608.7715021148808</v>
      </c>
      <c r="O20" s="1">
        <f>'BTEvent-Driven Loop'!O19</f>
        <v>2681.1030320967552</v>
      </c>
      <c r="P20" s="1">
        <f>'BTEvent-Driven Loop'!P19</f>
        <v>24233.815107667386</v>
      </c>
      <c r="R20" s="2">
        <f t="shared" si="31"/>
        <v>-4.0000000000000036E-2</v>
      </c>
      <c r="S20" s="2">
        <f t="shared" si="32"/>
        <v>4.0000000000000036E-2</v>
      </c>
      <c r="T20" s="2">
        <f t="shared" si="33"/>
        <v>1.0000000000000009E-2</v>
      </c>
      <c r="U20" s="2">
        <f t="shared" si="34"/>
        <v>-3.0000000000000138E-2</v>
      </c>
      <c r="W20" s="2">
        <f t="shared" si="35"/>
        <v>-7.999999999999996E-2</v>
      </c>
      <c r="X20" s="2">
        <f t="shared" si="36"/>
        <v>0.17999999999999994</v>
      </c>
      <c r="Y20" s="2">
        <f t="shared" si="37"/>
        <v>0.12999999999999989</v>
      </c>
      <c r="Z20" s="2">
        <f t="shared" si="38"/>
        <v>0.19999999999999996</v>
      </c>
      <c r="AB20" s="1">
        <f t="shared" si="84"/>
        <v>3</v>
      </c>
      <c r="AC20" s="3">
        <f t="shared" si="39"/>
        <v>0.33333333333333331</v>
      </c>
      <c r="AE20" s="2">
        <f t="shared" si="40"/>
        <v>0.33333333333333331</v>
      </c>
      <c r="AF20" s="2">
        <f t="shared" si="40"/>
        <v>0</v>
      </c>
      <c r="AG20" s="2">
        <f t="shared" si="40"/>
        <v>0.33333333333333331</v>
      </c>
      <c r="AH20" s="2">
        <f t="shared" si="40"/>
        <v>0.33333333333333331</v>
      </c>
      <c r="AJ20" s="1">
        <f t="shared" si="85"/>
        <v>0</v>
      </c>
      <c r="AK20" s="1">
        <f t="shared" si="86"/>
        <v>10574.160161742551</v>
      </c>
      <c r="AL20" s="1">
        <f t="shared" si="87"/>
        <v>0</v>
      </c>
      <c r="AM20" s="1">
        <f t="shared" si="88"/>
        <v>9399.2534771044884</v>
      </c>
      <c r="AO20" s="1">
        <f t="shared" si="42"/>
        <v>19973.41363884704</v>
      </c>
      <c r="AP20" s="1">
        <f t="shared" si="89"/>
        <v>0</v>
      </c>
      <c r="AQ20" s="1">
        <f t="shared" si="43"/>
        <v>19973.41363884704</v>
      </c>
      <c r="AS20" s="1">
        <f t="shared" si="90"/>
        <v>19973.41363884704</v>
      </c>
      <c r="AU20" s="1">
        <f t="shared" si="91"/>
        <v>6657.8045462823466</v>
      </c>
      <c r="AV20" s="1">
        <f t="shared" si="91"/>
        <v>0</v>
      </c>
      <c r="AW20" s="1">
        <f t="shared" si="91"/>
        <v>6657.8045462823466</v>
      </c>
      <c r="AX20" s="1">
        <f t="shared" si="91"/>
        <v>6657.8045462823466</v>
      </c>
      <c r="AZ20" s="43">
        <f t="shared" si="44"/>
        <v>19973.41363884704</v>
      </c>
      <c r="BA20" s="43">
        <f t="shared" si="45"/>
        <v>0</v>
      </c>
      <c r="BB20" s="1">
        <f t="shared" si="92"/>
        <v>19973.41363884704</v>
      </c>
      <c r="BC20" s="1"/>
      <c r="BD20" s="1">
        <f t="shared" si="46"/>
        <v>6657.8045462823466</v>
      </c>
      <c r="BE20" s="1">
        <f t="shared" si="46"/>
        <v>0</v>
      </c>
      <c r="BF20" s="1">
        <f t="shared" si="46"/>
        <v>6657.8045462823466</v>
      </c>
      <c r="BG20" s="1">
        <f t="shared" si="46"/>
        <v>0</v>
      </c>
      <c r="BH20" s="1"/>
      <c r="BI20" s="1">
        <f t="shared" si="47"/>
        <v>0</v>
      </c>
      <c r="BJ20" s="1">
        <f t="shared" si="47"/>
        <v>10574.160161742551</v>
      </c>
      <c r="BK20" s="1">
        <f t="shared" si="47"/>
        <v>0</v>
      </c>
      <c r="BL20" s="1">
        <f t="shared" si="47"/>
        <v>2741.4489308221418</v>
      </c>
      <c r="BM20" s="1"/>
      <c r="BN20" s="43">
        <f t="shared" si="107"/>
        <v>0</v>
      </c>
      <c r="BO20" s="43">
        <f t="shared" si="49"/>
        <v>0</v>
      </c>
      <c r="BP20" s="43">
        <f t="shared" si="50"/>
        <v>0</v>
      </c>
      <c r="BQ20" s="43">
        <f t="shared" si="51"/>
        <v>6657.8045462823466</v>
      </c>
      <c r="BR20" s="1"/>
      <c r="BS20" s="1">
        <f t="shared" si="93"/>
        <v>6657.8045462823466</v>
      </c>
      <c r="BT20" s="1">
        <f t="shared" si="52"/>
        <v>0</v>
      </c>
      <c r="BU20" s="1">
        <f t="shared" si="52"/>
        <v>6657.8045462823466</v>
      </c>
      <c r="BV20" s="1">
        <f t="shared" si="52"/>
        <v>0</v>
      </c>
      <c r="BW20" s="1"/>
      <c r="BX20" s="1">
        <f t="shared" si="94"/>
        <v>6647.8327970867158</v>
      </c>
      <c r="BY20" s="1">
        <f t="shared" si="53"/>
        <v>0</v>
      </c>
      <c r="BZ20" s="1">
        <f t="shared" si="53"/>
        <v>6647.8327970867158</v>
      </c>
      <c r="CA20" s="1">
        <f t="shared" si="53"/>
        <v>0</v>
      </c>
      <c r="CB20" s="1"/>
      <c r="CC20" s="100">
        <f t="shared" si="108"/>
        <v>9.971749195630764</v>
      </c>
      <c r="CD20" s="100">
        <f t="shared" si="54"/>
        <v>0</v>
      </c>
      <c r="CE20" s="100">
        <f t="shared" si="54"/>
        <v>9.971749195630764</v>
      </c>
      <c r="CF20" s="100">
        <f t="shared" si="54"/>
        <v>0</v>
      </c>
      <c r="CG20" s="1"/>
      <c r="CH20" s="2">
        <f t="shared" si="55"/>
        <v>-4.0000000000000036E-2</v>
      </c>
      <c r="CI20" s="2">
        <f t="shared" si="55"/>
        <v>4.0000000000000036E-2</v>
      </c>
      <c r="CJ20" s="2">
        <f t="shared" si="55"/>
        <v>1.0000000000000009E-2</v>
      </c>
      <c r="CK20" s="2">
        <f t="shared" si="55"/>
        <v>-3.0000000000000138E-2</v>
      </c>
      <c r="CL20" s="1"/>
      <c r="CM20" s="2">
        <f t="shared" si="56"/>
        <v>-7.999999999999996E-2</v>
      </c>
      <c r="CN20" s="2">
        <f t="shared" si="56"/>
        <v>0.17999999999999994</v>
      </c>
      <c r="CO20" s="2">
        <f t="shared" si="56"/>
        <v>0.12999999999999989</v>
      </c>
      <c r="CP20" s="2">
        <f t="shared" si="56"/>
        <v>0.19999999999999996</v>
      </c>
      <c r="CQ20" s="1"/>
      <c r="CR20" s="2">
        <f t="shared" si="95"/>
        <v>-3.9999999999999925E-2</v>
      </c>
      <c r="CS20" s="2">
        <f t="shared" si="57"/>
        <v>0.1399999999999999</v>
      </c>
      <c r="CT20" s="2">
        <f t="shared" si="58"/>
        <v>0.11999999999999988</v>
      </c>
      <c r="CU20" s="2">
        <f t="shared" si="59"/>
        <v>0.23000000000000009</v>
      </c>
      <c r="CV20" s="1"/>
      <c r="CW20" s="1">
        <f t="shared" si="60"/>
        <v>6381.9194852032479</v>
      </c>
      <c r="CX20" s="1">
        <f t="shared" si="60"/>
        <v>0</v>
      </c>
      <c r="CY20" s="1">
        <f t="shared" si="60"/>
        <v>7445.5727327371205</v>
      </c>
      <c r="CZ20" s="1">
        <f t="shared" si="60"/>
        <v>0</v>
      </c>
      <c r="DA20" s="1"/>
      <c r="DB20" s="1">
        <f t="shared" si="61"/>
        <v>0</v>
      </c>
      <c r="DC20" s="1">
        <f t="shared" si="61"/>
        <v>0</v>
      </c>
      <c r="DD20" s="1">
        <f t="shared" si="61"/>
        <v>0</v>
      </c>
      <c r="DE20" s="1">
        <f t="shared" si="61"/>
        <v>6657.8045462823466</v>
      </c>
      <c r="DG20" s="2">
        <f t="shared" si="62"/>
        <v>-7.999999999999996E-2</v>
      </c>
      <c r="DH20" s="2">
        <f t="shared" si="63"/>
        <v>0.17999999999999994</v>
      </c>
      <c r="DI20" s="2">
        <f t="shared" si="64"/>
        <v>0.12999999999999989</v>
      </c>
      <c r="DJ20" s="2">
        <f t="shared" si="65"/>
        <v>0.19999999999999996</v>
      </c>
      <c r="DL20" s="1">
        <f t="shared" si="96"/>
        <v>0</v>
      </c>
      <c r="DM20" s="1">
        <f t="shared" si="66"/>
        <v>0</v>
      </c>
      <c r="DN20" s="1">
        <f t="shared" si="66"/>
        <v>0</v>
      </c>
      <c r="DO20" s="1">
        <f t="shared" si="66"/>
        <v>7989.3654555388157</v>
      </c>
      <c r="DQ20" s="1">
        <f t="shared" si="67"/>
        <v>0</v>
      </c>
      <c r="DR20" s="1">
        <f t="shared" si="67"/>
        <v>10574.160161742551</v>
      </c>
      <c r="DS20" s="1">
        <f t="shared" si="67"/>
        <v>0</v>
      </c>
      <c r="DT20" s="1">
        <f t="shared" si="67"/>
        <v>2741.4489308221418</v>
      </c>
      <c r="DV20" s="2">
        <f t="shared" si="68"/>
        <v>-7.999999999999996E-2</v>
      </c>
      <c r="DW20" s="2">
        <f t="shared" si="68"/>
        <v>0.17999999999999994</v>
      </c>
      <c r="DX20" s="2">
        <f t="shared" si="68"/>
        <v>0.12999999999999989</v>
      </c>
      <c r="DY20" s="2">
        <f t="shared" si="68"/>
        <v>0.19999999999999996</v>
      </c>
      <c r="EA20" s="1">
        <f t="shared" si="97"/>
        <v>0</v>
      </c>
      <c r="EB20" s="1">
        <f t="shared" si="69"/>
        <v>12477.508990856209</v>
      </c>
      <c r="EC20" s="1">
        <f t="shared" si="69"/>
        <v>0</v>
      </c>
      <c r="ED20" s="1">
        <f t="shared" si="69"/>
        <v>3289.7387169865701</v>
      </c>
      <c r="EF20" s="1">
        <f t="shared" si="98"/>
        <v>0</v>
      </c>
      <c r="EG20" s="1">
        <f t="shared" si="70"/>
        <v>12446.393008335372</v>
      </c>
      <c r="EH20" s="1">
        <f t="shared" si="70"/>
        <v>0</v>
      </c>
      <c r="EI20" s="1">
        <f t="shared" si="70"/>
        <v>3281.5348797871025</v>
      </c>
      <c r="EK20" s="21">
        <f t="shared" si="109"/>
        <v>0</v>
      </c>
      <c r="EL20" s="21">
        <f t="shared" si="71"/>
        <v>31.115982520837861</v>
      </c>
      <c r="EM20" s="21">
        <f t="shared" si="71"/>
        <v>0</v>
      </c>
      <c r="EN20" s="21">
        <f t="shared" si="71"/>
        <v>8.2038371994676709</v>
      </c>
      <c r="EP20" s="21">
        <f t="shared" si="99"/>
        <v>39.319819720305532</v>
      </c>
      <c r="ER20" s="1">
        <f t="shared" si="72"/>
        <v>6381.9194852032479</v>
      </c>
      <c r="ES20" s="1">
        <f t="shared" si="72"/>
        <v>0</v>
      </c>
      <c r="ET20" s="1">
        <f t="shared" si="72"/>
        <v>7445.5727327371205</v>
      </c>
      <c r="EU20" s="1">
        <f t="shared" si="72"/>
        <v>0</v>
      </c>
      <c r="EV20" s="1"/>
      <c r="EW20" s="1">
        <f t="shared" si="100"/>
        <v>0</v>
      </c>
      <c r="EX20" s="1">
        <f t="shared" si="100"/>
        <v>0</v>
      </c>
      <c r="EY20" s="1">
        <f t="shared" si="100"/>
        <v>0</v>
      </c>
      <c r="EZ20" s="1">
        <f t="shared" si="100"/>
        <v>7989.3654555388157</v>
      </c>
      <c r="FA20" s="1"/>
      <c r="FB20" s="21">
        <f t="shared" si="101"/>
        <v>0</v>
      </c>
      <c r="FC20" s="21">
        <f t="shared" si="101"/>
        <v>31.115982520837861</v>
      </c>
      <c r="FD20" s="21">
        <f t="shared" si="101"/>
        <v>0</v>
      </c>
      <c r="FE20" s="21">
        <f t="shared" si="101"/>
        <v>8.2038371994676709</v>
      </c>
      <c r="FG20" s="1">
        <f t="shared" si="102"/>
        <v>6381.9194852032479</v>
      </c>
      <c r="FH20" s="1">
        <f t="shared" si="73"/>
        <v>0</v>
      </c>
      <c r="FI20" s="1">
        <f t="shared" si="73"/>
        <v>7445.5727327371205</v>
      </c>
      <c r="FJ20" s="1">
        <f t="shared" si="73"/>
        <v>7989.3654555388157</v>
      </c>
      <c r="FL20" s="1">
        <f t="shared" si="103"/>
        <v>21816.857673479186</v>
      </c>
      <c r="FM20" s="1">
        <f t="shared" si="74"/>
        <v>0</v>
      </c>
      <c r="FN20" s="1">
        <f t="shared" si="75"/>
        <v>21816.857673479186</v>
      </c>
      <c r="FO20" s="1"/>
      <c r="FP20" s="21">
        <f t="shared" si="76"/>
        <v>-39.319819720305532</v>
      </c>
      <c r="FQ20" s="1">
        <f t="shared" si="77"/>
        <v>21777.53785375888</v>
      </c>
      <c r="FS20" s="21">
        <f t="shared" si="24"/>
        <v>2.1816857673479184</v>
      </c>
      <c r="FU20" s="2">
        <f t="shared" si="78"/>
        <v>0.2925223962459626</v>
      </c>
      <c r="FV20" s="2">
        <f t="shared" si="79"/>
        <v>0</v>
      </c>
      <c r="FW20" s="2">
        <f t="shared" si="80"/>
        <v>0.34127612895362291</v>
      </c>
      <c r="FX20" s="2">
        <f t="shared" si="81"/>
        <v>0.36620147480041443</v>
      </c>
      <c r="FZ20" s="2">
        <f t="shared" si="82"/>
        <v>0.99999999999999989</v>
      </c>
      <c r="GA20" s="2">
        <f t="shared" si="104"/>
        <v>0</v>
      </c>
      <c r="GC20" s="1">
        <f t="shared" si="26"/>
        <v>6370.4175573187049</v>
      </c>
      <c r="GD20" s="1">
        <f t="shared" si="27"/>
        <v>0</v>
      </c>
      <c r="GE20" s="1">
        <f t="shared" si="28"/>
        <v>7432.1538168718198</v>
      </c>
      <c r="GF20" s="1">
        <f t="shared" si="29"/>
        <v>7974.9664795683539</v>
      </c>
      <c r="GH20" s="1">
        <f t="shared" si="105"/>
        <v>0</v>
      </c>
      <c r="GI20" s="1">
        <f t="shared" si="106"/>
        <v>21777.537853758877</v>
      </c>
      <c r="GJ20" s="21">
        <f t="shared" si="83"/>
        <v>-39.319819720309169</v>
      </c>
      <c r="GK20" s="2">
        <f t="shared" si="30"/>
        <v>3.637978807091713E-12</v>
      </c>
    </row>
    <row r="21" spans="1:193" ht="15" customHeight="1" x14ac:dyDescent="0.25">
      <c r="A21" s="1">
        <f>'BTEvent-Driven Loop'!A20</f>
        <v>17</v>
      </c>
      <c r="C21" s="1">
        <f>'BTEvent-Driven Loop'!C20</f>
        <v>0</v>
      </c>
      <c r="D21" s="1">
        <f>'BTEvent-Driven Loop'!D20</f>
        <v>1</v>
      </c>
      <c r="E21" s="1">
        <f>'BTEvent-Driven Loop'!E20</f>
        <v>1</v>
      </c>
      <c r="F21" s="1">
        <f>'BTEvent-Driven Loop'!F20</f>
        <v>1</v>
      </c>
      <c r="H21" s="1">
        <f>'BTEvent-Driven Loop'!H20</f>
        <v>258.09090054823002</v>
      </c>
      <c r="I21" s="1">
        <f>'BTEvent-Driven Loop'!I20</f>
        <v>1657.0346471783273</v>
      </c>
      <c r="J21" s="1">
        <f>'BTEvent-Driven Loop'!J20</f>
        <v>2681.1030320967552</v>
      </c>
      <c r="K21" s="1">
        <f>'BTEvent-Driven Loop'!K20</f>
        <v>25203.167711974082</v>
      </c>
      <c r="L21" s="1"/>
      <c r="M21" s="1">
        <f>'BTEvent-Driven Loop'!M20</f>
        <v>270.86767780309287</v>
      </c>
      <c r="N21" s="1">
        <f>'BTEvent-Driven Loop'!N20</f>
        <v>1801.8240823686667</v>
      </c>
      <c r="O21" s="1">
        <f>'BTEvent-Driven Loop'!O20</f>
        <v>3056.4574565903013</v>
      </c>
      <c r="P21" s="1">
        <f>'BTEvent-Driven Loop'!P20</f>
        <v>25687.84401412743</v>
      </c>
      <c r="R21" s="2">
        <f t="shared" si="31"/>
        <v>1.0000000000000009E-2</v>
      </c>
      <c r="S21" s="2">
        <f t="shared" si="32"/>
        <v>3.0000000000000027E-2</v>
      </c>
      <c r="T21" s="2">
        <f t="shared" si="33"/>
        <v>0</v>
      </c>
      <c r="U21" s="2">
        <f t="shared" si="34"/>
        <v>4.0000000000000036E-2</v>
      </c>
      <c r="W21" s="2">
        <f t="shared" si="35"/>
        <v>6.0000000000000053E-2</v>
      </c>
      <c r="X21" s="2">
        <f t="shared" si="36"/>
        <v>0.12000000000000011</v>
      </c>
      <c r="Y21" s="2">
        <f t="shared" si="37"/>
        <v>0.14000000000000012</v>
      </c>
      <c r="Z21" s="2">
        <f t="shared" si="38"/>
        <v>6.0000000000000053E-2</v>
      </c>
      <c r="AB21" s="1">
        <f t="shared" si="84"/>
        <v>3</v>
      </c>
      <c r="AC21" s="3">
        <f t="shared" si="39"/>
        <v>0.33333333333333331</v>
      </c>
      <c r="AE21" s="2">
        <f t="shared" si="40"/>
        <v>0</v>
      </c>
      <c r="AF21" s="2">
        <f t="shared" si="40"/>
        <v>0.33333333333333331</v>
      </c>
      <c r="AG21" s="2">
        <f t="shared" si="40"/>
        <v>0.33333333333333331</v>
      </c>
      <c r="AH21" s="2">
        <f t="shared" si="40"/>
        <v>0.33333333333333331</v>
      </c>
      <c r="AJ21" s="1">
        <f t="shared" si="85"/>
        <v>6370.4175573187049</v>
      </c>
      <c r="AK21" s="1">
        <f t="shared" si="86"/>
        <v>0</v>
      </c>
      <c r="AL21" s="1">
        <f t="shared" si="87"/>
        <v>7432.1538168718198</v>
      </c>
      <c r="AM21" s="1">
        <f t="shared" si="88"/>
        <v>7974.9664795683539</v>
      </c>
      <c r="AO21" s="1">
        <f t="shared" si="42"/>
        <v>21777.537853758877</v>
      </c>
      <c r="AP21" s="1">
        <f t="shared" si="89"/>
        <v>0</v>
      </c>
      <c r="AQ21" s="1">
        <f t="shared" si="43"/>
        <v>21777.537853758877</v>
      </c>
      <c r="AS21" s="1">
        <f t="shared" si="90"/>
        <v>21777.537853758877</v>
      </c>
      <c r="AU21" s="1">
        <f t="shared" si="91"/>
        <v>0</v>
      </c>
      <c r="AV21" s="1">
        <f t="shared" si="91"/>
        <v>7259.1792845862919</v>
      </c>
      <c r="AW21" s="1">
        <f t="shared" si="91"/>
        <v>7259.1792845862919</v>
      </c>
      <c r="AX21" s="1">
        <f t="shared" si="91"/>
        <v>7259.1792845862919</v>
      </c>
      <c r="AZ21" s="43">
        <f t="shared" si="44"/>
        <v>21777.537853758877</v>
      </c>
      <c r="BA21" s="43">
        <f t="shared" si="45"/>
        <v>0</v>
      </c>
      <c r="BB21" s="1">
        <f t="shared" si="92"/>
        <v>21777.537853758877</v>
      </c>
      <c r="BC21" s="1"/>
      <c r="BD21" s="1">
        <f t="shared" si="46"/>
        <v>0</v>
      </c>
      <c r="BE21" s="1">
        <f t="shared" si="46"/>
        <v>7259.1792845862919</v>
      </c>
      <c r="BF21" s="1">
        <f t="shared" si="46"/>
        <v>0</v>
      </c>
      <c r="BG21" s="1">
        <f t="shared" si="46"/>
        <v>0</v>
      </c>
      <c r="BH21" s="1"/>
      <c r="BI21" s="1">
        <f t="shared" si="47"/>
        <v>6370.4175573187049</v>
      </c>
      <c r="BJ21" s="1">
        <f t="shared" si="47"/>
        <v>0</v>
      </c>
      <c r="BK21" s="1">
        <f t="shared" si="47"/>
        <v>172.97453228552786</v>
      </c>
      <c r="BL21" s="1">
        <f t="shared" si="47"/>
        <v>715.78719498206192</v>
      </c>
      <c r="BM21" s="1"/>
      <c r="BN21" s="43">
        <f t="shared" si="107"/>
        <v>0</v>
      </c>
      <c r="BO21" s="43">
        <f t="shared" si="49"/>
        <v>0</v>
      </c>
      <c r="BP21" s="43">
        <f t="shared" si="50"/>
        <v>7259.1792845862919</v>
      </c>
      <c r="BQ21" s="43">
        <f t="shared" si="51"/>
        <v>7259.1792845862919</v>
      </c>
      <c r="BR21" s="1"/>
      <c r="BS21" s="1">
        <f t="shared" si="93"/>
        <v>0</v>
      </c>
      <c r="BT21" s="1">
        <f t="shared" si="93"/>
        <v>7259.1792845862919</v>
      </c>
      <c r="BU21" s="1">
        <f t="shared" si="93"/>
        <v>0</v>
      </c>
      <c r="BV21" s="1">
        <f t="shared" si="93"/>
        <v>0</v>
      </c>
      <c r="BW21" s="1"/>
      <c r="BX21" s="1">
        <f t="shared" si="94"/>
        <v>0</v>
      </c>
      <c r="BY21" s="1">
        <f t="shared" si="94"/>
        <v>7248.3068243497664</v>
      </c>
      <c r="BZ21" s="1">
        <f t="shared" si="94"/>
        <v>0</v>
      </c>
      <c r="CA21" s="1">
        <f t="shared" si="94"/>
        <v>0</v>
      </c>
      <c r="CB21" s="1"/>
      <c r="CC21" s="100">
        <f t="shared" si="108"/>
        <v>0</v>
      </c>
      <c r="CD21" s="100">
        <f t="shared" si="108"/>
        <v>10.872460236525512</v>
      </c>
      <c r="CE21" s="100">
        <f t="shared" si="108"/>
        <v>0</v>
      </c>
      <c r="CF21" s="100">
        <f t="shared" si="108"/>
        <v>0</v>
      </c>
      <c r="CG21" s="1"/>
      <c r="CH21" s="2">
        <f t="shared" ref="CH21:CK34" si="110">R21</f>
        <v>1.0000000000000009E-2</v>
      </c>
      <c r="CI21" s="2">
        <f t="shared" si="110"/>
        <v>3.0000000000000027E-2</v>
      </c>
      <c r="CJ21" s="2">
        <f t="shared" si="110"/>
        <v>0</v>
      </c>
      <c r="CK21" s="2">
        <f t="shared" si="110"/>
        <v>4.0000000000000036E-2</v>
      </c>
      <c r="CL21" s="1"/>
      <c r="CM21" s="2">
        <f t="shared" si="56"/>
        <v>6.0000000000000053E-2</v>
      </c>
      <c r="CN21" s="2">
        <f t="shared" si="56"/>
        <v>0.12000000000000011</v>
      </c>
      <c r="CO21" s="2">
        <f t="shared" si="56"/>
        <v>0.14000000000000012</v>
      </c>
      <c r="CP21" s="2">
        <f t="shared" si="56"/>
        <v>6.0000000000000053E-2</v>
      </c>
      <c r="CQ21" s="1"/>
      <c r="CR21" s="2">
        <f t="shared" si="95"/>
        <v>5.0000000000000044E-2</v>
      </c>
      <c r="CS21" s="2">
        <f t="shared" si="57"/>
        <v>9.000000000000008E-2</v>
      </c>
      <c r="CT21" s="2">
        <f t="shared" si="58"/>
        <v>0.14000000000000012</v>
      </c>
      <c r="CU21" s="2">
        <f t="shared" si="59"/>
        <v>2.0000000000000018E-2</v>
      </c>
      <c r="CV21" s="1"/>
      <c r="CW21" s="1">
        <f t="shared" si="60"/>
        <v>0</v>
      </c>
      <c r="CX21" s="1">
        <f t="shared" si="60"/>
        <v>7900.6544385412462</v>
      </c>
      <c r="CY21" s="1">
        <f t="shared" si="60"/>
        <v>0</v>
      </c>
      <c r="CZ21" s="1">
        <f t="shared" si="60"/>
        <v>0</v>
      </c>
      <c r="DA21" s="1"/>
      <c r="DB21" s="1">
        <f t="shared" si="61"/>
        <v>0</v>
      </c>
      <c r="DC21" s="1">
        <f t="shared" si="61"/>
        <v>0</v>
      </c>
      <c r="DD21" s="1">
        <f t="shared" si="61"/>
        <v>7259.1792845862919</v>
      </c>
      <c r="DE21" s="1">
        <f t="shared" si="61"/>
        <v>7259.1792845862919</v>
      </c>
      <c r="DG21" s="2">
        <f t="shared" si="62"/>
        <v>6.0000000000000053E-2</v>
      </c>
      <c r="DH21" s="2">
        <f t="shared" si="63"/>
        <v>0.12000000000000011</v>
      </c>
      <c r="DI21" s="2">
        <f t="shared" si="64"/>
        <v>0.14000000000000012</v>
      </c>
      <c r="DJ21" s="2">
        <f t="shared" si="65"/>
        <v>6.0000000000000053E-2</v>
      </c>
      <c r="DL21" s="1">
        <f t="shared" si="96"/>
        <v>0</v>
      </c>
      <c r="DM21" s="1">
        <f t="shared" si="96"/>
        <v>0</v>
      </c>
      <c r="DN21" s="1">
        <f t="shared" si="96"/>
        <v>8275.4643844283746</v>
      </c>
      <c r="DO21" s="1">
        <f t="shared" si="96"/>
        <v>7694.7300416614698</v>
      </c>
      <c r="DQ21" s="1">
        <f t="shared" si="67"/>
        <v>6370.4175573187049</v>
      </c>
      <c r="DR21" s="1">
        <f t="shared" si="67"/>
        <v>0</v>
      </c>
      <c r="DS21" s="1">
        <f t="shared" si="67"/>
        <v>172.97453228552786</v>
      </c>
      <c r="DT21" s="1">
        <f t="shared" si="67"/>
        <v>715.78719498206192</v>
      </c>
      <c r="DV21" s="2">
        <f t="shared" si="68"/>
        <v>6.0000000000000053E-2</v>
      </c>
      <c r="DW21" s="2">
        <f t="shared" si="68"/>
        <v>0.12000000000000011</v>
      </c>
      <c r="DX21" s="2">
        <f t="shared" si="68"/>
        <v>0.14000000000000012</v>
      </c>
      <c r="DY21" s="2">
        <f t="shared" si="68"/>
        <v>6.0000000000000053E-2</v>
      </c>
      <c r="EA21" s="1">
        <f t="shared" si="97"/>
        <v>6752.6426107578272</v>
      </c>
      <c r="EB21" s="1">
        <f t="shared" si="97"/>
        <v>0</v>
      </c>
      <c r="EC21" s="1">
        <f t="shared" si="97"/>
        <v>197.19096680550177</v>
      </c>
      <c r="ED21" s="1">
        <f t="shared" si="97"/>
        <v>758.73442668098562</v>
      </c>
      <c r="EF21" s="1">
        <f t="shared" si="98"/>
        <v>6735.8031030003267</v>
      </c>
      <c r="EG21" s="1">
        <f t="shared" si="98"/>
        <v>0</v>
      </c>
      <c r="EH21" s="1">
        <f t="shared" si="98"/>
        <v>196.69921875860527</v>
      </c>
      <c r="EI21" s="1">
        <f t="shared" si="98"/>
        <v>756.84232087878866</v>
      </c>
      <c r="EK21" s="21">
        <f t="shared" si="109"/>
        <v>16.839507757500542</v>
      </c>
      <c r="EL21" s="21">
        <f t="shared" si="109"/>
        <v>0</v>
      </c>
      <c r="EM21" s="21">
        <f t="shared" si="109"/>
        <v>0.49174804689650387</v>
      </c>
      <c r="EN21" s="21">
        <f t="shared" si="109"/>
        <v>1.8921058021969657</v>
      </c>
      <c r="EP21" s="21">
        <f t="shared" si="99"/>
        <v>19.223361606594011</v>
      </c>
      <c r="ER21" s="1">
        <f t="shared" si="72"/>
        <v>0</v>
      </c>
      <c r="ES21" s="1">
        <f t="shared" si="72"/>
        <v>7900.6544385412462</v>
      </c>
      <c r="ET21" s="1">
        <f t="shared" si="72"/>
        <v>0</v>
      </c>
      <c r="EU21" s="1">
        <f t="shared" si="72"/>
        <v>0</v>
      </c>
      <c r="EV21" s="1"/>
      <c r="EW21" s="1">
        <f t="shared" si="100"/>
        <v>0</v>
      </c>
      <c r="EX21" s="1">
        <f t="shared" si="100"/>
        <v>0</v>
      </c>
      <c r="EY21" s="1">
        <f t="shared" si="100"/>
        <v>8275.4643844283746</v>
      </c>
      <c r="EZ21" s="1">
        <f t="shared" si="100"/>
        <v>7694.7300416614698</v>
      </c>
      <c r="FA21" s="1"/>
      <c r="FB21" s="21">
        <f t="shared" si="101"/>
        <v>16.839507757500542</v>
      </c>
      <c r="FC21" s="21">
        <f t="shared" si="101"/>
        <v>0</v>
      </c>
      <c r="FD21" s="21">
        <f t="shared" si="101"/>
        <v>0.49174804689650387</v>
      </c>
      <c r="FE21" s="21">
        <f t="shared" si="101"/>
        <v>1.8921058021969657</v>
      </c>
      <c r="FG21" s="1">
        <f t="shared" si="102"/>
        <v>0</v>
      </c>
      <c r="FH21" s="1">
        <f t="shared" si="102"/>
        <v>7900.6544385412462</v>
      </c>
      <c r="FI21" s="1">
        <f t="shared" si="102"/>
        <v>8275.4643844283746</v>
      </c>
      <c r="FJ21" s="1">
        <f t="shared" si="102"/>
        <v>7694.7300416614698</v>
      </c>
      <c r="FL21" s="1">
        <f t="shared" si="103"/>
        <v>23870.848864631091</v>
      </c>
      <c r="FM21" s="1">
        <f t="shared" si="74"/>
        <v>0</v>
      </c>
      <c r="FN21" s="1">
        <f t="shared" si="75"/>
        <v>23870.848864631091</v>
      </c>
      <c r="FO21" s="1"/>
      <c r="FP21" s="21">
        <f t="shared" si="76"/>
        <v>-19.223361606594011</v>
      </c>
      <c r="FQ21" s="1">
        <f t="shared" si="77"/>
        <v>23851.625503024497</v>
      </c>
      <c r="FS21" s="21">
        <f t="shared" si="24"/>
        <v>2.3870848864631089</v>
      </c>
      <c r="FU21" s="2">
        <f t="shared" si="78"/>
        <v>0</v>
      </c>
      <c r="FV21" s="2">
        <f t="shared" si="79"/>
        <v>0.33097500986852091</v>
      </c>
      <c r="FW21" s="2">
        <f t="shared" si="80"/>
        <v>0.34667658579540284</v>
      </c>
      <c r="FX21" s="2">
        <f t="shared" si="81"/>
        <v>0.32234840433607626</v>
      </c>
      <c r="FZ21" s="2">
        <f t="shared" si="82"/>
        <v>1</v>
      </c>
      <c r="GA21" s="2">
        <f t="shared" si="104"/>
        <v>0</v>
      </c>
      <c r="GC21" s="1">
        <f t="shared" si="26"/>
        <v>0</v>
      </c>
      <c r="GD21" s="1">
        <f t="shared" si="27"/>
        <v>7894.2919862437984</v>
      </c>
      <c r="GE21" s="1">
        <f t="shared" si="28"/>
        <v>8268.8000950590904</v>
      </c>
      <c r="GF21" s="1">
        <f t="shared" si="29"/>
        <v>7688.5334217216086</v>
      </c>
      <c r="GH21" s="1">
        <f t="shared" si="105"/>
        <v>0</v>
      </c>
      <c r="GI21" s="1">
        <f t="shared" si="106"/>
        <v>23851.625503024497</v>
      </c>
      <c r="GJ21" s="21">
        <f t="shared" si="83"/>
        <v>-19.223361606593244</v>
      </c>
      <c r="GK21" s="2">
        <f t="shared" si="30"/>
        <v>7.673861546209082E-13</v>
      </c>
    </row>
    <row r="22" spans="1:193" ht="15" customHeight="1" x14ac:dyDescent="0.25">
      <c r="A22" s="1">
        <f>'BTEvent-Driven Loop'!A21</f>
        <v>18</v>
      </c>
      <c r="C22" s="1">
        <f>'BTEvent-Driven Loop'!C21</f>
        <v>0</v>
      </c>
      <c r="D22" s="1">
        <f>'BTEvent-Driven Loop'!D21</f>
        <v>1</v>
      </c>
      <c r="E22" s="1">
        <f>'BTEvent-Driven Loop'!E21</f>
        <v>0</v>
      </c>
      <c r="F22" s="1">
        <f>'BTEvent-Driven Loop'!F21</f>
        <v>1</v>
      </c>
      <c r="H22" s="1">
        <f>'BTEvent-Driven Loop'!H21</f>
        <v>268.15900102506197</v>
      </c>
      <c r="I22" s="1">
        <f>'BTEvent-Driven Loop'!I21</f>
        <v>1819.8423231923534</v>
      </c>
      <c r="J22" s="1">
        <f>'BTEvent-Driven Loop'!J21</f>
        <v>3025.8928820243982</v>
      </c>
      <c r="K22" s="1">
        <f>'BTEvent-Driven Loop'!K21</f>
        <v>26458.479334551252</v>
      </c>
      <c r="L22" s="1"/>
      <c r="M22" s="1">
        <f>'BTEvent-Driven Loop'!M21</f>
        <v>311.49782947355681</v>
      </c>
      <c r="N22" s="1">
        <f>'BTEvent-Driven Loop'!N21</f>
        <v>1585.6051924844267</v>
      </c>
      <c r="O22" s="1">
        <f>'BTEvent-Driven Loop'!O21</f>
        <v>3331.5386276834288</v>
      </c>
      <c r="P22" s="1">
        <f>'BTEvent-Driven Loop'!P21</f>
        <v>33394.197218365662</v>
      </c>
      <c r="R22" s="2">
        <f t="shared" si="31"/>
        <v>-9.9999999999998979E-3</v>
      </c>
      <c r="S22" s="2">
        <f t="shared" si="32"/>
        <v>1.0000000000000009E-2</v>
      </c>
      <c r="T22" s="2">
        <f t="shared" si="33"/>
        <v>-1.0000000000000009E-2</v>
      </c>
      <c r="U22" s="2">
        <f t="shared" si="34"/>
        <v>3.0000000000000027E-2</v>
      </c>
      <c r="W22" s="2">
        <f t="shared" si="35"/>
        <v>0.14999999999999991</v>
      </c>
      <c r="X22" s="2">
        <f t="shared" si="36"/>
        <v>-0.12</v>
      </c>
      <c r="Y22" s="2">
        <f t="shared" si="37"/>
        <v>9.000000000000008E-2</v>
      </c>
      <c r="Z22" s="2">
        <f t="shared" si="38"/>
        <v>0.30000000000000004</v>
      </c>
      <c r="AB22" s="1">
        <f t="shared" si="84"/>
        <v>2</v>
      </c>
      <c r="AC22" s="3">
        <f t="shared" si="39"/>
        <v>0.5</v>
      </c>
      <c r="AE22" s="2">
        <f t="shared" si="40"/>
        <v>0</v>
      </c>
      <c r="AF22" s="2">
        <f t="shared" si="40"/>
        <v>0.5</v>
      </c>
      <c r="AG22" s="2">
        <f t="shared" si="40"/>
        <v>0</v>
      </c>
      <c r="AH22" s="2">
        <f t="shared" si="40"/>
        <v>0.5</v>
      </c>
      <c r="AJ22" s="1">
        <f t="shared" si="85"/>
        <v>0</v>
      </c>
      <c r="AK22" s="1">
        <f t="shared" si="86"/>
        <v>7894.2919862437984</v>
      </c>
      <c r="AL22" s="1">
        <f t="shared" si="87"/>
        <v>8268.8000950590904</v>
      </c>
      <c r="AM22" s="1">
        <f t="shared" si="88"/>
        <v>7688.5334217216086</v>
      </c>
      <c r="AO22" s="1">
        <f t="shared" si="42"/>
        <v>23851.625503024497</v>
      </c>
      <c r="AP22" s="1">
        <f t="shared" si="89"/>
        <v>0</v>
      </c>
      <c r="AQ22" s="1">
        <f t="shared" si="43"/>
        <v>23851.625503024497</v>
      </c>
      <c r="AS22" s="1">
        <f t="shared" si="90"/>
        <v>23851.625503024497</v>
      </c>
      <c r="AU22" s="1">
        <f t="shared" si="91"/>
        <v>0</v>
      </c>
      <c r="AV22" s="1">
        <f t="shared" si="91"/>
        <v>11925.812751512249</v>
      </c>
      <c r="AW22" s="1">
        <f t="shared" si="91"/>
        <v>0</v>
      </c>
      <c r="AX22" s="1">
        <f t="shared" si="91"/>
        <v>11925.812751512249</v>
      </c>
      <c r="AZ22" s="43">
        <f t="shared" si="44"/>
        <v>23851.625503024497</v>
      </c>
      <c r="BA22" s="43">
        <f t="shared" si="45"/>
        <v>0</v>
      </c>
      <c r="BB22" s="1">
        <f t="shared" si="92"/>
        <v>23851.625503024497</v>
      </c>
      <c r="BC22" s="1"/>
      <c r="BD22" s="1">
        <f t="shared" si="46"/>
        <v>0</v>
      </c>
      <c r="BE22" s="1">
        <f t="shared" si="46"/>
        <v>4031.5207652684503</v>
      </c>
      <c r="BF22" s="1">
        <f t="shared" si="46"/>
        <v>0</v>
      </c>
      <c r="BG22" s="1">
        <f t="shared" si="46"/>
        <v>4237.2793297906401</v>
      </c>
      <c r="BH22" s="1"/>
      <c r="BI22" s="1">
        <f t="shared" si="47"/>
        <v>0</v>
      </c>
      <c r="BJ22" s="1">
        <f t="shared" si="47"/>
        <v>0</v>
      </c>
      <c r="BK22" s="1">
        <f t="shared" si="47"/>
        <v>8268.8000950590904</v>
      </c>
      <c r="BL22" s="1">
        <f t="shared" si="47"/>
        <v>0</v>
      </c>
      <c r="BM22" s="1"/>
      <c r="BN22" s="43">
        <f t="shared" si="107"/>
        <v>0</v>
      </c>
      <c r="BO22" s="43">
        <f t="shared" si="49"/>
        <v>7894.2919862437984</v>
      </c>
      <c r="BP22" s="43">
        <f t="shared" si="50"/>
        <v>0</v>
      </c>
      <c r="BQ22" s="43">
        <f t="shared" si="51"/>
        <v>7688.5334217216086</v>
      </c>
      <c r="BR22" s="1"/>
      <c r="BS22" s="1">
        <f t="shared" si="93"/>
        <v>0</v>
      </c>
      <c r="BT22" s="1">
        <f t="shared" si="93"/>
        <v>4031.5207652684503</v>
      </c>
      <c r="BU22" s="1">
        <f t="shared" si="93"/>
        <v>0</v>
      </c>
      <c r="BV22" s="1">
        <f t="shared" si="93"/>
        <v>4237.2793297906401</v>
      </c>
      <c r="BW22" s="1"/>
      <c r="BX22" s="1">
        <f t="shared" si="94"/>
        <v>0</v>
      </c>
      <c r="BY22" s="1">
        <f t="shared" si="94"/>
        <v>4025.4825414562656</v>
      </c>
      <c r="BZ22" s="1">
        <f t="shared" si="94"/>
        <v>0</v>
      </c>
      <c r="CA22" s="1">
        <f t="shared" si="94"/>
        <v>4230.9329303950472</v>
      </c>
      <c r="CB22" s="1"/>
      <c r="CC22" s="100">
        <f t="shared" si="108"/>
        <v>0</v>
      </c>
      <c r="CD22" s="100">
        <f t="shared" si="108"/>
        <v>6.0382238121846967</v>
      </c>
      <c r="CE22" s="100">
        <f t="shared" si="108"/>
        <v>0</v>
      </c>
      <c r="CF22" s="100">
        <f t="shared" si="108"/>
        <v>6.3463993955929254</v>
      </c>
      <c r="CG22" s="1"/>
      <c r="CH22" s="2">
        <f t="shared" si="110"/>
        <v>-9.9999999999998979E-3</v>
      </c>
      <c r="CI22" s="2">
        <f t="shared" si="110"/>
        <v>1.0000000000000009E-2</v>
      </c>
      <c r="CJ22" s="2">
        <f t="shared" si="110"/>
        <v>-1.0000000000000009E-2</v>
      </c>
      <c r="CK22" s="2">
        <f t="shared" si="110"/>
        <v>3.0000000000000027E-2</v>
      </c>
      <c r="CL22" s="1"/>
      <c r="CM22" s="2">
        <f t="shared" si="56"/>
        <v>0.14999999999999991</v>
      </c>
      <c r="CN22" s="2">
        <f t="shared" si="56"/>
        <v>-0.12</v>
      </c>
      <c r="CO22" s="2">
        <f t="shared" si="56"/>
        <v>9.000000000000008E-2</v>
      </c>
      <c r="CP22" s="2">
        <f t="shared" si="56"/>
        <v>0.30000000000000004</v>
      </c>
      <c r="CQ22" s="1"/>
      <c r="CR22" s="2">
        <f t="shared" si="95"/>
        <v>0.15999999999999981</v>
      </c>
      <c r="CS22" s="2">
        <f t="shared" si="57"/>
        <v>-0.13</v>
      </c>
      <c r="CT22" s="2">
        <f t="shared" si="58"/>
        <v>0.10000000000000009</v>
      </c>
      <c r="CU22" s="2">
        <f t="shared" si="59"/>
        <v>0.27</v>
      </c>
      <c r="CV22" s="1"/>
      <c r="CW22" s="1">
        <f t="shared" si="60"/>
        <v>0</v>
      </c>
      <c r="CX22" s="1">
        <f t="shared" si="60"/>
        <v>3502.1698110669508</v>
      </c>
      <c r="CY22" s="1">
        <f t="shared" si="60"/>
        <v>0</v>
      </c>
      <c r="CZ22" s="1">
        <f t="shared" si="60"/>
        <v>5373.2848216017101</v>
      </c>
      <c r="DA22" s="1"/>
      <c r="DB22" s="1">
        <f t="shared" si="61"/>
        <v>0</v>
      </c>
      <c r="DC22" s="1">
        <f t="shared" si="61"/>
        <v>7894.2919862437984</v>
      </c>
      <c r="DD22" s="1">
        <f t="shared" si="61"/>
        <v>0</v>
      </c>
      <c r="DE22" s="1">
        <f t="shared" si="61"/>
        <v>7688.5334217216086</v>
      </c>
      <c r="DG22" s="2">
        <f t="shared" si="62"/>
        <v>0.14999999999999991</v>
      </c>
      <c r="DH22" s="2">
        <f t="shared" si="63"/>
        <v>-0.12</v>
      </c>
      <c r="DI22" s="2">
        <f t="shared" si="64"/>
        <v>9.000000000000008E-2</v>
      </c>
      <c r="DJ22" s="2">
        <f t="shared" si="65"/>
        <v>0.30000000000000004</v>
      </c>
      <c r="DL22" s="1">
        <f t="shared" si="96"/>
        <v>0</v>
      </c>
      <c r="DM22" s="1">
        <f t="shared" si="96"/>
        <v>6946.9769478945427</v>
      </c>
      <c r="DN22" s="1">
        <f t="shared" si="96"/>
        <v>0</v>
      </c>
      <c r="DO22" s="1">
        <f t="shared" si="96"/>
        <v>9995.0934482380908</v>
      </c>
      <c r="DQ22" s="1">
        <f t="shared" si="67"/>
        <v>0</v>
      </c>
      <c r="DR22" s="1">
        <f t="shared" si="67"/>
        <v>0</v>
      </c>
      <c r="DS22" s="1">
        <f t="shared" si="67"/>
        <v>8268.8000950590904</v>
      </c>
      <c r="DT22" s="1">
        <f t="shared" si="67"/>
        <v>0</v>
      </c>
      <c r="DV22" s="2">
        <f t="shared" si="68"/>
        <v>0.14999999999999991</v>
      </c>
      <c r="DW22" s="2">
        <f t="shared" si="68"/>
        <v>-0.12</v>
      </c>
      <c r="DX22" s="2">
        <f t="shared" si="68"/>
        <v>9.000000000000008E-2</v>
      </c>
      <c r="DY22" s="2">
        <f t="shared" si="68"/>
        <v>0.30000000000000004</v>
      </c>
      <c r="EA22" s="1">
        <f t="shared" si="97"/>
        <v>0</v>
      </c>
      <c r="EB22" s="1">
        <f t="shared" si="97"/>
        <v>0</v>
      </c>
      <c r="EC22" s="1">
        <f t="shared" si="97"/>
        <v>9012.9921036144096</v>
      </c>
      <c r="ED22" s="1">
        <f t="shared" si="97"/>
        <v>0</v>
      </c>
      <c r="EF22" s="1">
        <f t="shared" si="98"/>
        <v>0</v>
      </c>
      <c r="EG22" s="1">
        <f t="shared" si="98"/>
        <v>0</v>
      </c>
      <c r="EH22" s="1">
        <f t="shared" si="98"/>
        <v>8990.5158140792119</v>
      </c>
      <c r="EI22" s="1">
        <f t="shared" si="98"/>
        <v>0</v>
      </c>
      <c r="EK22" s="21">
        <f t="shared" si="109"/>
        <v>0</v>
      </c>
      <c r="EL22" s="21">
        <f t="shared" si="109"/>
        <v>0</v>
      </c>
      <c r="EM22" s="21">
        <f t="shared" si="109"/>
        <v>22.476289535197793</v>
      </c>
      <c r="EN22" s="21">
        <f t="shared" si="109"/>
        <v>0</v>
      </c>
      <c r="EP22" s="21">
        <f t="shared" si="99"/>
        <v>22.476289535197793</v>
      </c>
      <c r="ER22" s="1">
        <f t="shared" si="72"/>
        <v>0</v>
      </c>
      <c r="ES22" s="1">
        <f t="shared" si="72"/>
        <v>3502.1698110669508</v>
      </c>
      <c r="ET22" s="1">
        <f t="shared" si="72"/>
        <v>0</v>
      </c>
      <c r="EU22" s="1">
        <f t="shared" si="72"/>
        <v>5373.2848216017101</v>
      </c>
      <c r="EV22" s="1"/>
      <c r="EW22" s="1">
        <f t="shared" si="100"/>
        <v>0</v>
      </c>
      <c r="EX22" s="1">
        <f t="shared" si="100"/>
        <v>6946.9769478945427</v>
      </c>
      <c r="EY22" s="1">
        <f t="shared" si="100"/>
        <v>0</v>
      </c>
      <c r="EZ22" s="1">
        <f t="shared" si="100"/>
        <v>9995.0934482380908</v>
      </c>
      <c r="FA22" s="1"/>
      <c r="FB22" s="21">
        <f t="shared" si="101"/>
        <v>0</v>
      </c>
      <c r="FC22" s="21">
        <f t="shared" si="101"/>
        <v>0</v>
      </c>
      <c r="FD22" s="21">
        <f t="shared" si="101"/>
        <v>22.476289535197793</v>
      </c>
      <c r="FE22" s="21">
        <f t="shared" si="101"/>
        <v>0</v>
      </c>
      <c r="FG22" s="1">
        <f t="shared" si="102"/>
        <v>0</v>
      </c>
      <c r="FH22" s="1">
        <f t="shared" si="102"/>
        <v>10449.146758961493</v>
      </c>
      <c r="FI22" s="1">
        <f t="shared" si="102"/>
        <v>0</v>
      </c>
      <c r="FJ22" s="1">
        <f t="shared" si="102"/>
        <v>15368.378269839801</v>
      </c>
      <c r="FL22" s="1">
        <f t="shared" si="103"/>
        <v>25817.525028801294</v>
      </c>
      <c r="FM22" s="1">
        <f t="shared" si="74"/>
        <v>0</v>
      </c>
      <c r="FN22" s="1">
        <f t="shared" si="75"/>
        <v>25817.525028801294</v>
      </c>
      <c r="FO22" s="1"/>
      <c r="FP22" s="21">
        <f t="shared" si="76"/>
        <v>-22.476289535197793</v>
      </c>
      <c r="FQ22" s="1">
        <f t="shared" si="77"/>
        <v>25795.048739266094</v>
      </c>
      <c r="FS22" s="21">
        <f t="shared" si="24"/>
        <v>2.5817525028801294</v>
      </c>
      <c r="FU22" s="2">
        <f t="shared" si="78"/>
        <v>0</v>
      </c>
      <c r="FV22" s="2">
        <f t="shared" si="79"/>
        <v>0.40473076901464117</v>
      </c>
      <c r="FW22" s="2">
        <f t="shared" si="80"/>
        <v>0</v>
      </c>
      <c r="FX22" s="2">
        <f t="shared" si="81"/>
        <v>0.59526923098535889</v>
      </c>
      <c r="FZ22" s="2">
        <f t="shared" si="82"/>
        <v>1</v>
      </c>
      <c r="GA22" s="2">
        <f t="shared" si="104"/>
        <v>0</v>
      </c>
      <c r="GC22" s="1">
        <f t="shared" si="26"/>
        <v>0</v>
      </c>
      <c r="GD22" s="1">
        <f t="shared" si="27"/>
        <v>10440.049913013316</v>
      </c>
      <c r="GE22" s="1">
        <f t="shared" si="28"/>
        <v>0</v>
      </c>
      <c r="GF22" s="1">
        <f t="shared" si="29"/>
        <v>15354.998826252779</v>
      </c>
      <c r="GH22" s="1">
        <f t="shared" si="105"/>
        <v>0</v>
      </c>
      <c r="GI22" s="1">
        <f t="shared" si="106"/>
        <v>25795.048739266094</v>
      </c>
      <c r="GJ22" s="21">
        <f t="shared" si="83"/>
        <v>-22.476289535199612</v>
      </c>
      <c r="GK22" s="2">
        <f t="shared" si="30"/>
        <v>1.8189894035458565E-12</v>
      </c>
    </row>
    <row r="23" spans="1:193" ht="15" customHeight="1" x14ac:dyDescent="0.25">
      <c r="A23" s="1">
        <f>'BTEvent-Driven Loop'!A22</f>
        <v>19</v>
      </c>
      <c r="C23" s="1">
        <f>'BTEvent-Driven Loop'!C22</f>
        <v>0</v>
      </c>
      <c r="D23" s="1">
        <f>'BTEvent-Driven Loop'!D22</f>
        <v>0</v>
      </c>
      <c r="E23" s="1">
        <f>'BTEvent-Driven Loop'!E22</f>
        <v>0</v>
      </c>
      <c r="F23" s="1">
        <f>'BTEvent-Driven Loop'!F22</f>
        <v>0</v>
      </c>
      <c r="H23" s="1">
        <f>'BTEvent-Driven Loop'!H22</f>
        <v>299.03791629461455</v>
      </c>
      <c r="I23" s="1">
        <f>'BTEvent-Driven Loop'!I22</f>
        <v>1617.3172963341153</v>
      </c>
      <c r="J23" s="1">
        <f>'BTEvent-Driven Loop'!J22</f>
        <v>3331.5386276834288</v>
      </c>
      <c r="K23" s="1">
        <f>'BTEvent-Driven Loop'!K22</f>
        <v>35063.907079283948</v>
      </c>
      <c r="L23" s="1"/>
      <c r="M23" s="1">
        <f>'BTEvent-Driven Loop'!M22</f>
        <v>311.49782947355681</v>
      </c>
      <c r="N23" s="1">
        <f>'BTEvent-Driven Loop'!N22</f>
        <v>1411.1886213111397</v>
      </c>
      <c r="O23" s="1">
        <f>'BTEvent-Driven Loop'!O22</f>
        <v>3797.9540355591093</v>
      </c>
      <c r="P23" s="1">
        <f>'BTEvent-Driven Loop'!P22</f>
        <v>39739.094689855134</v>
      </c>
      <c r="R23" s="2">
        <f t="shared" si="31"/>
        <v>-3.9999999999999925E-2</v>
      </c>
      <c r="S23" s="2">
        <f t="shared" si="32"/>
        <v>2.0000000000000018E-2</v>
      </c>
      <c r="T23" s="2">
        <f t="shared" si="33"/>
        <v>0</v>
      </c>
      <c r="U23" s="2">
        <f t="shared" si="34"/>
        <v>5.0000000000000044E-2</v>
      </c>
      <c r="W23" s="2">
        <f t="shared" si="35"/>
        <v>0</v>
      </c>
      <c r="X23" s="2">
        <f t="shared" si="36"/>
        <v>-0.10999999999999999</v>
      </c>
      <c r="Y23" s="2">
        <f t="shared" si="37"/>
        <v>0.14000000000000012</v>
      </c>
      <c r="Z23" s="2">
        <f t="shared" si="38"/>
        <v>0.18999999999999995</v>
      </c>
      <c r="AB23" s="1">
        <f t="shared" si="84"/>
        <v>0</v>
      </c>
      <c r="AC23" s="3">
        <f t="shared" si="39"/>
        <v>0</v>
      </c>
      <c r="AE23" s="2">
        <f t="shared" si="40"/>
        <v>0</v>
      </c>
      <c r="AF23" s="2">
        <f t="shared" si="40"/>
        <v>0</v>
      </c>
      <c r="AG23" s="2">
        <f t="shared" si="40"/>
        <v>0</v>
      </c>
      <c r="AH23" s="2">
        <f t="shared" si="40"/>
        <v>0</v>
      </c>
      <c r="AJ23" s="1">
        <f t="shared" si="85"/>
        <v>0</v>
      </c>
      <c r="AK23" s="1">
        <f t="shared" si="86"/>
        <v>10440.049913013316</v>
      </c>
      <c r="AL23" s="1">
        <f t="shared" si="87"/>
        <v>0</v>
      </c>
      <c r="AM23" s="1">
        <f t="shared" si="88"/>
        <v>15354.998826252779</v>
      </c>
      <c r="AO23" s="1">
        <f t="shared" si="42"/>
        <v>25795.048739266094</v>
      </c>
      <c r="AP23" s="1">
        <f t="shared" si="89"/>
        <v>0</v>
      </c>
      <c r="AQ23" s="1">
        <f t="shared" si="43"/>
        <v>25795.048739266094</v>
      </c>
      <c r="AS23" s="1">
        <f t="shared" si="90"/>
        <v>25795.048739266094</v>
      </c>
      <c r="AU23" s="1">
        <f t="shared" si="91"/>
        <v>0</v>
      </c>
      <c r="AV23" s="1">
        <f t="shared" si="91"/>
        <v>0</v>
      </c>
      <c r="AW23" s="1">
        <f t="shared" si="91"/>
        <v>0</v>
      </c>
      <c r="AX23" s="1">
        <f t="shared" si="91"/>
        <v>0</v>
      </c>
      <c r="AZ23" s="43">
        <f t="shared" si="44"/>
        <v>0</v>
      </c>
      <c r="BA23" s="43">
        <f t="shared" si="45"/>
        <v>25795.048739266094</v>
      </c>
      <c r="BB23" s="1">
        <f t="shared" si="92"/>
        <v>25795.048739266094</v>
      </c>
      <c r="BC23" s="1"/>
      <c r="BD23" s="1">
        <f t="shared" si="46"/>
        <v>0</v>
      </c>
      <c r="BE23" s="1">
        <f t="shared" si="46"/>
        <v>0</v>
      </c>
      <c r="BF23" s="1">
        <f t="shared" si="46"/>
        <v>0</v>
      </c>
      <c r="BG23" s="1">
        <f t="shared" si="46"/>
        <v>0</v>
      </c>
      <c r="BH23" s="1"/>
      <c r="BI23" s="1">
        <f t="shared" si="47"/>
        <v>0</v>
      </c>
      <c r="BJ23" s="1">
        <f t="shared" si="47"/>
        <v>10440.049913013316</v>
      </c>
      <c r="BK23" s="1">
        <f t="shared" si="47"/>
        <v>0</v>
      </c>
      <c r="BL23" s="1">
        <f t="shared" si="47"/>
        <v>15354.998826252779</v>
      </c>
      <c r="BM23" s="1"/>
      <c r="BN23" s="43">
        <f t="shared" si="107"/>
        <v>0</v>
      </c>
      <c r="BO23" s="43">
        <f t="shared" si="49"/>
        <v>0</v>
      </c>
      <c r="BP23" s="43">
        <f t="shared" si="50"/>
        <v>0</v>
      </c>
      <c r="BQ23" s="43">
        <f t="shared" si="51"/>
        <v>0</v>
      </c>
      <c r="BR23" s="1"/>
      <c r="BS23" s="1">
        <f t="shared" si="93"/>
        <v>0</v>
      </c>
      <c r="BT23" s="1">
        <f t="shared" si="93"/>
        <v>0</v>
      </c>
      <c r="BU23" s="1">
        <f t="shared" si="93"/>
        <v>0</v>
      </c>
      <c r="BV23" s="1">
        <f t="shared" si="93"/>
        <v>0</v>
      </c>
      <c r="BW23" s="1"/>
      <c r="BX23" s="1">
        <f t="shared" si="94"/>
        <v>0</v>
      </c>
      <c r="BY23" s="1">
        <f t="shared" si="94"/>
        <v>0</v>
      </c>
      <c r="BZ23" s="1">
        <f t="shared" si="94"/>
        <v>0</v>
      </c>
      <c r="CA23" s="1">
        <f t="shared" si="94"/>
        <v>0</v>
      </c>
      <c r="CB23" s="1"/>
      <c r="CC23" s="100">
        <f t="shared" ref="CC23:CF34" si="111">BS23-BX23</f>
        <v>0</v>
      </c>
      <c r="CD23" s="100">
        <f t="shared" si="111"/>
        <v>0</v>
      </c>
      <c r="CE23" s="100">
        <f t="shared" si="111"/>
        <v>0</v>
      </c>
      <c r="CF23" s="100">
        <f t="shared" si="111"/>
        <v>0</v>
      </c>
      <c r="CG23" s="1"/>
      <c r="CH23" s="2">
        <f t="shared" si="110"/>
        <v>-3.9999999999999925E-2</v>
      </c>
      <c r="CI23" s="2">
        <f t="shared" si="110"/>
        <v>2.0000000000000018E-2</v>
      </c>
      <c r="CJ23" s="2">
        <f t="shared" si="110"/>
        <v>0</v>
      </c>
      <c r="CK23" s="2">
        <f t="shared" si="110"/>
        <v>5.0000000000000044E-2</v>
      </c>
      <c r="CL23" s="1"/>
      <c r="CM23" s="2">
        <f t="shared" si="56"/>
        <v>0</v>
      </c>
      <c r="CN23" s="2">
        <f t="shared" si="56"/>
        <v>-0.10999999999999999</v>
      </c>
      <c r="CO23" s="2">
        <f t="shared" si="56"/>
        <v>0.14000000000000012</v>
      </c>
      <c r="CP23" s="2">
        <f t="shared" si="56"/>
        <v>0.18999999999999995</v>
      </c>
      <c r="CQ23" s="1"/>
      <c r="CR23" s="2">
        <f t="shared" si="95"/>
        <v>3.9999999999999925E-2</v>
      </c>
      <c r="CS23" s="2">
        <f t="shared" si="57"/>
        <v>-0.13</v>
      </c>
      <c r="CT23" s="2">
        <f t="shared" si="58"/>
        <v>0.14000000000000012</v>
      </c>
      <c r="CU23" s="2">
        <f t="shared" si="59"/>
        <v>0.1399999999999999</v>
      </c>
      <c r="CV23" s="1"/>
      <c r="CW23" s="1">
        <f t="shared" si="60"/>
        <v>0</v>
      </c>
      <c r="CX23" s="1">
        <f t="shared" si="60"/>
        <v>0</v>
      </c>
      <c r="CY23" s="1">
        <f t="shared" si="60"/>
        <v>0</v>
      </c>
      <c r="CZ23" s="1">
        <f t="shared" si="60"/>
        <v>0</v>
      </c>
      <c r="DA23" s="1"/>
      <c r="DB23" s="1">
        <f t="shared" si="61"/>
        <v>0</v>
      </c>
      <c r="DC23" s="1">
        <f t="shared" si="61"/>
        <v>0</v>
      </c>
      <c r="DD23" s="1">
        <f t="shared" si="61"/>
        <v>0</v>
      </c>
      <c r="DE23" s="1">
        <f t="shared" si="61"/>
        <v>0</v>
      </c>
      <c r="DG23" s="2">
        <f t="shared" si="62"/>
        <v>0</v>
      </c>
      <c r="DH23" s="2">
        <f t="shared" si="63"/>
        <v>-0.10999999999999999</v>
      </c>
      <c r="DI23" s="2">
        <f t="shared" si="64"/>
        <v>0.14000000000000012</v>
      </c>
      <c r="DJ23" s="2">
        <f t="shared" si="65"/>
        <v>0.18999999999999995</v>
      </c>
      <c r="DL23" s="1">
        <f t="shared" si="96"/>
        <v>0</v>
      </c>
      <c r="DM23" s="1">
        <f t="shared" si="96"/>
        <v>0</v>
      </c>
      <c r="DN23" s="1">
        <f t="shared" si="96"/>
        <v>0</v>
      </c>
      <c r="DO23" s="1">
        <f t="shared" si="96"/>
        <v>0</v>
      </c>
      <c r="DQ23" s="1">
        <f t="shared" si="67"/>
        <v>0</v>
      </c>
      <c r="DR23" s="1">
        <f t="shared" si="67"/>
        <v>10440.049913013316</v>
      </c>
      <c r="DS23" s="1">
        <f t="shared" si="67"/>
        <v>0</v>
      </c>
      <c r="DT23" s="1">
        <f t="shared" si="67"/>
        <v>15354.998826252779</v>
      </c>
      <c r="DV23" s="2">
        <f t="shared" si="68"/>
        <v>0</v>
      </c>
      <c r="DW23" s="2">
        <f t="shared" si="68"/>
        <v>-0.10999999999999999</v>
      </c>
      <c r="DX23" s="2">
        <f t="shared" si="68"/>
        <v>0.14000000000000012</v>
      </c>
      <c r="DY23" s="2">
        <f t="shared" si="68"/>
        <v>0.18999999999999995</v>
      </c>
      <c r="EA23" s="1">
        <f t="shared" si="97"/>
        <v>0</v>
      </c>
      <c r="EB23" s="1">
        <f t="shared" si="97"/>
        <v>9291.6444225818504</v>
      </c>
      <c r="EC23" s="1">
        <f t="shared" si="97"/>
        <v>0</v>
      </c>
      <c r="ED23" s="1">
        <f t="shared" si="97"/>
        <v>18272.448603240806</v>
      </c>
      <c r="EF23" s="1">
        <f t="shared" si="98"/>
        <v>0</v>
      </c>
      <c r="EG23" s="1">
        <f t="shared" si="98"/>
        <v>9268.4732394831426</v>
      </c>
      <c r="EH23" s="1">
        <f t="shared" si="98"/>
        <v>0</v>
      </c>
      <c r="EI23" s="1">
        <f t="shared" si="98"/>
        <v>18226.881399741455</v>
      </c>
      <c r="EK23" s="21">
        <f t="shared" si="109"/>
        <v>0</v>
      </c>
      <c r="EL23" s="21">
        <f t="shared" si="109"/>
        <v>23.171183098707843</v>
      </c>
      <c r="EM23" s="21">
        <f t="shared" si="109"/>
        <v>0</v>
      </c>
      <c r="EN23" s="21">
        <f t="shared" si="109"/>
        <v>45.567203499351308</v>
      </c>
      <c r="EP23" s="21">
        <f t="shared" si="99"/>
        <v>68.738386598059151</v>
      </c>
      <c r="ER23" s="1">
        <f t="shared" si="72"/>
        <v>0</v>
      </c>
      <c r="ES23" s="1">
        <f t="shared" si="72"/>
        <v>0</v>
      </c>
      <c r="ET23" s="1">
        <f t="shared" si="72"/>
        <v>0</v>
      </c>
      <c r="EU23" s="1">
        <f t="shared" si="72"/>
        <v>0</v>
      </c>
      <c r="EV23" s="1"/>
      <c r="EW23" s="1">
        <f t="shared" si="100"/>
        <v>0</v>
      </c>
      <c r="EX23" s="1">
        <f t="shared" si="100"/>
        <v>0</v>
      </c>
      <c r="EY23" s="1">
        <f t="shared" si="100"/>
        <v>0</v>
      </c>
      <c r="EZ23" s="1">
        <f t="shared" si="100"/>
        <v>0</v>
      </c>
      <c r="FA23" s="1"/>
      <c r="FB23" s="21">
        <f t="shared" si="101"/>
        <v>0</v>
      </c>
      <c r="FC23" s="21">
        <f t="shared" si="101"/>
        <v>23.171183098707843</v>
      </c>
      <c r="FD23" s="21">
        <f t="shared" si="101"/>
        <v>0</v>
      </c>
      <c r="FE23" s="21">
        <f t="shared" si="101"/>
        <v>45.567203499351308</v>
      </c>
      <c r="FG23" s="1">
        <f t="shared" si="102"/>
        <v>0</v>
      </c>
      <c r="FH23" s="1">
        <f t="shared" si="102"/>
        <v>0</v>
      </c>
      <c r="FI23" s="1">
        <f t="shared" si="102"/>
        <v>0</v>
      </c>
      <c r="FJ23" s="1">
        <f t="shared" si="102"/>
        <v>0</v>
      </c>
      <c r="FL23" s="1">
        <f t="shared" si="103"/>
        <v>0</v>
      </c>
      <c r="FM23" s="1">
        <f t="shared" si="74"/>
        <v>25795.048739266094</v>
      </c>
      <c r="FN23" s="1">
        <f t="shared" si="75"/>
        <v>25795.048739266094</v>
      </c>
      <c r="FO23" s="1"/>
      <c r="FP23" s="21">
        <f t="shared" si="76"/>
        <v>-68.738386598059151</v>
      </c>
      <c r="FQ23" s="1">
        <f t="shared" si="77"/>
        <v>25726.310352668035</v>
      </c>
      <c r="FS23" s="21">
        <f t="shared" si="24"/>
        <v>2.5795048739266093</v>
      </c>
      <c r="FU23" s="2">
        <f t="shared" si="78"/>
        <v>0</v>
      </c>
      <c r="FV23" s="2">
        <f t="shared" si="79"/>
        <v>0</v>
      </c>
      <c r="FW23" s="2">
        <f t="shared" si="80"/>
        <v>0</v>
      </c>
      <c r="FX23" s="2">
        <f t="shared" si="81"/>
        <v>0</v>
      </c>
      <c r="FZ23" s="2">
        <f t="shared" si="82"/>
        <v>0</v>
      </c>
      <c r="GA23" s="2">
        <f t="shared" si="104"/>
        <v>1</v>
      </c>
      <c r="GC23" s="1">
        <f t="shared" si="26"/>
        <v>0</v>
      </c>
      <c r="GD23" s="1">
        <f t="shared" si="27"/>
        <v>0</v>
      </c>
      <c r="GE23" s="1">
        <f t="shared" si="28"/>
        <v>0</v>
      </c>
      <c r="GF23" s="1">
        <f t="shared" si="29"/>
        <v>0</v>
      </c>
      <c r="GH23" s="1">
        <f t="shared" si="105"/>
        <v>25726.310352668035</v>
      </c>
      <c r="GI23" s="1">
        <f t="shared" si="106"/>
        <v>25726.310352668035</v>
      </c>
      <c r="GJ23" s="21">
        <f t="shared" si="83"/>
        <v>-68.738386598059151</v>
      </c>
      <c r="GK23" s="2">
        <f t="shared" si="30"/>
        <v>0</v>
      </c>
    </row>
    <row r="24" spans="1:193" ht="15" customHeight="1" x14ac:dyDescent="0.25">
      <c r="A24" s="1">
        <f>'BTEvent-Driven Loop'!A23</f>
        <v>20</v>
      </c>
      <c r="C24" s="1">
        <f>'BTEvent-Driven Loop'!C23</f>
        <v>1</v>
      </c>
      <c r="D24" s="1">
        <f>'BTEvent-Driven Loop'!D23</f>
        <v>0</v>
      </c>
      <c r="E24" s="1">
        <f>'BTEvent-Driven Loop'!E23</f>
        <v>0</v>
      </c>
      <c r="F24" s="1">
        <f>'BTEvent-Driven Loop'!F23</f>
        <v>0</v>
      </c>
      <c r="H24" s="1">
        <f>'BTEvent-Driven Loop'!H23</f>
        <v>314.61280776829238</v>
      </c>
      <c r="I24" s="1">
        <f>'BTEvent-Driven Loop'!I23</f>
        <v>1411.1886213111397</v>
      </c>
      <c r="J24" s="1">
        <f>'BTEvent-Driven Loop'!J23</f>
        <v>3797.9540355591093</v>
      </c>
      <c r="K24" s="1">
        <f>'BTEvent-Driven Loop'!K23</f>
        <v>40931.267530550787</v>
      </c>
      <c r="L24" s="1"/>
      <c r="M24" s="1">
        <f>'BTEvent-Driven Loop'!M23</f>
        <v>271.00311164199439</v>
      </c>
      <c r="N24" s="1">
        <f>'BTEvent-Driven Loop'!N23</f>
        <v>1439.4123937373627</v>
      </c>
      <c r="O24" s="1">
        <f>'BTEvent-Driven Loop'!O23</f>
        <v>3532.0972530699714</v>
      </c>
      <c r="P24" s="1">
        <f>'BTEvent-Driven Loop'!P23</f>
        <v>43315.613211942102</v>
      </c>
      <c r="R24" s="2">
        <f t="shared" si="31"/>
        <v>1.0000000000000009E-2</v>
      </c>
      <c r="S24" s="2">
        <f t="shared" si="32"/>
        <v>0</v>
      </c>
      <c r="T24" s="2">
        <f t="shared" si="33"/>
        <v>0</v>
      </c>
      <c r="U24" s="2">
        <f t="shared" si="34"/>
        <v>3.0000000000000027E-2</v>
      </c>
      <c r="W24" s="2">
        <f t="shared" si="35"/>
        <v>-0.13000000000000012</v>
      </c>
      <c r="X24" s="2">
        <f t="shared" si="36"/>
        <v>2.0000000000000018E-2</v>
      </c>
      <c r="Y24" s="2">
        <f t="shared" si="37"/>
        <v>-7.0000000000000062E-2</v>
      </c>
      <c r="Z24" s="2">
        <f t="shared" si="38"/>
        <v>9.000000000000008E-2</v>
      </c>
      <c r="AB24" s="1">
        <f t="shared" si="84"/>
        <v>1</v>
      </c>
      <c r="AC24" s="3">
        <f t="shared" si="39"/>
        <v>0.8</v>
      </c>
      <c r="AE24" s="2">
        <f t="shared" si="40"/>
        <v>0.8</v>
      </c>
      <c r="AF24" s="2">
        <f t="shared" si="40"/>
        <v>0</v>
      </c>
      <c r="AG24" s="2">
        <f t="shared" si="40"/>
        <v>0</v>
      </c>
      <c r="AH24" s="2">
        <f t="shared" si="40"/>
        <v>0</v>
      </c>
      <c r="AJ24" s="1">
        <f t="shared" si="85"/>
        <v>0</v>
      </c>
      <c r="AK24" s="1">
        <f t="shared" si="86"/>
        <v>0</v>
      </c>
      <c r="AL24" s="1">
        <f t="shared" si="87"/>
        <v>0</v>
      </c>
      <c r="AM24" s="1">
        <f t="shared" si="88"/>
        <v>0</v>
      </c>
      <c r="AO24" s="1">
        <f t="shared" si="42"/>
        <v>0</v>
      </c>
      <c r="AP24" s="1">
        <f t="shared" si="89"/>
        <v>25726.310352668035</v>
      </c>
      <c r="AQ24" s="1">
        <f t="shared" si="43"/>
        <v>25726.310352668035</v>
      </c>
      <c r="AS24" s="1">
        <f t="shared" si="90"/>
        <v>25726.310352668035</v>
      </c>
      <c r="AU24" s="1">
        <f t="shared" si="91"/>
        <v>20581.04828213443</v>
      </c>
      <c r="AV24" s="1">
        <f t="shared" si="91"/>
        <v>0</v>
      </c>
      <c r="AW24" s="1">
        <f t="shared" si="91"/>
        <v>0</v>
      </c>
      <c r="AX24" s="1">
        <f t="shared" si="91"/>
        <v>0</v>
      </c>
      <c r="AZ24" s="43">
        <f t="shared" si="44"/>
        <v>20581.04828213443</v>
      </c>
      <c r="BA24" s="43">
        <f t="shared" si="45"/>
        <v>5145.2620705336049</v>
      </c>
      <c r="BB24" s="1">
        <f t="shared" si="92"/>
        <v>25726.310352668035</v>
      </c>
      <c r="BC24" s="1"/>
      <c r="BD24" s="1">
        <f t="shared" si="46"/>
        <v>20581.04828213443</v>
      </c>
      <c r="BE24" s="1">
        <f t="shared" si="46"/>
        <v>0</v>
      </c>
      <c r="BF24" s="1">
        <f t="shared" si="46"/>
        <v>0</v>
      </c>
      <c r="BG24" s="1">
        <f t="shared" si="46"/>
        <v>0</v>
      </c>
      <c r="BH24" s="1"/>
      <c r="BI24" s="1">
        <f t="shared" si="47"/>
        <v>0</v>
      </c>
      <c r="BJ24" s="1">
        <f t="shared" si="47"/>
        <v>0</v>
      </c>
      <c r="BK24" s="1">
        <f t="shared" si="47"/>
        <v>0</v>
      </c>
      <c r="BL24" s="1">
        <f t="shared" si="47"/>
        <v>0</v>
      </c>
      <c r="BM24" s="1"/>
      <c r="BN24" s="43">
        <f t="shared" si="107"/>
        <v>0</v>
      </c>
      <c r="BO24" s="43">
        <f t="shared" si="49"/>
        <v>0</v>
      </c>
      <c r="BP24" s="43">
        <f t="shared" si="50"/>
        <v>0</v>
      </c>
      <c r="BQ24" s="43">
        <f t="shared" si="51"/>
        <v>0</v>
      </c>
      <c r="BR24" s="1"/>
      <c r="BS24" s="1">
        <f t="shared" si="93"/>
        <v>20581.04828213443</v>
      </c>
      <c r="BT24" s="1">
        <f t="shared" si="93"/>
        <v>0</v>
      </c>
      <c r="BU24" s="1">
        <f t="shared" si="93"/>
        <v>0</v>
      </c>
      <c r="BV24" s="1">
        <f t="shared" si="93"/>
        <v>0</v>
      </c>
      <c r="BW24" s="1"/>
      <c r="BX24" s="1">
        <f t="shared" si="94"/>
        <v>20550.22294771286</v>
      </c>
      <c r="BY24" s="1">
        <f t="shared" si="94"/>
        <v>0</v>
      </c>
      <c r="BZ24" s="1">
        <f t="shared" si="94"/>
        <v>0</v>
      </c>
      <c r="CA24" s="1">
        <f t="shared" si="94"/>
        <v>0</v>
      </c>
      <c r="CB24" s="1"/>
      <c r="CC24" s="100">
        <f t="shared" si="111"/>
        <v>30.825334421570005</v>
      </c>
      <c r="CD24" s="100">
        <f t="shared" si="111"/>
        <v>0</v>
      </c>
      <c r="CE24" s="100">
        <f t="shared" si="111"/>
        <v>0</v>
      </c>
      <c r="CF24" s="100">
        <f t="shared" si="111"/>
        <v>0</v>
      </c>
      <c r="CG24" s="1"/>
      <c r="CH24" s="2">
        <f t="shared" si="110"/>
        <v>1.0000000000000009E-2</v>
      </c>
      <c r="CI24" s="2">
        <f t="shared" si="110"/>
        <v>0</v>
      </c>
      <c r="CJ24" s="2">
        <f t="shared" si="110"/>
        <v>0</v>
      </c>
      <c r="CK24" s="2">
        <f t="shared" si="110"/>
        <v>3.0000000000000027E-2</v>
      </c>
      <c r="CL24" s="1"/>
      <c r="CM24" s="2">
        <f t="shared" si="56"/>
        <v>-0.13000000000000012</v>
      </c>
      <c r="CN24" s="2">
        <f t="shared" si="56"/>
        <v>2.0000000000000018E-2</v>
      </c>
      <c r="CO24" s="2">
        <f t="shared" si="56"/>
        <v>-7.0000000000000062E-2</v>
      </c>
      <c r="CP24" s="2">
        <f t="shared" si="56"/>
        <v>9.000000000000008E-2</v>
      </c>
      <c r="CQ24" s="1"/>
      <c r="CR24" s="2">
        <f t="shared" si="95"/>
        <v>-0.14000000000000012</v>
      </c>
      <c r="CS24" s="2">
        <f t="shared" si="57"/>
        <v>2.0000000000000018E-2</v>
      </c>
      <c r="CT24" s="2">
        <f t="shared" si="58"/>
        <v>-7.0000000000000062E-2</v>
      </c>
      <c r="CU24" s="2">
        <f t="shared" si="59"/>
        <v>6.0000000000000053E-2</v>
      </c>
      <c r="CV24" s="1"/>
      <c r="CW24" s="1">
        <f t="shared" si="60"/>
        <v>17673.191735033059</v>
      </c>
      <c r="CX24" s="1">
        <f t="shared" si="60"/>
        <v>0</v>
      </c>
      <c r="CY24" s="1">
        <f t="shared" si="60"/>
        <v>0</v>
      </c>
      <c r="CZ24" s="1">
        <f t="shared" si="60"/>
        <v>0</v>
      </c>
      <c r="DA24" s="1"/>
      <c r="DB24" s="1">
        <f t="shared" si="61"/>
        <v>0</v>
      </c>
      <c r="DC24" s="1">
        <f t="shared" si="61"/>
        <v>0</v>
      </c>
      <c r="DD24" s="1">
        <f t="shared" si="61"/>
        <v>0</v>
      </c>
      <c r="DE24" s="1">
        <f t="shared" si="61"/>
        <v>0</v>
      </c>
      <c r="DG24" s="2">
        <f t="shared" si="62"/>
        <v>-0.13000000000000012</v>
      </c>
      <c r="DH24" s="2">
        <f t="shared" si="63"/>
        <v>2.0000000000000018E-2</v>
      </c>
      <c r="DI24" s="2">
        <f t="shared" si="64"/>
        <v>-7.0000000000000062E-2</v>
      </c>
      <c r="DJ24" s="2">
        <f t="shared" si="65"/>
        <v>9.000000000000008E-2</v>
      </c>
      <c r="DL24" s="1">
        <f t="shared" si="96"/>
        <v>0</v>
      </c>
      <c r="DM24" s="1">
        <f t="shared" si="96"/>
        <v>0</v>
      </c>
      <c r="DN24" s="1">
        <f t="shared" si="96"/>
        <v>0</v>
      </c>
      <c r="DO24" s="1">
        <f t="shared" si="96"/>
        <v>0</v>
      </c>
      <c r="DQ24" s="1">
        <f t="shared" si="67"/>
        <v>0</v>
      </c>
      <c r="DR24" s="1">
        <f t="shared" si="67"/>
        <v>0</v>
      </c>
      <c r="DS24" s="1">
        <f t="shared" si="67"/>
        <v>0</v>
      </c>
      <c r="DT24" s="1">
        <f t="shared" si="67"/>
        <v>0</v>
      </c>
      <c r="DV24" s="2">
        <f t="shared" si="68"/>
        <v>-0.13000000000000012</v>
      </c>
      <c r="DW24" s="2">
        <f t="shared" si="68"/>
        <v>2.0000000000000018E-2</v>
      </c>
      <c r="DX24" s="2">
        <f t="shared" si="68"/>
        <v>-7.0000000000000062E-2</v>
      </c>
      <c r="DY24" s="2">
        <f t="shared" si="68"/>
        <v>9.000000000000008E-2</v>
      </c>
      <c r="EA24" s="1">
        <f t="shared" si="97"/>
        <v>0</v>
      </c>
      <c r="EB24" s="1">
        <f t="shared" si="97"/>
        <v>0</v>
      </c>
      <c r="EC24" s="1">
        <f t="shared" si="97"/>
        <v>0</v>
      </c>
      <c r="ED24" s="1">
        <f t="shared" si="97"/>
        <v>0</v>
      </c>
      <c r="EF24" s="1">
        <f t="shared" si="98"/>
        <v>0</v>
      </c>
      <c r="EG24" s="1">
        <f t="shared" si="98"/>
        <v>0</v>
      </c>
      <c r="EH24" s="1">
        <f t="shared" si="98"/>
        <v>0</v>
      </c>
      <c r="EI24" s="1">
        <f t="shared" si="98"/>
        <v>0</v>
      </c>
      <c r="EK24" s="21">
        <f t="shared" si="109"/>
        <v>0</v>
      </c>
      <c r="EL24" s="21">
        <f t="shared" si="109"/>
        <v>0</v>
      </c>
      <c r="EM24" s="21">
        <f t="shared" si="109"/>
        <v>0</v>
      </c>
      <c r="EN24" s="21">
        <f t="shared" si="109"/>
        <v>0</v>
      </c>
      <c r="EP24" s="21">
        <f t="shared" si="99"/>
        <v>0</v>
      </c>
      <c r="ER24" s="1">
        <f t="shared" si="72"/>
        <v>17673.191735033059</v>
      </c>
      <c r="ES24" s="1">
        <f t="shared" si="72"/>
        <v>0</v>
      </c>
      <c r="ET24" s="1">
        <f t="shared" si="72"/>
        <v>0</v>
      </c>
      <c r="EU24" s="1">
        <f t="shared" si="72"/>
        <v>0</v>
      </c>
      <c r="EV24" s="1"/>
      <c r="EW24" s="1">
        <f t="shared" si="100"/>
        <v>0</v>
      </c>
      <c r="EX24" s="1">
        <f t="shared" si="100"/>
        <v>0</v>
      </c>
      <c r="EY24" s="1">
        <f t="shared" si="100"/>
        <v>0</v>
      </c>
      <c r="EZ24" s="1">
        <f t="shared" si="100"/>
        <v>0</v>
      </c>
      <c r="FA24" s="1"/>
      <c r="FB24" s="21">
        <f t="shared" si="101"/>
        <v>0</v>
      </c>
      <c r="FC24" s="21">
        <f t="shared" si="101"/>
        <v>0</v>
      </c>
      <c r="FD24" s="21">
        <f t="shared" si="101"/>
        <v>0</v>
      </c>
      <c r="FE24" s="21">
        <f t="shared" si="101"/>
        <v>0</v>
      </c>
      <c r="FG24" s="1">
        <f t="shared" si="102"/>
        <v>17673.191735033059</v>
      </c>
      <c r="FH24" s="1">
        <f t="shared" si="102"/>
        <v>0</v>
      </c>
      <c r="FI24" s="1">
        <f t="shared" si="102"/>
        <v>0</v>
      </c>
      <c r="FJ24" s="1">
        <f t="shared" si="102"/>
        <v>0</v>
      </c>
      <c r="FL24" s="1">
        <f t="shared" si="103"/>
        <v>17673.191735033059</v>
      </c>
      <c r="FM24" s="1">
        <f t="shared" si="74"/>
        <v>5145.2620705336049</v>
      </c>
      <c r="FN24" s="1">
        <f t="shared" si="75"/>
        <v>22818.453805566664</v>
      </c>
      <c r="FO24" s="1"/>
      <c r="FP24" s="21">
        <f t="shared" si="76"/>
        <v>0</v>
      </c>
      <c r="FQ24" s="1">
        <f t="shared" si="77"/>
        <v>22818.453805566664</v>
      </c>
      <c r="FS24" s="21">
        <f t="shared" si="24"/>
        <v>2.2818453805566663</v>
      </c>
      <c r="FU24" s="2">
        <f t="shared" si="78"/>
        <v>0.77451311493864694</v>
      </c>
      <c r="FV24" s="2">
        <f t="shared" si="79"/>
        <v>0</v>
      </c>
      <c r="FW24" s="2">
        <f t="shared" si="80"/>
        <v>0</v>
      </c>
      <c r="FX24" s="2">
        <f t="shared" si="81"/>
        <v>0</v>
      </c>
      <c r="FZ24" s="2">
        <f t="shared" si="82"/>
        <v>0.77451311493864694</v>
      </c>
      <c r="GA24" s="2">
        <f t="shared" si="104"/>
        <v>0.22548688506135306</v>
      </c>
      <c r="GC24" s="1">
        <f t="shared" si="26"/>
        <v>17673.191735033059</v>
      </c>
      <c r="GD24" s="1">
        <f t="shared" si="27"/>
        <v>0</v>
      </c>
      <c r="GE24" s="1">
        <f t="shared" si="28"/>
        <v>0</v>
      </c>
      <c r="GF24" s="1">
        <f t="shared" si="29"/>
        <v>0</v>
      </c>
      <c r="GH24" s="1">
        <f t="shared" si="105"/>
        <v>5145.2620705336049</v>
      </c>
      <c r="GI24" s="1">
        <f t="shared" si="106"/>
        <v>22818.453805566664</v>
      </c>
      <c r="GJ24" s="21">
        <f t="shared" si="83"/>
        <v>0</v>
      </c>
      <c r="GK24" s="2">
        <f t="shared" si="30"/>
        <v>0</v>
      </c>
    </row>
    <row r="25" spans="1:193" ht="15" customHeight="1" x14ac:dyDescent="0.25">
      <c r="A25" s="1">
        <f>'BTEvent-Driven Loop'!A24</f>
        <v>21</v>
      </c>
      <c r="C25" s="1">
        <f>'BTEvent-Driven Loop'!C24</f>
        <v>0</v>
      </c>
      <c r="D25" s="1">
        <f>'BTEvent-Driven Loop'!D24</f>
        <v>0</v>
      </c>
      <c r="E25" s="1">
        <f>'BTEvent-Driven Loop'!E24</f>
        <v>1</v>
      </c>
      <c r="F25" s="1">
        <f>'BTEvent-Driven Loop'!F24</f>
        <v>0</v>
      </c>
      <c r="H25" s="1">
        <f>'BTEvent-Driven Loop'!H24</f>
        <v>284.5532672240941</v>
      </c>
      <c r="I25" s="1">
        <f>'BTEvent-Driven Loop'!I24</f>
        <v>1439.4123937373627</v>
      </c>
      <c r="J25" s="1">
        <f>'BTEvent-Driven Loop'!J24</f>
        <v>3673.3811431927702</v>
      </c>
      <c r="K25" s="1">
        <f>'BTEvent-Driven Loop'!K24</f>
        <v>43315.613211942102</v>
      </c>
      <c r="L25" s="1"/>
      <c r="M25" s="1">
        <f>'BTEvent-Driven Loop'!M24</f>
        <v>284.5532672240941</v>
      </c>
      <c r="N25" s="1">
        <f>'BTEvent-Driven Loop'!N24</f>
        <v>1324.2594022383737</v>
      </c>
      <c r="O25" s="1">
        <f>'BTEvent-Driven Loop'!O24</f>
        <v>3849.9860058462691</v>
      </c>
      <c r="P25" s="1">
        <f>'BTEvent-Driven Loop'!P24</f>
        <v>54144.516514927629</v>
      </c>
      <c r="R25" s="2">
        <f t="shared" si="31"/>
        <v>5.0000000000000044E-2</v>
      </c>
      <c r="S25" s="2">
        <f t="shared" si="32"/>
        <v>0</v>
      </c>
      <c r="T25" s="2">
        <f t="shared" si="33"/>
        <v>4.0000000000000036E-2</v>
      </c>
      <c r="U25" s="2">
        <f t="shared" si="34"/>
        <v>0</v>
      </c>
      <c r="W25" s="2">
        <f t="shared" si="35"/>
        <v>5.0000000000000044E-2</v>
      </c>
      <c r="X25" s="2">
        <f t="shared" si="36"/>
        <v>-7.999999999999996E-2</v>
      </c>
      <c r="Y25" s="2">
        <f t="shared" si="37"/>
        <v>9.000000000000008E-2</v>
      </c>
      <c r="Z25" s="2">
        <f t="shared" si="38"/>
        <v>0.25</v>
      </c>
      <c r="AB25" s="1">
        <f t="shared" si="84"/>
        <v>1</v>
      </c>
      <c r="AC25" s="3">
        <f t="shared" si="39"/>
        <v>0.8</v>
      </c>
      <c r="AE25" s="2">
        <f t="shared" si="40"/>
        <v>0</v>
      </c>
      <c r="AF25" s="2">
        <f t="shared" si="40"/>
        <v>0</v>
      </c>
      <c r="AG25" s="2">
        <f t="shared" si="40"/>
        <v>0.8</v>
      </c>
      <c r="AH25" s="2">
        <f t="shared" si="40"/>
        <v>0</v>
      </c>
      <c r="AJ25" s="1">
        <f t="shared" si="85"/>
        <v>17673.191735033059</v>
      </c>
      <c r="AK25" s="1">
        <f t="shared" si="86"/>
        <v>0</v>
      </c>
      <c r="AL25" s="1">
        <f t="shared" si="87"/>
        <v>0</v>
      </c>
      <c r="AM25" s="1">
        <f t="shared" si="88"/>
        <v>0</v>
      </c>
      <c r="AO25" s="1">
        <f t="shared" si="42"/>
        <v>17673.191735033059</v>
      </c>
      <c r="AP25" s="1">
        <f t="shared" si="89"/>
        <v>5145.2620705336049</v>
      </c>
      <c r="AQ25" s="1">
        <f t="shared" si="43"/>
        <v>22818.453805566664</v>
      </c>
      <c r="AS25" s="1">
        <f t="shared" si="90"/>
        <v>22818.453805566664</v>
      </c>
      <c r="AU25" s="1">
        <f t="shared" si="91"/>
        <v>0</v>
      </c>
      <c r="AV25" s="1">
        <f t="shared" si="91"/>
        <v>0</v>
      </c>
      <c r="AW25" s="1">
        <f t="shared" si="91"/>
        <v>18254.763044453332</v>
      </c>
      <c r="AX25" s="1">
        <f t="shared" si="91"/>
        <v>0</v>
      </c>
      <c r="AZ25" s="43">
        <f t="shared" si="44"/>
        <v>18254.763044453332</v>
      </c>
      <c r="BA25" s="43">
        <f t="shared" si="45"/>
        <v>4563.690761113332</v>
      </c>
      <c r="BB25" s="1">
        <f t="shared" si="92"/>
        <v>22818.453805566664</v>
      </c>
      <c r="BC25" s="1"/>
      <c r="BD25" s="1">
        <f t="shared" si="46"/>
        <v>0</v>
      </c>
      <c r="BE25" s="1">
        <f t="shared" si="46"/>
        <v>0</v>
      </c>
      <c r="BF25" s="1">
        <f t="shared" si="46"/>
        <v>18254.763044453332</v>
      </c>
      <c r="BG25" s="1">
        <f t="shared" si="46"/>
        <v>0</v>
      </c>
      <c r="BH25" s="1"/>
      <c r="BI25" s="1">
        <f t="shared" si="47"/>
        <v>17673.191735033059</v>
      </c>
      <c r="BJ25" s="1">
        <f t="shared" si="47"/>
        <v>0</v>
      </c>
      <c r="BK25" s="1">
        <f t="shared" si="47"/>
        <v>0</v>
      </c>
      <c r="BL25" s="1">
        <f t="shared" si="47"/>
        <v>0</v>
      </c>
      <c r="BM25" s="1"/>
      <c r="BN25" s="43">
        <f t="shared" si="107"/>
        <v>0</v>
      </c>
      <c r="BO25" s="43">
        <f t="shared" si="49"/>
        <v>0</v>
      </c>
      <c r="BP25" s="43">
        <f t="shared" si="50"/>
        <v>0</v>
      </c>
      <c r="BQ25" s="43">
        <f t="shared" si="51"/>
        <v>0</v>
      </c>
      <c r="BR25" s="1"/>
      <c r="BS25" s="1">
        <f t="shared" si="93"/>
        <v>0</v>
      </c>
      <c r="BT25" s="1">
        <f t="shared" si="93"/>
        <v>0</v>
      </c>
      <c r="BU25" s="1">
        <f t="shared" si="93"/>
        <v>18254.763044453332</v>
      </c>
      <c r="BV25" s="1">
        <f t="shared" si="93"/>
        <v>0</v>
      </c>
      <c r="BW25" s="1"/>
      <c r="BX25" s="1">
        <f t="shared" si="94"/>
        <v>0</v>
      </c>
      <c r="BY25" s="1">
        <f t="shared" si="94"/>
        <v>0</v>
      </c>
      <c r="BZ25" s="1">
        <f t="shared" si="94"/>
        <v>18227.421911585952</v>
      </c>
      <c r="CA25" s="1">
        <f t="shared" si="94"/>
        <v>0</v>
      </c>
      <c r="CB25" s="1"/>
      <c r="CC25" s="100">
        <f t="shared" si="111"/>
        <v>0</v>
      </c>
      <c r="CD25" s="100">
        <f t="shared" si="111"/>
        <v>0</v>
      </c>
      <c r="CE25" s="100">
        <f t="shared" si="111"/>
        <v>27.341132867379201</v>
      </c>
      <c r="CF25" s="100">
        <f t="shared" si="111"/>
        <v>0</v>
      </c>
      <c r="CG25" s="1"/>
      <c r="CH25" s="2">
        <f t="shared" si="110"/>
        <v>5.0000000000000044E-2</v>
      </c>
      <c r="CI25" s="2">
        <f t="shared" si="110"/>
        <v>0</v>
      </c>
      <c r="CJ25" s="2">
        <f t="shared" si="110"/>
        <v>4.0000000000000036E-2</v>
      </c>
      <c r="CK25" s="2">
        <f t="shared" si="110"/>
        <v>0</v>
      </c>
      <c r="CL25" s="1"/>
      <c r="CM25" s="2">
        <f t="shared" si="56"/>
        <v>5.0000000000000044E-2</v>
      </c>
      <c r="CN25" s="2">
        <f t="shared" si="56"/>
        <v>-7.999999999999996E-2</v>
      </c>
      <c r="CO25" s="2">
        <f t="shared" si="56"/>
        <v>9.000000000000008E-2</v>
      </c>
      <c r="CP25" s="2">
        <f t="shared" si="56"/>
        <v>0.25</v>
      </c>
      <c r="CQ25" s="1"/>
      <c r="CR25" s="2">
        <f t="shared" si="95"/>
        <v>0</v>
      </c>
      <c r="CS25" s="2">
        <f t="shared" si="57"/>
        <v>-7.999999999999996E-2</v>
      </c>
      <c r="CT25" s="2">
        <f t="shared" si="58"/>
        <v>5.0000000000000044E-2</v>
      </c>
      <c r="CU25" s="2">
        <f t="shared" si="59"/>
        <v>0.25</v>
      </c>
      <c r="CV25" s="1"/>
      <c r="CW25" s="1">
        <f t="shared" si="60"/>
        <v>0</v>
      </c>
      <c r="CX25" s="1">
        <f t="shared" si="60"/>
        <v>0</v>
      </c>
      <c r="CY25" s="1">
        <f t="shared" si="60"/>
        <v>19138.793007165252</v>
      </c>
      <c r="CZ25" s="1">
        <f t="shared" si="60"/>
        <v>0</v>
      </c>
      <c r="DA25" s="1"/>
      <c r="DB25" s="1">
        <f t="shared" si="61"/>
        <v>0</v>
      </c>
      <c r="DC25" s="1">
        <f t="shared" si="61"/>
        <v>0</v>
      </c>
      <c r="DD25" s="1">
        <f t="shared" si="61"/>
        <v>0</v>
      </c>
      <c r="DE25" s="1">
        <f t="shared" si="61"/>
        <v>0</v>
      </c>
      <c r="DG25" s="2">
        <f t="shared" si="62"/>
        <v>5.0000000000000044E-2</v>
      </c>
      <c r="DH25" s="2">
        <f t="shared" si="63"/>
        <v>-7.999999999999996E-2</v>
      </c>
      <c r="DI25" s="2">
        <f t="shared" si="64"/>
        <v>9.000000000000008E-2</v>
      </c>
      <c r="DJ25" s="2">
        <f t="shared" si="65"/>
        <v>0.25</v>
      </c>
      <c r="DL25" s="1">
        <f t="shared" si="96"/>
        <v>0</v>
      </c>
      <c r="DM25" s="1">
        <f t="shared" si="96"/>
        <v>0</v>
      </c>
      <c r="DN25" s="1">
        <f t="shared" si="96"/>
        <v>0</v>
      </c>
      <c r="DO25" s="1">
        <f t="shared" si="96"/>
        <v>0</v>
      </c>
      <c r="DQ25" s="1">
        <f t="shared" si="67"/>
        <v>17673.191735033059</v>
      </c>
      <c r="DR25" s="1">
        <f t="shared" si="67"/>
        <v>0</v>
      </c>
      <c r="DS25" s="1">
        <f t="shared" si="67"/>
        <v>0</v>
      </c>
      <c r="DT25" s="1">
        <f t="shared" si="67"/>
        <v>0</v>
      </c>
      <c r="DV25" s="2">
        <f t="shared" si="68"/>
        <v>5.0000000000000044E-2</v>
      </c>
      <c r="DW25" s="2">
        <f t="shared" si="68"/>
        <v>-7.999999999999996E-2</v>
      </c>
      <c r="DX25" s="2">
        <f t="shared" si="68"/>
        <v>9.000000000000008E-2</v>
      </c>
      <c r="DY25" s="2">
        <f t="shared" si="68"/>
        <v>0.25</v>
      </c>
      <c r="EA25" s="1">
        <f t="shared" si="97"/>
        <v>18556.851321784714</v>
      </c>
      <c r="EB25" s="1">
        <f t="shared" si="97"/>
        <v>0</v>
      </c>
      <c r="EC25" s="1">
        <f t="shared" si="97"/>
        <v>0</v>
      </c>
      <c r="ED25" s="1">
        <f t="shared" si="97"/>
        <v>0</v>
      </c>
      <c r="EF25" s="1">
        <f t="shared" si="98"/>
        <v>18510.574884573281</v>
      </c>
      <c r="EG25" s="1">
        <f t="shared" si="98"/>
        <v>0</v>
      </c>
      <c r="EH25" s="1">
        <f t="shared" si="98"/>
        <v>0</v>
      </c>
      <c r="EI25" s="1">
        <f t="shared" si="98"/>
        <v>0</v>
      </c>
      <c r="EK25" s="21">
        <f t="shared" si="109"/>
        <v>46.276437211432494</v>
      </c>
      <c r="EL25" s="21">
        <f t="shared" si="109"/>
        <v>0</v>
      </c>
      <c r="EM25" s="21">
        <f t="shared" si="109"/>
        <v>0</v>
      </c>
      <c r="EN25" s="21">
        <f t="shared" si="109"/>
        <v>0</v>
      </c>
      <c r="EP25" s="21">
        <f t="shared" si="99"/>
        <v>46.276437211432494</v>
      </c>
      <c r="ER25" s="1">
        <f t="shared" si="72"/>
        <v>0</v>
      </c>
      <c r="ES25" s="1">
        <f t="shared" si="72"/>
        <v>0</v>
      </c>
      <c r="ET25" s="1">
        <f t="shared" si="72"/>
        <v>19138.793007165252</v>
      </c>
      <c r="EU25" s="1">
        <f t="shared" si="72"/>
        <v>0</v>
      </c>
      <c r="EV25" s="1"/>
      <c r="EW25" s="1">
        <f t="shared" si="100"/>
        <v>0</v>
      </c>
      <c r="EX25" s="1">
        <f t="shared" si="100"/>
        <v>0</v>
      </c>
      <c r="EY25" s="1">
        <f t="shared" si="100"/>
        <v>0</v>
      </c>
      <c r="EZ25" s="1">
        <f t="shared" si="100"/>
        <v>0</v>
      </c>
      <c r="FA25" s="1"/>
      <c r="FB25" s="21">
        <f t="shared" si="101"/>
        <v>46.276437211432494</v>
      </c>
      <c r="FC25" s="21">
        <f t="shared" si="101"/>
        <v>0</v>
      </c>
      <c r="FD25" s="21">
        <f t="shared" si="101"/>
        <v>0</v>
      </c>
      <c r="FE25" s="21">
        <f t="shared" si="101"/>
        <v>0</v>
      </c>
      <c r="FG25" s="1">
        <f t="shared" si="102"/>
        <v>0</v>
      </c>
      <c r="FH25" s="1">
        <f t="shared" si="102"/>
        <v>0</v>
      </c>
      <c r="FI25" s="1">
        <f t="shared" si="102"/>
        <v>19138.793007165252</v>
      </c>
      <c r="FJ25" s="1">
        <f t="shared" si="102"/>
        <v>0</v>
      </c>
      <c r="FL25" s="1">
        <f t="shared" si="103"/>
        <v>19138.793007165252</v>
      </c>
      <c r="FM25" s="1">
        <f t="shared" si="74"/>
        <v>4563.690761113332</v>
      </c>
      <c r="FN25" s="1">
        <f t="shared" si="75"/>
        <v>23702.483768278584</v>
      </c>
      <c r="FO25" s="1"/>
      <c r="FP25" s="21">
        <f t="shared" si="76"/>
        <v>-46.276437211432494</v>
      </c>
      <c r="FQ25" s="1">
        <f t="shared" si="77"/>
        <v>23656.207331067151</v>
      </c>
      <c r="FS25" s="21">
        <f t="shared" si="24"/>
        <v>2.3702483768278584</v>
      </c>
      <c r="FU25" s="2">
        <f t="shared" si="78"/>
        <v>0</v>
      </c>
      <c r="FV25" s="2">
        <f t="shared" si="79"/>
        <v>0</v>
      </c>
      <c r="FW25" s="2">
        <f t="shared" si="80"/>
        <v>0.80745938671537065</v>
      </c>
      <c r="FX25" s="2">
        <f t="shared" si="81"/>
        <v>0</v>
      </c>
      <c r="FZ25" s="2">
        <f t="shared" si="82"/>
        <v>0.80745938671537065</v>
      </c>
      <c r="GA25" s="2">
        <f t="shared" si="104"/>
        <v>0.1925406132846294</v>
      </c>
      <c r="GC25" s="1">
        <f t="shared" si="26"/>
        <v>0</v>
      </c>
      <c r="GD25" s="1">
        <f t="shared" si="27"/>
        <v>0</v>
      </c>
      <c r="GE25" s="1">
        <f t="shared" si="28"/>
        <v>19101.426663555136</v>
      </c>
      <c r="GF25" s="1">
        <f t="shared" si="29"/>
        <v>0</v>
      </c>
      <c r="GH25" s="1">
        <f t="shared" si="105"/>
        <v>4554.7806675120155</v>
      </c>
      <c r="GI25" s="1">
        <f t="shared" si="106"/>
        <v>23656.207331067151</v>
      </c>
      <c r="GJ25" s="21">
        <f t="shared" si="83"/>
        <v>-46.276437211432494</v>
      </c>
      <c r="GK25" s="2">
        <f t="shared" si="30"/>
        <v>0</v>
      </c>
    </row>
    <row r="26" spans="1:193" ht="15" customHeight="1" x14ac:dyDescent="0.25">
      <c r="A26" s="1">
        <f>'BTEvent-Driven Loop'!A25</f>
        <v>22</v>
      </c>
      <c r="C26" s="1">
        <f>'BTEvent-Driven Loop'!C25</f>
        <v>1</v>
      </c>
      <c r="D26" s="1">
        <f>'BTEvent-Driven Loop'!D25</f>
        <v>0</v>
      </c>
      <c r="E26" s="1">
        <f>'BTEvent-Driven Loop'!E25</f>
        <v>1</v>
      </c>
      <c r="F26" s="1">
        <f>'BTEvent-Driven Loop'!F25</f>
        <v>1</v>
      </c>
      <c r="H26" s="1">
        <f>'BTEvent-Driven Loop'!H25</f>
        <v>295.9353979130579</v>
      </c>
      <c r="I26" s="1">
        <f>'BTEvent-Driven Loop'!I25</f>
        <v>1377.2297783279087</v>
      </c>
      <c r="J26" s="1">
        <f>'BTEvent-Driven Loop'!J25</f>
        <v>3849.9860058462691</v>
      </c>
      <c r="K26" s="1">
        <f>'BTEvent-Driven Loop'!K25</f>
        <v>54144.516514927629</v>
      </c>
      <c r="L26" s="1"/>
      <c r="M26" s="1">
        <f>'BTEvent-Driven Loop'!M25</f>
        <v>287.39879989633505</v>
      </c>
      <c r="N26" s="1">
        <f>'BTEvent-Driven Loop'!N25</f>
        <v>1642.0816587755833</v>
      </c>
      <c r="O26" s="1">
        <f>'BTEvent-Driven Loop'!O25</f>
        <v>3387.987685144717</v>
      </c>
      <c r="P26" s="1">
        <f>'BTEvent-Driven Loop'!P25</f>
        <v>47647.174533136313</v>
      </c>
      <c r="R26" s="2">
        <f t="shared" si="31"/>
        <v>4.0000000000000036E-2</v>
      </c>
      <c r="S26" s="2">
        <f t="shared" si="32"/>
        <v>4.0000000000000036E-2</v>
      </c>
      <c r="T26" s="2">
        <f t="shared" si="33"/>
        <v>0</v>
      </c>
      <c r="U26" s="2">
        <f t="shared" si="34"/>
        <v>0</v>
      </c>
      <c r="W26" s="2">
        <f t="shared" si="35"/>
        <v>1.0000000000000009E-2</v>
      </c>
      <c r="X26" s="2">
        <f t="shared" si="36"/>
        <v>0.24</v>
      </c>
      <c r="Y26" s="2">
        <f t="shared" si="37"/>
        <v>-0.12</v>
      </c>
      <c r="Z26" s="2">
        <f t="shared" si="38"/>
        <v>-0.12</v>
      </c>
      <c r="AB26" s="1">
        <f t="shared" si="84"/>
        <v>3</v>
      </c>
      <c r="AC26" s="3">
        <f t="shared" si="39"/>
        <v>0.33333333333333331</v>
      </c>
      <c r="AE26" s="2">
        <f t="shared" si="40"/>
        <v>0.33333333333333331</v>
      </c>
      <c r="AF26" s="2">
        <f t="shared" si="40"/>
        <v>0</v>
      </c>
      <c r="AG26" s="2">
        <f t="shared" si="40"/>
        <v>0.33333333333333331</v>
      </c>
      <c r="AH26" s="2">
        <f t="shared" si="40"/>
        <v>0.33333333333333331</v>
      </c>
      <c r="AJ26" s="1">
        <f t="shared" si="85"/>
        <v>0</v>
      </c>
      <c r="AK26" s="1">
        <f t="shared" si="86"/>
        <v>0</v>
      </c>
      <c r="AL26" s="1">
        <f t="shared" si="87"/>
        <v>19101.426663555136</v>
      </c>
      <c r="AM26" s="1">
        <f t="shared" si="88"/>
        <v>0</v>
      </c>
      <c r="AO26" s="1">
        <f t="shared" si="42"/>
        <v>19101.426663555136</v>
      </c>
      <c r="AP26" s="1">
        <f t="shared" si="89"/>
        <v>4554.7806675120155</v>
      </c>
      <c r="AQ26" s="1">
        <f t="shared" si="43"/>
        <v>23656.207331067151</v>
      </c>
      <c r="AS26" s="1">
        <f t="shared" si="90"/>
        <v>23656.207331067151</v>
      </c>
      <c r="AU26" s="1">
        <f t="shared" si="91"/>
        <v>7885.4024436890504</v>
      </c>
      <c r="AV26" s="1">
        <f t="shared" si="91"/>
        <v>0</v>
      </c>
      <c r="AW26" s="1">
        <f t="shared" si="91"/>
        <v>7885.4024436890504</v>
      </c>
      <c r="AX26" s="1">
        <f t="shared" si="91"/>
        <v>7885.4024436890504</v>
      </c>
      <c r="AZ26" s="43">
        <f t="shared" si="44"/>
        <v>23656.207331067151</v>
      </c>
      <c r="BA26" s="43">
        <f t="shared" si="45"/>
        <v>0</v>
      </c>
      <c r="BB26" s="1">
        <f t="shared" si="92"/>
        <v>23656.207331067151</v>
      </c>
      <c r="BC26" s="1"/>
      <c r="BD26" s="1">
        <f t="shared" si="46"/>
        <v>7885.4024436890504</v>
      </c>
      <c r="BE26" s="1">
        <f t="shared" si="46"/>
        <v>0</v>
      </c>
      <c r="BF26" s="1">
        <f t="shared" si="46"/>
        <v>0</v>
      </c>
      <c r="BG26" s="1">
        <f t="shared" si="46"/>
        <v>7885.4024436890504</v>
      </c>
      <c r="BH26" s="1"/>
      <c r="BI26" s="1">
        <f t="shared" si="47"/>
        <v>0</v>
      </c>
      <c r="BJ26" s="1">
        <f t="shared" si="47"/>
        <v>0</v>
      </c>
      <c r="BK26" s="1">
        <f t="shared" si="47"/>
        <v>11216.024219866085</v>
      </c>
      <c r="BL26" s="1">
        <f t="shared" si="47"/>
        <v>0</v>
      </c>
      <c r="BM26" s="1"/>
      <c r="BN26" s="43">
        <f t="shared" si="107"/>
        <v>0</v>
      </c>
      <c r="BO26" s="43">
        <f t="shared" si="49"/>
        <v>0</v>
      </c>
      <c r="BP26" s="43">
        <f t="shared" si="50"/>
        <v>7885.4024436890504</v>
      </c>
      <c r="BQ26" s="43">
        <f t="shared" si="51"/>
        <v>0</v>
      </c>
      <c r="BR26" s="1"/>
      <c r="BS26" s="1">
        <f t="shared" si="93"/>
        <v>7885.4024436890504</v>
      </c>
      <c r="BT26" s="1">
        <f t="shared" si="93"/>
        <v>0</v>
      </c>
      <c r="BU26" s="1">
        <f t="shared" si="93"/>
        <v>0</v>
      </c>
      <c r="BV26" s="1">
        <f t="shared" si="93"/>
        <v>7885.4024436890504</v>
      </c>
      <c r="BW26" s="1"/>
      <c r="BX26" s="1">
        <f t="shared" si="94"/>
        <v>7873.5920556056417</v>
      </c>
      <c r="BY26" s="1">
        <f t="shared" si="94"/>
        <v>0</v>
      </c>
      <c r="BZ26" s="1">
        <f t="shared" si="94"/>
        <v>0</v>
      </c>
      <c r="CA26" s="1">
        <f t="shared" si="94"/>
        <v>7873.5920556056417</v>
      </c>
      <c r="CB26" s="1"/>
      <c r="CC26" s="100">
        <f t="shared" si="111"/>
        <v>11.810388083408725</v>
      </c>
      <c r="CD26" s="100">
        <f t="shared" si="111"/>
        <v>0</v>
      </c>
      <c r="CE26" s="100">
        <f t="shared" si="111"/>
        <v>0</v>
      </c>
      <c r="CF26" s="100">
        <f t="shared" si="111"/>
        <v>11.810388083408725</v>
      </c>
      <c r="CG26" s="1"/>
      <c r="CH26" s="2">
        <f t="shared" si="110"/>
        <v>4.0000000000000036E-2</v>
      </c>
      <c r="CI26" s="2">
        <f t="shared" si="110"/>
        <v>4.0000000000000036E-2</v>
      </c>
      <c r="CJ26" s="2">
        <f t="shared" si="110"/>
        <v>0</v>
      </c>
      <c r="CK26" s="2">
        <f t="shared" si="110"/>
        <v>0</v>
      </c>
      <c r="CL26" s="1"/>
      <c r="CM26" s="2">
        <f t="shared" si="56"/>
        <v>1.0000000000000009E-2</v>
      </c>
      <c r="CN26" s="2">
        <f t="shared" si="56"/>
        <v>0.24</v>
      </c>
      <c r="CO26" s="2">
        <f t="shared" si="56"/>
        <v>-0.12</v>
      </c>
      <c r="CP26" s="2">
        <f t="shared" si="56"/>
        <v>-0.12</v>
      </c>
      <c r="CQ26" s="1"/>
      <c r="CR26" s="2">
        <f t="shared" si="95"/>
        <v>-3.0000000000000027E-2</v>
      </c>
      <c r="CS26" s="2">
        <f t="shared" si="57"/>
        <v>0.19999999999999996</v>
      </c>
      <c r="CT26" s="2">
        <f t="shared" si="58"/>
        <v>-0.12</v>
      </c>
      <c r="CU26" s="2">
        <f t="shared" si="59"/>
        <v>-0.12</v>
      </c>
      <c r="CV26" s="1"/>
      <c r="CW26" s="1">
        <f t="shared" si="60"/>
        <v>7637.3842939374726</v>
      </c>
      <c r="CX26" s="1">
        <f t="shared" si="60"/>
        <v>0</v>
      </c>
      <c r="CY26" s="1">
        <f t="shared" si="60"/>
        <v>0</v>
      </c>
      <c r="CZ26" s="1">
        <f t="shared" si="60"/>
        <v>6928.7610089329646</v>
      </c>
      <c r="DA26" s="1"/>
      <c r="DB26" s="1">
        <f t="shared" si="61"/>
        <v>0</v>
      </c>
      <c r="DC26" s="1">
        <f t="shared" si="61"/>
        <v>0</v>
      </c>
      <c r="DD26" s="1">
        <f t="shared" si="61"/>
        <v>7885.4024436890504</v>
      </c>
      <c r="DE26" s="1">
        <f t="shared" si="61"/>
        <v>0</v>
      </c>
      <c r="DG26" s="2">
        <f t="shared" si="62"/>
        <v>1.0000000000000009E-2</v>
      </c>
      <c r="DH26" s="2">
        <f t="shared" si="63"/>
        <v>0.24</v>
      </c>
      <c r="DI26" s="2">
        <f t="shared" si="64"/>
        <v>-0.12</v>
      </c>
      <c r="DJ26" s="2">
        <f t="shared" si="65"/>
        <v>-0.12</v>
      </c>
      <c r="DL26" s="1">
        <f t="shared" si="96"/>
        <v>0</v>
      </c>
      <c r="DM26" s="1">
        <f t="shared" si="96"/>
        <v>0</v>
      </c>
      <c r="DN26" s="1">
        <f t="shared" si="96"/>
        <v>6939.1541504463648</v>
      </c>
      <c r="DO26" s="1">
        <f t="shared" si="96"/>
        <v>0</v>
      </c>
      <c r="DQ26" s="1">
        <f t="shared" si="67"/>
        <v>0</v>
      </c>
      <c r="DR26" s="1">
        <f t="shared" si="67"/>
        <v>0</v>
      </c>
      <c r="DS26" s="1">
        <f t="shared" si="67"/>
        <v>11216.024219866085</v>
      </c>
      <c r="DT26" s="1">
        <f t="shared" si="67"/>
        <v>0</v>
      </c>
      <c r="DV26" s="2">
        <f t="shared" si="68"/>
        <v>1.0000000000000009E-2</v>
      </c>
      <c r="DW26" s="2">
        <f t="shared" si="68"/>
        <v>0.24</v>
      </c>
      <c r="DX26" s="2">
        <f t="shared" si="68"/>
        <v>-0.12</v>
      </c>
      <c r="DY26" s="2">
        <f t="shared" si="68"/>
        <v>-0.12</v>
      </c>
      <c r="EA26" s="1">
        <f t="shared" si="97"/>
        <v>0</v>
      </c>
      <c r="EB26" s="1">
        <f t="shared" si="97"/>
        <v>0</v>
      </c>
      <c r="EC26" s="1">
        <f t="shared" si="97"/>
        <v>9870.1013134821551</v>
      </c>
      <c r="ED26" s="1">
        <f t="shared" si="97"/>
        <v>0</v>
      </c>
      <c r="EF26" s="1">
        <f t="shared" si="98"/>
        <v>0</v>
      </c>
      <c r="EG26" s="1">
        <f t="shared" si="98"/>
        <v>0</v>
      </c>
      <c r="EH26" s="1">
        <f t="shared" si="98"/>
        <v>9845.4875944959167</v>
      </c>
      <c r="EI26" s="1">
        <f t="shared" si="98"/>
        <v>0</v>
      </c>
      <c r="EK26" s="21">
        <f t="shared" si="109"/>
        <v>0</v>
      </c>
      <c r="EL26" s="21">
        <f t="shared" si="109"/>
        <v>0</v>
      </c>
      <c r="EM26" s="21">
        <f t="shared" si="109"/>
        <v>24.613718986238382</v>
      </c>
      <c r="EN26" s="21">
        <f t="shared" si="109"/>
        <v>0</v>
      </c>
      <c r="EP26" s="21">
        <f t="shared" si="99"/>
        <v>24.613718986238382</v>
      </c>
      <c r="ER26" s="1">
        <f t="shared" si="72"/>
        <v>7637.3842939374726</v>
      </c>
      <c r="ES26" s="1">
        <f t="shared" si="72"/>
        <v>0</v>
      </c>
      <c r="ET26" s="1">
        <f t="shared" si="72"/>
        <v>0</v>
      </c>
      <c r="EU26" s="1">
        <f t="shared" si="72"/>
        <v>6928.7610089329646</v>
      </c>
      <c r="EV26" s="1"/>
      <c r="EW26" s="1">
        <f t="shared" si="100"/>
        <v>0</v>
      </c>
      <c r="EX26" s="1">
        <f t="shared" si="100"/>
        <v>0</v>
      </c>
      <c r="EY26" s="1">
        <f t="shared" si="100"/>
        <v>6939.1541504463648</v>
      </c>
      <c r="EZ26" s="1">
        <f t="shared" si="100"/>
        <v>0</v>
      </c>
      <c r="FA26" s="1"/>
      <c r="FB26" s="21">
        <f t="shared" si="101"/>
        <v>0</v>
      </c>
      <c r="FC26" s="21">
        <f t="shared" si="101"/>
        <v>0</v>
      </c>
      <c r="FD26" s="21">
        <f t="shared" si="101"/>
        <v>24.613718986238382</v>
      </c>
      <c r="FE26" s="21">
        <f t="shared" si="101"/>
        <v>0</v>
      </c>
      <c r="FG26" s="1">
        <f t="shared" si="102"/>
        <v>7637.3842939374726</v>
      </c>
      <c r="FH26" s="1">
        <f t="shared" si="102"/>
        <v>0</v>
      </c>
      <c r="FI26" s="1">
        <f t="shared" si="102"/>
        <v>6939.1541504463648</v>
      </c>
      <c r="FJ26" s="1">
        <f t="shared" si="102"/>
        <v>6928.7610089329646</v>
      </c>
      <c r="FL26" s="1">
        <f t="shared" si="103"/>
        <v>21505.299453316802</v>
      </c>
      <c r="FM26" s="1">
        <f t="shared" si="74"/>
        <v>0</v>
      </c>
      <c r="FN26" s="1">
        <f t="shared" si="75"/>
        <v>21505.299453316802</v>
      </c>
      <c r="FO26" s="1"/>
      <c r="FP26" s="21">
        <f t="shared" si="76"/>
        <v>-24.613718986238382</v>
      </c>
      <c r="FQ26" s="1">
        <f t="shared" si="77"/>
        <v>21480.685734330564</v>
      </c>
      <c r="FS26" s="21">
        <f t="shared" si="24"/>
        <v>2.1505299453316802</v>
      </c>
      <c r="FU26" s="2">
        <f t="shared" si="78"/>
        <v>0.3551396394417351</v>
      </c>
      <c r="FV26" s="2">
        <f t="shared" si="79"/>
        <v>0</v>
      </c>
      <c r="FW26" s="2">
        <f t="shared" si="80"/>
        <v>0.32267182168328867</v>
      </c>
      <c r="FX26" s="2">
        <f t="shared" si="81"/>
        <v>0.32218853887497617</v>
      </c>
      <c r="FZ26" s="2">
        <f t="shared" si="82"/>
        <v>1</v>
      </c>
      <c r="GA26" s="2">
        <f t="shared" si="104"/>
        <v>0</v>
      </c>
      <c r="GC26" s="1">
        <f t="shared" si="26"/>
        <v>7628.642986651379</v>
      </c>
      <c r="GD26" s="1">
        <f t="shared" si="27"/>
        <v>0</v>
      </c>
      <c r="GE26" s="1">
        <f t="shared" si="28"/>
        <v>6931.2119969026744</v>
      </c>
      <c r="GF26" s="1">
        <f t="shared" si="29"/>
        <v>6920.8307507765085</v>
      </c>
      <c r="GH26" s="1">
        <f t="shared" si="105"/>
        <v>0</v>
      </c>
      <c r="GI26" s="1">
        <f t="shared" si="106"/>
        <v>21480.685734330564</v>
      </c>
      <c r="GJ26" s="21">
        <f t="shared" si="83"/>
        <v>-24.613718986238382</v>
      </c>
      <c r="GK26" s="2">
        <f t="shared" si="30"/>
        <v>0</v>
      </c>
    </row>
    <row r="27" spans="1:193" ht="15" customHeight="1" x14ac:dyDescent="0.25">
      <c r="A27" s="1">
        <f>'BTEvent-Driven Loop'!A26</f>
        <v>23</v>
      </c>
      <c r="C27" s="1">
        <f>'BTEvent-Driven Loop'!C26</f>
        <v>0</v>
      </c>
      <c r="D27" s="1">
        <f>'BTEvent-Driven Loop'!D26</f>
        <v>1</v>
      </c>
      <c r="E27" s="1">
        <f>'BTEvent-Driven Loop'!E26</f>
        <v>0</v>
      </c>
      <c r="F27" s="1">
        <f>'BTEvent-Driven Loop'!F26</f>
        <v>1</v>
      </c>
      <c r="H27" s="1">
        <f>'BTEvent-Driven Loop'!H26</f>
        <v>281.65082389840836</v>
      </c>
      <c r="I27" s="1">
        <f>'BTEvent-Driven Loop'!I26</f>
        <v>1724.1857417143624</v>
      </c>
      <c r="J27" s="1">
        <f>'BTEvent-Driven Loop'!J26</f>
        <v>3455.7474388476116</v>
      </c>
      <c r="K27" s="1">
        <f>'BTEvent-Driven Loop'!K26</f>
        <v>49553.06151446177</v>
      </c>
      <c r="L27" s="1"/>
      <c r="M27" s="1">
        <f>'BTEvent-Driven Loop'!M26</f>
        <v>298.89475189218848</v>
      </c>
      <c r="N27" s="1">
        <f>'BTEvent-Driven Loop'!N26</f>
        <v>1395.7694099592456</v>
      </c>
      <c r="O27" s="1">
        <f>'BTEvent-Driven Loop'!O26</f>
        <v>3557.3870694019529</v>
      </c>
      <c r="P27" s="1">
        <f>'BTEvent-Driven Loop'!P26</f>
        <v>58129.552930426304</v>
      </c>
      <c r="R27" s="2">
        <f t="shared" si="31"/>
        <v>-1.9999999999999907E-2</v>
      </c>
      <c r="S27" s="2">
        <f t="shared" si="32"/>
        <v>5.0000000000000044E-2</v>
      </c>
      <c r="T27" s="2">
        <f t="shared" si="33"/>
        <v>2.0000000000000018E-2</v>
      </c>
      <c r="U27" s="2">
        <f t="shared" si="34"/>
        <v>4.0000000000000036E-2</v>
      </c>
      <c r="W27" s="2">
        <f t="shared" si="35"/>
        <v>4.0000000000000036E-2</v>
      </c>
      <c r="X27" s="2">
        <f t="shared" si="36"/>
        <v>-0.15000000000000002</v>
      </c>
      <c r="Y27" s="2">
        <f t="shared" si="37"/>
        <v>5.0000000000000044E-2</v>
      </c>
      <c r="Z27" s="2">
        <f t="shared" si="38"/>
        <v>0.21999999999999997</v>
      </c>
      <c r="AB27" s="1">
        <f t="shared" si="84"/>
        <v>2</v>
      </c>
      <c r="AC27" s="3">
        <f t="shared" si="39"/>
        <v>0.5</v>
      </c>
      <c r="AE27" s="2">
        <f t="shared" si="40"/>
        <v>0</v>
      </c>
      <c r="AF27" s="2">
        <f t="shared" si="40"/>
        <v>0.5</v>
      </c>
      <c r="AG27" s="2">
        <f t="shared" si="40"/>
        <v>0</v>
      </c>
      <c r="AH27" s="2">
        <f t="shared" si="40"/>
        <v>0.5</v>
      </c>
      <c r="AJ27" s="1">
        <f t="shared" si="85"/>
        <v>7628.642986651379</v>
      </c>
      <c r="AK27" s="1">
        <f t="shared" si="86"/>
        <v>0</v>
      </c>
      <c r="AL27" s="1">
        <f t="shared" si="87"/>
        <v>6931.2119969026744</v>
      </c>
      <c r="AM27" s="1">
        <f t="shared" si="88"/>
        <v>6920.8307507765085</v>
      </c>
      <c r="AO27" s="1">
        <f t="shared" si="42"/>
        <v>21480.685734330564</v>
      </c>
      <c r="AP27" s="1">
        <f t="shared" si="89"/>
        <v>0</v>
      </c>
      <c r="AQ27" s="1">
        <f t="shared" si="43"/>
        <v>21480.685734330564</v>
      </c>
      <c r="AS27" s="1">
        <f t="shared" si="90"/>
        <v>21480.685734330564</v>
      </c>
      <c r="AU27" s="1">
        <f t="shared" si="91"/>
        <v>0</v>
      </c>
      <c r="AV27" s="1">
        <f t="shared" si="91"/>
        <v>10740.342867165282</v>
      </c>
      <c r="AW27" s="1">
        <f t="shared" si="91"/>
        <v>0</v>
      </c>
      <c r="AX27" s="1">
        <f t="shared" si="91"/>
        <v>10740.342867165282</v>
      </c>
      <c r="AZ27" s="43">
        <f t="shared" si="44"/>
        <v>21480.685734330564</v>
      </c>
      <c r="BA27" s="43">
        <f t="shared" si="45"/>
        <v>0</v>
      </c>
      <c r="BB27" s="1">
        <f t="shared" si="92"/>
        <v>21480.685734330564</v>
      </c>
      <c r="BC27" s="1"/>
      <c r="BD27" s="1">
        <f t="shared" si="46"/>
        <v>0</v>
      </c>
      <c r="BE27" s="1">
        <f t="shared" si="46"/>
        <v>10740.342867165282</v>
      </c>
      <c r="BF27" s="1">
        <f t="shared" si="46"/>
        <v>0</v>
      </c>
      <c r="BG27" s="1">
        <f t="shared" si="46"/>
        <v>3819.5121163887734</v>
      </c>
      <c r="BH27" s="1"/>
      <c r="BI27" s="1">
        <f t="shared" si="47"/>
        <v>7628.642986651379</v>
      </c>
      <c r="BJ27" s="1">
        <f t="shared" si="47"/>
        <v>0</v>
      </c>
      <c r="BK27" s="1">
        <f t="shared" si="47"/>
        <v>6931.2119969026744</v>
      </c>
      <c r="BL27" s="1">
        <f t="shared" si="47"/>
        <v>0</v>
      </c>
      <c r="BM27" s="1"/>
      <c r="BN27" s="43">
        <f t="shared" si="107"/>
        <v>0</v>
      </c>
      <c r="BO27" s="43">
        <f t="shared" si="49"/>
        <v>0</v>
      </c>
      <c r="BP27" s="43">
        <f t="shared" si="50"/>
        <v>0</v>
      </c>
      <c r="BQ27" s="43">
        <f t="shared" si="51"/>
        <v>6920.8307507765085</v>
      </c>
      <c r="BR27" s="1"/>
      <c r="BS27" s="1">
        <f t="shared" si="93"/>
        <v>0</v>
      </c>
      <c r="BT27" s="1">
        <f t="shared" si="93"/>
        <v>10740.342867165282</v>
      </c>
      <c r="BU27" s="1">
        <f t="shared" si="93"/>
        <v>0</v>
      </c>
      <c r="BV27" s="1">
        <f t="shared" si="93"/>
        <v>3819.5121163887734</v>
      </c>
      <c r="BW27" s="1"/>
      <c r="BX27" s="1">
        <f t="shared" si="94"/>
        <v>0</v>
      </c>
      <c r="BY27" s="1">
        <f t="shared" si="94"/>
        <v>10724.256482441619</v>
      </c>
      <c r="BZ27" s="1">
        <f t="shared" si="94"/>
        <v>0</v>
      </c>
      <c r="CA27" s="1">
        <f t="shared" si="94"/>
        <v>3813.7914292449059</v>
      </c>
      <c r="CB27" s="1"/>
      <c r="CC27" s="100">
        <f t="shared" si="111"/>
        <v>0</v>
      </c>
      <c r="CD27" s="100">
        <f t="shared" si="111"/>
        <v>16.086384723663286</v>
      </c>
      <c r="CE27" s="100">
        <f t="shared" si="111"/>
        <v>0</v>
      </c>
      <c r="CF27" s="100">
        <f t="shared" si="111"/>
        <v>5.720687143867508</v>
      </c>
      <c r="CG27" s="1"/>
      <c r="CH27" s="2">
        <f t="shared" si="110"/>
        <v>-1.9999999999999907E-2</v>
      </c>
      <c r="CI27" s="2">
        <f t="shared" si="110"/>
        <v>5.0000000000000044E-2</v>
      </c>
      <c r="CJ27" s="2">
        <f t="shared" si="110"/>
        <v>2.0000000000000018E-2</v>
      </c>
      <c r="CK27" s="2">
        <f t="shared" si="110"/>
        <v>4.0000000000000036E-2</v>
      </c>
      <c r="CL27" s="1"/>
      <c r="CM27" s="2">
        <f t="shared" si="56"/>
        <v>4.0000000000000036E-2</v>
      </c>
      <c r="CN27" s="2">
        <f t="shared" si="56"/>
        <v>-0.15000000000000002</v>
      </c>
      <c r="CO27" s="2">
        <f t="shared" si="56"/>
        <v>5.0000000000000044E-2</v>
      </c>
      <c r="CP27" s="2">
        <f t="shared" si="56"/>
        <v>0.21999999999999997</v>
      </c>
      <c r="CQ27" s="1"/>
      <c r="CR27" s="2">
        <f t="shared" si="95"/>
        <v>5.9999999999999942E-2</v>
      </c>
      <c r="CS27" s="2">
        <f t="shared" si="57"/>
        <v>-0.20000000000000007</v>
      </c>
      <c r="CT27" s="2">
        <f t="shared" si="58"/>
        <v>3.0000000000000027E-2</v>
      </c>
      <c r="CU27" s="2">
        <f t="shared" si="59"/>
        <v>0.17999999999999994</v>
      </c>
      <c r="CV27" s="1"/>
      <c r="CW27" s="1">
        <f t="shared" si="60"/>
        <v>0</v>
      </c>
      <c r="CX27" s="1">
        <f t="shared" si="60"/>
        <v>8579.4051859532938</v>
      </c>
      <c r="CY27" s="1">
        <f t="shared" si="60"/>
        <v>0</v>
      </c>
      <c r="CZ27" s="1">
        <f t="shared" si="60"/>
        <v>4500.2738865089887</v>
      </c>
      <c r="DA27" s="1"/>
      <c r="DB27" s="1">
        <f t="shared" si="61"/>
        <v>0</v>
      </c>
      <c r="DC27" s="1">
        <f t="shared" si="61"/>
        <v>0</v>
      </c>
      <c r="DD27" s="1">
        <f t="shared" si="61"/>
        <v>0</v>
      </c>
      <c r="DE27" s="1">
        <f t="shared" si="61"/>
        <v>6920.8307507765085</v>
      </c>
      <c r="DG27" s="2">
        <f t="shared" si="62"/>
        <v>4.0000000000000036E-2</v>
      </c>
      <c r="DH27" s="2">
        <f t="shared" si="63"/>
        <v>-0.15000000000000002</v>
      </c>
      <c r="DI27" s="2">
        <f t="shared" si="64"/>
        <v>5.0000000000000044E-2</v>
      </c>
      <c r="DJ27" s="2">
        <f t="shared" si="65"/>
        <v>0.21999999999999997</v>
      </c>
      <c r="DL27" s="1">
        <f t="shared" si="96"/>
        <v>0</v>
      </c>
      <c r="DM27" s="1">
        <f t="shared" si="96"/>
        <v>0</v>
      </c>
      <c r="DN27" s="1">
        <f t="shared" si="96"/>
        <v>0</v>
      </c>
      <c r="DO27" s="1">
        <f t="shared" si="96"/>
        <v>8443.4135159473408</v>
      </c>
      <c r="DQ27" s="1">
        <f t="shared" si="67"/>
        <v>7628.642986651379</v>
      </c>
      <c r="DR27" s="1">
        <f t="shared" si="67"/>
        <v>0</v>
      </c>
      <c r="DS27" s="1">
        <f t="shared" si="67"/>
        <v>6931.2119969026744</v>
      </c>
      <c r="DT27" s="1">
        <f t="shared" si="67"/>
        <v>0</v>
      </c>
      <c r="DV27" s="2">
        <f t="shared" si="68"/>
        <v>4.0000000000000036E-2</v>
      </c>
      <c r="DW27" s="2">
        <f t="shared" si="68"/>
        <v>-0.15000000000000002</v>
      </c>
      <c r="DX27" s="2">
        <f t="shared" si="68"/>
        <v>5.0000000000000044E-2</v>
      </c>
      <c r="DY27" s="2">
        <f t="shared" si="68"/>
        <v>0.21999999999999997</v>
      </c>
      <c r="EA27" s="1">
        <f t="shared" si="97"/>
        <v>7933.7887061174342</v>
      </c>
      <c r="EB27" s="1">
        <f t="shared" si="97"/>
        <v>0</v>
      </c>
      <c r="EC27" s="1">
        <f t="shared" si="97"/>
        <v>7277.7725967478082</v>
      </c>
      <c r="ED27" s="1">
        <f t="shared" si="97"/>
        <v>0</v>
      </c>
      <c r="EF27" s="1">
        <f t="shared" si="98"/>
        <v>7914.0036968752465</v>
      </c>
      <c r="EG27" s="1">
        <f t="shared" si="98"/>
        <v>0</v>
      </c>
      <c r="EH27" s="1">
        <f t="shared" si="98"/>
        <v>7259.6235379030513</v>
      </c>
      <c r="EI27" s="1">
        <f t="shared" si="98"/>
        <v>0</v>
      </c>
      <c r="EK27" s="21">
        <f t="shared" si="109"/>
        <v>19.785009242187698</v>
      </c>
      <c r="EL27" s="21">
        <f t="shared" si="109"/>
        <v>0</v>
      </c>
      <c r="EM27" s="21">
        <f t="shared" si="109"/>
        <v>18.149058844756837</v>
      </c>
      <c r="EN27" s="21">
        <f t="shared" si="109"/>
        <v>0</v>
      </c>
      <c r="EP27" s="21">
        <f t="shared" si="99"/>
        <v>37.934068086944535</v>
      </c>
      <c r="ER27" s="1">
        <f t="shared" si="72"/>
        <v>0</v>
      </c>
      <c r="ES27" s="1">
        <f t="shared" si="72"/>
        <v>8579.4051859532938</v>
      </c>
      <c r="ET27" s="1">
        <f t="shared" si="72"/>
        <v>0</v>
      </c>
      <c r="EU27" s="1">
        <f t="shared" si="72"/>
        <v>4500.2738865089887</v>
      </c>
      <c r="EV27" s="1"/>
      <c r="EW27" s="1">
        <f t="shared" si="100"/>
        <v>0</v>
      </c>
      <c r="EX27" s="1">
        <f t="shared" si="100"/>
        <v>0</v>
      </c>
      <c r="EY27" s="1">
        <f t="shared" si="100"/>
        <v>0</v>
      </c>
      <c r="EZ27" s="1">
        <f t="shared" si="100"/>
        <v>8443.4135159473408</v>
      </c>
      <c r="FA27" s="1"/>
      <c r="FB27" s="21">
        <f t="shared" si="101"/>
        <v>19.785009242187698</v>
      </c>
      <c r="FC27" s="21">
        <f t="shared" si="101"/>
        <v>0</v>
      </c>
      <c r="FD27" s="21">
        <f t="shared" si="101"/>
        <v>18.149058844756837</v>
      </c>
      <c r="FE27" s="21">
        <f t="shared" si="101"/>
        <v>0</v>
      </c>
      <c r="FG27" s="1">
        <f t="shared" si="102"/>
        <v>0</v>
      </c>
      <c r="FH27" s="1">
        <f t="shared" si="102"/>
        <v>8579.4051859532938</v>
      </c>
      <c r="FI27" s="1">
        <f t="shared" si="102"/>
        <v>0</v>
      </c>
      <c r="FJ27" s="1">
        <f t="shared" si="102"/>
        <v>12943.687402456329</v>
      </c>
      <c r="FL27" s="1">
        <f t="shared" si="103"/>
        <v>21523.092588409621</v>
      </c>
      <c r="FM27" s="1">
        <f t="shared" si="74"/>
        <v>0</v>
      </c>
      <c r="FN27" s="1">
        <f t="shared" si="75"/>
        <v>21523.092588409621</v>
      </c>
      <c r="FO27" s="1"/>
      <c r="FP27" s="21">
        <f t="shared" si="76"/>
        <v>-37.934068086944535</v>
      </c>
      <c r="FQ27" s="1">
        <f t="shared" si="77"/>
        <v>21485.158520322679</v>
      </c>
      <c r="FS27" s="21">
        <f t="shared" si="24"/>
        <v>2.1523092588409622</v>
      </c>
      <c r="FU27" s="2">
        <f t="shared" si="78"/>
        <v>0</v>
      </c>
      <c r="FV27" s="2">
        <f t="shared" si="79"/>
        <v>0.39861396082890899</v>
      </c>
      <c r="FW27" s="2">
        <f t="shared" si="80"/>
        <v>0</v>
      </c>
      <c r="FX27" s="2">
        <f t="shared" si="81"/>
        <v>0.60138603917109112</v>
      </c>
      <c r="FZ27" s="2">
        <f t="shared" si="82"/>
        <v>1</v>
      </c>
      <c r="GA27" s="2">
        <f t="shared" si="104"/>
        <v>0</v>
      </c>
      <c r="GC27" s="1">
        <f t="shared" si="26"/>
        <v>0</v>
      </c>
      <c r="GD27" s="1">
        <f t="shared" si="27"/>
        <v>8564.2841368228037</v>
      </c>
      <c r="GE27" s="1">
        <f t="shared" si="28"/>
        <v>0</v>
      </c>
      <c r="GF27" s="1">
        <f t="shared" si="29"/>
        <v>12920.874383499877</v>
      </c>
      <c r="GH27" s="1">
        <f t="shared" si="105"/>
        <v>0</v>
      </c>
      <c r="GI27" s="1">
        <f t="shared" si="106"/>
        <v>21485.158520322679</v>
      </c>
      <c r="GJ27" s="21">
        <f t="shared" si="83"/>
        <v>-37.934068086942716</v>
      </c>
      <c r="GK27" s="2">
        <f t="shared" si="30"/>
        <v>1.8189894035458565E-12</v>
      </c>
    </row>
    <row r="28" spans="1:193" ht="15" customHeight="1" x14ac:dyDescent="0.25">
      <c r="A28" s="1">
        <f>'BTEvent-Driven Loop'!A27</f>
        <v>24</v>
      </c>
      <c r="C28" s="1">
        <f>'BTEvent-Driven Loop'!C27</f>
        <v>0</v>
      </c>
      <c r="D28" s="1">
        <f>'BTEvent-Driven Loop'!D27</f>
        <v>0</v>
      </c>
      <c r="E28" s="1">
        <f>'BTEvent-Driven Loop'!E27</f>
        <v>0</v>
      </c>
      <c r="F28" s="1">
        <f>'BTEvent-Driven Loop'!F27</f>
        <v>0</v>
      </c>
      <c r="H28" s="1">
        <f>'BTEvent-Driven Loop'!H27</f>
        <v>292.9168568543447</v>
      </c>
      <c r="I28" s="1">
        <f>'BTEvent-Driven Loop'!I27</f>
        <v>1451.6001863576155</v>
      </c>
      <c r="J28" s="1">
        <f>'BTEvent-Driven Loop'!J27</f>
        <v>3415.0915866258747</v>
      </c>
      <c r="K28" s="1">
        <f>'BTEvent-Driven Loop'!K27</f>
        <v>61036.030576947618</v>
      </c>
      <c r="L28" s="1"/>
      <c r="M28" s="1">
        <f>'BTEvent-Driven Loop'!M27</f>
        <v>254.06053910836019</v>
      </c>
      <c r="N28" s="1">
        <f>'BTEvent-Driven Loop'!N27</f>
        <v>1800.5425388474268</v>
      </c>
      <c r="O28" s="1">
        <f>'BTEvent-Driven Loop'!O27</f>
        <v>4624.6031902225386</v>
      </c>
      <c r="P28" s="1">
        <f>'BTEvent-Driven Loop'!P27</f>
        <v>73824.532221641406</v>
      </c>
      <c r="R28" s="2">
        <f t="shared" si="31"/>
        <v>-2.0000000000000018E-2</v>
      </c>
      <c r="S28" s="2">
        <f t="shared" si="32"/>
        <v>4.0000000000000036E-2</v>
      </c>
      <c r="T28" s="2">
        <f t="shared" si="33"/>
        <v>-4.0000000000000036E-2</v>
      </c>
      <c r="U28" s="2">
        <f t="shared" si="34"/>
        <v>5.0000000000000044E-2</v>
      </c>
      <c r="W28" s="2">
        <f t="shared" si="35"/>
        <v>-0.15000000000000002</v>
      </c>
      <c r="X28" s="2">
        <f t="shared" si="36"/>
        <v>0.29000000000000004</v>
      </c>
      <c r="Y28" s="2">
        <f t="shared" si="37"/>
        <v>0.30000000000000004</v>
      </c>
      <c r="Z28" s="2">
        <f t="shared" si="38"/>
        <v>0.27</v>
      </c>
      <c r="AB28" s="1">
        <f t="shared" si="84"/>
        <v>0</v>
      </c>
      <c r="AC28" s="3">
        <f t="shared" si="39"/>
        <v>0</v>
      </c>
      <c r="AE28" s="2">
        <f t="shared" si="40"/>
        <v>0</v>
      </c>
      <c r="AF28" s="2">
        <f t="shared" si="40"/>
        <v>0</v>
      </c>
      <c r="AG28" s="2">
        <f t="shared" si="40"/>
        <v>0</v>
      </c>
      <c r="AH28" s="2">
        <f t="shared" si="40"/>
        <v>0</v>
      </c>
      <c r="AJ28" s="1">
        <f t="shared" si="85"/>
        <v>0</v>
      </c>
      <c r="AK28" s="1">
        <f t="shared" si="86"/>
        <v>8564.2841368228037</v>
      </c>
      <c r="AL28" s="1">
        <f t="shared" si="87"/>
        <v>0</v>
      </c>
      <c r="AM28" s="1">
        <f t="shared" si="88"/>
        <v>12920.874383499877</v>
      </c>
      <c r="AO28" s="1">
        <f t="shared" si="42"/>
        <v>21485.158520322679</v>
      </c>
      <c r="AP28" s="1">
        <f t="shared" si="89"/>
        <v>0</v>
      </c>
      <c r="AQ28" s="1">
        <f t="shared" si="43"/>
        <v>21485.158520322679</v>
      </c>
      <c r="AS28" s="1">
        <f t="shared" si="90"/>
        <v>21485.158520322679</v>
      </c>
      <c r="AU28" s="1">
        <f t="shared" si="91"/>
        <v>0</v>
      </c>
      <c r="AV28" s="1">
        <f t="shared" si="91"/>
        <v>0</v>
      </c>
      <c r="AW28" s="1">
        <f t="shared" si="91"/>
        <v>0</v>
      </c>
      <c r="AX28" s="1">
        <f t="shared" si="91"/>
        <v>0</v>
      </c>
      <c r="AZ28" s="43">
        <f t="shared" si="44"/>
        <v>0</v>
      </c>
      <c r="BA28" s="43">
        <f t="shared" si="45"/>
        <v>21485.158520322679</v>
      </c>
      <c r="BB28" s="1">
        <f t="shared" si="92"/>
        <v>21485.158520322679</v>
      </c>
      <c r="BC28" s="1"/>
      <c r="BD28" s="1">
        <f t="shared" si="46"/>
        <v>0</v>
      </c>
      <c r="BE28" s="1">
        <f t="shared" si="46"/>
        <v>0</v>
      </c>
      <c r="BF28" s="1">
        <f t="shared" si="46"/>
        <v>0</v>
      </c>
      <c r="BG28" s="1">
        <f t="shared" si="46"/>
        <v>0</v>
      </c>
      <c r="BH28" s="1"/>
      <c r="BI28" s="1">
        <f t="shared" si="47"/>
        <v>0</v>
      </c>
      <c r="BJ28" s="1">
        <f t="shared" si="47"/>
        <v>8564.2841368228037</v>
      </c>
      <c r="BK28" s="1">
        <f t="shared" si="47"/>
        <v>0</v>
      </c>
      <c r="BL28" s="1">
        <f t="shared" si="47"/>
        <v>12920.874383499877</v>
      </c>
      <c r="BM28" s="1"/>
      <c r="BN28" s="43">
        <f t="shared" si="107"/>
        <v>0</v>
      </c>
      <c r="BO28" s="43">
        <f t="shared" si="49"/>
        <v>0</v>
      </c>
      <c r="BP28" s="43">
        <f t="shared" si="50"/>
        <v>0</v>
      </c>
      <c r="BQ28" s="43">
        <f t="shared" si="51"/>
        <v>0</v>
      </c>
      <c r="BR28" s="1"/>
      <c r="BS28" s="1">
        <f t="shared" si="93"/>
        <v>0</v>
      </c>
      <c r="BT28" s="1">
        <f t="shared" si="93"/>
        <v>0</v>
      </c>
      <c r="BU28" s="1">
        <f t="shared" si="93"/>
        <v>0</v>
      </c>
      <c r="BV28" s="1">
        <f t="shared" si="93"/>
        <v>0</v>
      </c>
      <c r="BW28" s="1"/>
      <c r="BX28" s="1">
        <f t="shared" si="94"/>
        <v>0</v>
      </c>
      <c r="BY28" s="1">
        <f t="shared" si="94"/>
        <v>0</v>
      </c>
      <c r="BZ28" s="1">
        <f t="shared" si="94"/>
        <v>0</v>
      </c>
      <c r="CA28" s="1">
        <f t="shared" si="94"/>
        <v>0</v>
      </c>
      <c r="CB28" s="1"/>
      <c r="CC28" s="100">
        <f t="shared" si="111"/>
        <v>0</v>
      </c>
      <c r="CD28" s="100">
        <f t="shared" si="111"/>
        <v>0</v>
      </c>
      <c r="CE28" s="100">
        <f t="shared" si="111"/>
        <v>0</v>
      </c>
      <c r="CF28" s="100">
        <f t="shared" si="111"/>
        <v>0</v>
      </c>
      <c r="CG28" s="1"/>
      <c r="CH28" s="2">
        <f t="shared" si="110"/>
        <v>-2.0000000000000018E-2</v>
      </c>
      <c r="CI28" s="2">
        <f t="shared" si="110"/>
        <v>4.0000000000000036E-2</v>
      </c>
      <c r="CJ28" s="2">
        <f t="shared" si="110"/>
        <v>-4.0000000000000036E-2</v>
      </c>
      <c r="CK28" s="2">
        <f t="shared" si="110"/>
        <v>5.0000000000000044E-2</v>
      </c>
      <c r="CL28" s="1"/>
      <c r="CM28" s="2">
        <f t="shared" si="56"/>
        <v>-0.15000000000000002</v>
      </c>
      <c r="CN28" s="2">
        <f t="shared" si="56"/>
        <v>0.29000000000000004</v>
      </c>
      <c r="CO28" s="2">
        <f t="shared" si="56"/>
        <v>0.30000000000000004</v>
      </c>
      <c r="CP28" s="2">
        <f t="shared" si="56"/>
        <v>0.27</v>
      </c>
      <c r="CQ28" s="1"/>
      <c r="CR28" s="2">
        <f t="shared" si="95"/>
        <v>-0.13</v>
      </c>
      <c r="CS28" s="2">
        <f t="shared" si="57"/>
        <v>0.25</v>
      </c>
      <c r="CT28" s="2">
        <f t="shared" si="58"/>
        <v>0.34000000000000008</v>
      </c>
      <c r="CU28" s="2">
        <f t="shared" si="59"/>
        <v>0.21999999999999997</v>
      </c>
      <c r="CV28" s="1"/>
      <c r="CW28" s="1">
        <f t="shared" si="60"/>
        <v>0</v>
      </c>
      <c r="CX28" s="1">
        <f t="shared" si="60"/>
        <v>0</v>
      </c>
      <c r="CY28" s="1">
        <f t="shared" si="60"/>
        <v>0</v>
      </c>
      <c r="CZ28" s="1">
        <f t="shared" si="60"/>
        <v>0</v>
      </c>
      <c r="DA28" s="1"/>
      <c r="DB28" s="1">
        <f t="shared" si="61"/>
        <v>0</v>
      </c>
      <c r="DC28" s="1">
        <f t="shared" si="61"/>
        <v>0</v>
      </c>
      <c r="DD28" s="1">
        <f t="shared" si="61"/>
        <v>0</v>
      </c>
      <c r="DE28" s="1">
        <f t="shared" si="61"/>
        <v>0</v>
      </c>
      <c r="DG28" s="2">
        <f t="shared" si="62"/>
        <v>-0.15000000000000002</v>
      </c>
      <c r="DH28" s="2">
        <f t="shared" si="63"/>
        <v>0.29000000000000004</v>
      </c>
      <c r="DI28" s="2">
        <f t="shared" si="64"/>
        <v>0.30000000000000004</v>
      </c>
      <c r="DJ28" s="2">
        <f t="shared" si="65"/>
        <v>0.27</v>
      </c>
      <c r="DL28" s="1">
        <f t="shared" si="96"/>
        <v>0</v>
      </c>
      <c r="DM28" s="1">
        <f t="shared" si="96"/>
        <v>0</v>
      </c>
      <c r="DN28" s="1">
        <f t="shared" si="96"/>
        <v>0</v>
      </c>
      <c r="DO28" s="1">
        <f t="shared" si="96"/>
        <v>0</v>
      </c>
      <c r="DQ28" s="1">
        <f t="shared" si="67"/>
        <v>0</v>
      </c>
      <c r="DR28" s="1">
        <f t="shared" si="67"/>
        <v>8564.2841368228037</v>
      </c>
      <c r="DS28" s="1">
        <f t="shared" si="67"/>
        <v>0</v>
      </c>
      <c r="DT28" s="1">
        <f t="shared" si="67"/>
        <v>12920.874383499877</v>
      </c>
      <c r="DV28" s="2">
        <f t="shared" si="68"/>
        <v>-0.15000000000000002</v>
      </c>
      <c r="DW28" s="2">
        <f t="shared" si="68"/>
        <v>0.29000000000000004</v>
      </c>
      <c r="DX28" s="2">
        <f t="shared" si="68"/>
        <v>0.30000000000000004</v>
      </c>
      <c r="DY28" s="2">
        <f t="shared" si="68"/>
        <v>0.27</v>
      </c>
      <c r="EA28" s="1">
        <f t="shared" si="97"/>
        <v>0</v>
      </c>
      <c r="EB28" s="1">
        <f t="shared" si="97"/>
        <v>11047.926536501416</v>
      </c>
      <c r="EC28" s="1">
        <f t="shared" si="97"/>
        <v>0</v>
      </c>
      <c r="ED28" s="1">
        <f t="shared" si="97"/>
        <v>16409.510467044845</v>
      </c>
      <c r="EF28" s="1">
        <f t="shared" si="98"/>
        <v>0</v>
      </c>
      <c r="EG28" s="1">
        <f t="shared" si="98"/>
        <v>11020.375597507647</v>
      </c>
      <c r="EH28" s="1">
        <f t="shared" si="98"/>
        <v>0</v>
      </c>
      <c r="EI28" s="1">
        <f t="shared" si="98"/>
        <v>16368.588994558449</v>
      </c>
      <c r="EK28" s="21">
        <f t="shared" si="109"/>
        <v>0</v>
      </c>
      <c r="EL28" s="21">
        <f t="shared" si="109"/>
        <v>27.550938993768796</v>
      </c>
      <c r="EM28" s="21">
        <f t="shared" si="109"/>
        <v>0</v>
      </c>
      <c r="EN28" s="21">
        <f t="shared" si="109"/>
        <v>40.921472486395942</v>
      </c>
      <c r="EP28" s="21">
        <f t="shared" si="99"/>
        <v>68.472411480164737</v>
      </c>
      <c r="ER28" s="1">
        <f t="shared" si="72"/>
        <v>0</v>
      </c>
      <c r="ES28" s="1">
        <f t="shared" si="72"/>
        <v>0</v>
      </c>
      <c r="ET28" s="1">
        <f t="shared" si="72"/>
        <v>0</v>
      </c>
      <c r="EU28" s="1">
        <f t="shared" si="72"/>
        <v>0</v>
      </c>
      <c r="EV28" s="1"/>
      <c r="EW28" s="1">
        <f t="shared" si="100"/>
        <v>0</v>
      </c>
      <c r="EX28" s="1">
        <f t="shared" si="100"/>
        <v>0</v>
      </c>
      <c r="EY28" s="1">
        <f t="shared" si="100"/>
        <v>0</v>
      </c>
      <c r="EZ28" s="1">
        <f t="shared" si="100"/>
        <v>0</v>
      </c>
      <c r="FA28" s="1"/>
      <c r="FB28" s="21">
        <f t="shared" si="101"/>
        <v>0</v>
      </c>
      <c r="FC28" s="21">
        <f t="shared" si="101"/>
        <v>27.550938993768796</v>
      </c>
      <c r="FD28" s="21">
        <f t="shared" si="101"/>
        <v>0</v>
      </c>
      <c r="FE28" s="21">
        <f t="shared" si="101"/>
        <v>40.921472486395942</v>
      </c>
      <c r="FG28" s="1">
        <f t="shared" si="102"/>
        <v>0</v>
      </c>
      <c r="FH28" s="1">
        <f t="shared" si="102"/>
        <v>0</v>
      </c>
      <c r="FI28" s="1">
        <f t="shared" si="102"/>
        <v>0</v>
      </c>
      <c r="FJ28" s="1">
        <f t="shared" si="102"/>
        <v>0</v>
      </c>
      <c r="FL28" s="1">
        <f t="shared" si="103"/>
        <v>0</v>
      </c>
      <c r="FM28" s="1">
        <f t="shared" si="74"/>
        <v>21485.158520322679</v>
      </c>
      <c r="FN28" s="1">
        <f t="shared" si="75"/>
        <v>21485.158520322679</v>
      </c>
      <c r="FO28" s="1"/>
      <c r="FP28" s="21">
        <f t="shared" si="76"/>
        <v>-68.472411480164737</v>
      </c>
      <c r="FQ28" s="1">
        <f t="shared" si="77"/>
        <v>21416.686108842514</v>
      </c>
      <c r="FS28" s="21">
        <f t="shared" si="24"/>
        <v>2.148515852032268</v>
      </c>
      <c r="FU28" s="2">
        <f t="shared" si="78"/>
        <v>0</v>
      </c>
      <c r="FV28" s="2">
        <f t="shared" si="79"/>
        <v>0</v>
      </c>
      <c r="FW28" s="2">
        <f t="shared" si="80"/>
        <v>0</v>
      </c>
      <c r="FX28" s="2">
        <f t="shared" si="81"/>
        <v>0</v>
      </c>
      <c r="FZ28" s="2">
        <f t="shared" si="82"/>
        <v>0</v>
      </c>
      <c r="GA28" s="2">
        <f t="shared" si="104"/>
        <v>1</v>
      </c>
      <c r="GC28" s="1">
        <f t="shared" si="26"/>
        <v>0</v>
      </c>
      <c r="GD28" s="1">
        <f t="shared" si="27"/>
        <v>0</v>
      </c>
      <c r="GE28" s="1">
        <f t="shared" si="28"/>
        <v>0</v>
      </c>
      <c r="GF28" s="1">
        <f t="shared" si="29"/>
        <v>0</v>
      </c>
      <c r="GH28" s="1">
        <f t="shared" si="105"/>
        <v>21416.686108842514</v>
      </c>
      <c r="GI28" s="1">
        <f t="shared" si="106"/>
        <v>21416.686108842514</v>
      </c>
      <c r="GJ28" s="21">
        <f t="shared" si="83"/>
        <v>-68.472411480164737</v>
      </c>
      <c r="GK28" s="2">
        <f t="shared" si="30"/>
        <v>0</v>
      </c>
    </row>
    <row r="29" spans="1:193" ht="15" customHeight="1" x14ac:dyDescent="0.25">
      <c r="A29" s="1">
        <f>'BTEvent-Driven Loop'!A28</f>
        <v>25</v>
      </c>
      <c r="C29" s="1">
        <f>'BTEvent-Driven Loop'!C28</f>
        <v>1</v>
      </c>
      <c r="D29" s="1">
        <f>'BTEvent-Driven Loop'!D28</f>
        <v>0</v>
      </c>
      <c r="E29" s="1">
        <f>'BTEvent-Driven Loop'!E28</f>
        <v>0</v>
      </c>
      <c r="F29" s="1">
        <f>'BTEvent-Driven Loop'!F28</f>
        <v>0</v>
      </c>
      <c r="H29" s="1">
        <f>'BTEvent-Driven Loop'!H28</f>
        <v>246.43872293510938</v>
      </c>
      <c r="I29" s="1">
        <f>'BTEvent-Driven Loop'!I28</f>
        <v>1764.5316880704784</v>
      </c>
      <c r="J29" s="1">
        <f>'BTEvent-Driven Loop'!J28</f>
        <v>4763.3412859292148</v>
      </c>
      <c r="K29" s="1">
        <f>'BTEvent-Driven Loop'!K28</f>
        <v>74562.777543857825</v>
      </c>
      <c r="L29" s="1"/>
      <c r="M29" s="1">
        <f>'BTEvent-Driven Loop'!M28</f>
        <v>246.43872293510938</v>
      </c>
      <c r="N29" s="1">
        <f>'BTEvent-Driven Loop'!N28</f>
        <v>2160.651046616912</v>
      </c>
      <c r="O29" s="1">
        <f>'BTEvent-Driven Loop'!O28</f>
        <v>4578.3571583203129</v>
      </c>
      <c r="P29" s="1">
        <f>'BTEvent-Driven Loop'!P28</f>
        <v>70871.550932775746</v>
      </c>
      <c r="R29" s="2">
        <f t="shared" si="31"/>
        <v>-3.0000000000000027E-2</v>
      </c>
      <c r="S29" s="2">
        <f t="shared" si="32"/>
        <v>-2.0000000000000018E-2</v>
      </c>
      <c r="T29" s="2">
        <f t="shared" si="33"/>
        <v>3.0000000000000027E-2</v>
      </c>
      <c r="U29" s="2">
        <f t="shared" si="34"/>
        <v>1.0000000000000009E-2</v>
      </c>
      <c r="W29" s="2">
        <f t="shared" si="35"/>
        <v>-3.0000000000000027E-2</v>
      </c>
      <c r="X29" s="2">
        <f t="shared" si="36"/>
        <v>0.19999999999999996</v>
      </c>
      <c r="Y29" s="2">
        <f t="shared" si="37"/>
        <v>-1.000000000000012E-2</v>
      </c>
      <c r="Z29" s="2">
        <f t="shared" si="38"/>
        <v>-4.0000000000000036E-2</v>
      </c>
      <c r="AB29" s="1">
        <f t="shared" si="84"/>
        <v>1</v>
      </c>
      <c r="AC29" s="3">
        <f t="shared" si="39"/>
        <v>0.8</v>
      </c>
      <c r="AE29" s="2">
        <f t="shared" si="40"/>
        <v>0.8</v>
      </c>
      <c r="AF29" s="2">
        <f t="shared" si="40"/>
        <v>0</v>
      </c>
      <c r="AG29" s="2">
        <f t="shared" si="40"/>
        <v>0</v>
      </c>
      <c r="AH29" s="2">
        <f t="shared" si="40"/>
        <v>0</v>
      </c>
      <c r="AJ29" s="1">
        <f t="shared" si="85"/>
        <v>0</v>
      </c>
      <c r="AK29" s="1">
        <f t="shared" si="86"/>
        <v>0</v>
      </c>
      <c r="AL29" s="1">
        <f t="shared" si="87"/>
        <v>0</v>
      </c>
      <c r="AM29" s="1">
        <f t="shared" si="88"/>
        <v>0</v>
      </c>
      <c r="AO29" s="1">
        <f t="shared" si="42"/>
        <v>0</v>
      </c>
      <c r="AP29" s="1">
        <f t="shared" si="89"/>
        <v>21416.686108842514</v>
      </c>
      <c r="AQ29" s="1">
        <f t="shared" si="43"/>
        <v>21416.686108842514</v>
      </c>
      <c r="AS29" s="1">
        <f t="shared" si="90"/>
        <v>21416.686108842514</v>
      </c>
      <c r="AU29" s="1">
        <f t="shared" si="91"/>
        <v>17133.348887074011</v>
      </c>
      <c r="AV29" s="1">
        <f t="shared" si="91"/>
        <v>0</v>
      </c>
      <c r="AW29" s="1">
        <f t="shared" si="91"/>
        <v>0</v>
      </c>
      <c r="AX29" s="1">
        <f t="shared" si="91"/>
        <v>0</v>
      </c>
      <c r="AZ29" s="43">
        <f t="shared" si="44"/>
        <v>17133.348887074011</v>
      </c>
      <c r="BA29" s="43">
        <f t="shared" si="45"/>
        <v>4283.3372217685028</v>
      </c>
      <c r="BB29" s="1">
        <f t="shared" si="92"/>
        <v>21416.686108842514</v>
      </c>
      <c r="BC29" s="1"/>
      <c r="BD29" s="1">
        <f t="shared" si="46"/>
        <v>17133.348887074011</v>
      </c>
      <c r="BE29" s="1">
        <f t="shared" si="46"/>
        <v>0</v>
      </c>
      <c r="BF29" s="1">
        <f t="shared" si="46"/>
        <v>0</v>
      </c>
      <c r="BG29" s="1">
        <f t="shared" si="46"/>
        <v>0</v>
      </c>
      <c r="BH29" s="1"/>
      <c r="BI29" s="1">
        <f t="shared" si="47"/>
        <v>0</v>
      </c>
      <c r="BJ29" s="1">
        <f t="shared" si="47"/>
        <v>0</v>
      </c>
      <c r="BK29" s="1">
        <f t="shared" si="47"/>
        <v>0</v>
      </c>
      <c r="BL29" s="1">
        <f t="shared" si="47"/>
        <v>0</v>
      </c>
      <c r="BM29" s="1"/>
      <c r="BN29" s="43">
        <f t="shared" si="107"/>
        <v>0</v>
      </c>
      <c r="BO29" s="43">
        <f t="shared" si="49"/>
        <v>0</v>
      </c>
      <c r="BP29" s="43">
        <f t="shared" si="50"/>
        <v>0</v>
      </c>
      <c r="BQ29" s="43">
        <f t="shared" si="51"/>
        <v>0</v>
      </c>
      <c r="BR29" s="1"/>
      <c r="BS29" s="1">
        <f t="shared" si="93"/>
        <v>17133.348887074011</v>
      </c>
      <c r="BT29" s="1">
        <f t="shared" si="93"/>
        <v>0</v>
      </c>
      <c r="BU29" s="1">
        <f t="shared" si="93"/>
        <v>0</v>
      </c>
      <c r="BV29" s="1">
        <f t="shared" si="93"/>
        <v>0</v>
      </c>
      <c r="BW29" s="1"/>
      <c r="BX29" s="1">
        <f t="shared" si="94"/>
        <v>17107.687356039951</v>
      </c>
      <c r="BY29" s="1">
        <f t="shared" si="94"/>
        <v>0</v>
      </c>
      <c r="BZ29" s="1">
        <f t="shared" si="94"/>
        <v>0</v>
      </c>
      <c r="CA29" s="1">
        <f t="shared" si="94"/>
        <v>0</v>
      </c>
      <c r="CB29" s="1"/>
      <c r="CC29" s="100">
        <f t="shared" si="111"/>
        <v>25.661531034060317</v>
      </c>
      <c r="CD29" s="100">
        <f t="shared" si="111"/>
        <v>0</v>
      </c>
      <c r="CE29" s="100">
        <f t="shared" si="111"/>
        <v>0</v>
      </c>
      <c r="CF29" s="100">
        <f t="shared" si="111"/>
        <v>0</v>
      </c>
      <c r="CG29" s="1"/>
      <c r="CH29" s="2">
        <f t="shared" si="110"/>
        <v>-3.0000000000000027E-2</v>
      </c>
      <c r="CI29" s="2">
        <f t="shared" si="110"/>
        <v>-2.0000000000000018E-2</v>
      </c>
      <c r="CJ29" s="2">
        <f t="shared" si="110"/>
        <v>3.0000000000000027E-2</v>
      </c>
      <c r="CK29" s="2">
        <f t="shared" si="110"/>
        <v>1.0000000000000009E-2</v>
      </c>
      <c r="CL29" s="1"/>
      <c r="CM29" s="2">
        <f t="shared" si="56"/>
        <v>-3.0000000000000027E-2</v>
      </c>
      <c r="CN29" s="2">
        <f t="shared" si="56"/>
        <v>0.19999999999999996</v>
      </c>
      <c r="CO29" s="2">
        <f t="shared" si="56"/>
        <v>-1.000000000000012E-2</v>
      </c>
      <c r="CP29" s="2">
        <f t="shared" si="56"/>
        <v>-4.0000000000000036E-2</v>
      </c>
      <c r="CQ29" s="1"/>
      <c r="CR29" s="2">
        <f t="shared" si="95"/>
        <v>0</v>
      </c>
      <c r="CS29" s="2">
        <f t="shared" si="57"/>
        <v>0.21999999999999997</v>
      </c>
      <c r="CT29" s="2">
        <f t="shared" si="58"/>
        <v>-4.0000000000000147E-2</v>
      </c>
      <c r="CU29" s="2">
        <f t="shared" si="59"/>
        <v>-5.0000000000000044E-2</v>
      </c>
      <c r="CV29" s="1"/>
      <c r="CW29" s="1">
        <f t="shared" si="60"/>
        <v>17107.687356039951</v>
      </c>
      <c r="CX29" s="1">
        <f t="shared" si="60"/>
        <v>0</v>
      </c>
      <c r="CY29" s="1">
        <f t="shared" si="60"/>
        <v>0</v>
      </c>
      <c r="CZ29" s="1">
        <f t="shared" si="60"/>
        <v>0</v>
      </c>
      <c r="DA29" s="1"/>
      <c r="DB29" s="1">
        <f t="shared" si="61"/>
        <v>0</v>
      </c>
      <c r="DC29" s="1">
        <f t="shared" si="61"/>
        <v>0</v>
      </c>
      <c r="DD29" s="1">
        <f t="shared" si="61"/>
        <v>0</v>
      </c>
      <c r="DE29" s="1">
        <f t="shared" si="61"/>
        <v>0</v>
      </c>
      <c r="DG29" s="2">
        <f t="shared" si="62"/>
        <v>-3.0000000000000027E-2</v>
      </c>
      <c r="DH29" s="2">
        <f t="shared" si="63"/>
        <v>0.19999999999999996</v>
      </c>
      <c r="DI29" s="2">
        <f t="shared" si="64"/>
        <v>-1.000000000000012E-2</v>
      </c>
      <c r="DJ29" s="2">
        <f t="shared" si="65"/>
        <v>-4.0000000000000036E-2</v>
      </c>
      <c r="DL29" s="1">
        <f t="shared" si="96"/>
        <v>0</v>
      </c>
      <c r="DM29" s="1">
        <f t="shared" si="96"/>
        <v>0</v>
      </c>
      <c r="DN29" s="1">
        <f t="shared" si="96"/>
        <v>0</v>
      </c>
      <c r="DO29" s="1">
        <f t="shared" si="96"/>
        <v>0</v>
      </c>
      <c r="DQ29" s="1">
        <f t="shared" si="67"/>
        <v>0</v>
      </c>
      <c r="DR29" s="1">
        <f t="shared" si="67"/>
        <v>0</v>
      </c>
      <c r="DS29" s="1">
        <f t="shared" si="67"/>
        <v>0</v>
      </c>
      <c r="DT29" s="1">
        <f t="shared" si="67"/>
        <v>0</v>
      </c>
      <c r="DV29" s="2">
        <f t="shared" si="68"/>
        <v>-3.0000000000000027E-2</v>
      </c>
      <c r="DW29" s="2">
        <f t="shared" si="68"/>
        <v>0.19999999999999996</v>
      </c>
      <c r="DX29" s="2">
        <f t="shared" si="68"/>
        <v>-1.000000000000012E-2</v>
      </c>
      <c r="DY29" s="2">
        <f t="shared" si="68"/>
        <v>-4.0000000000000036E-2</v>
      </c>
      <c r="EA29" s="1">
        <f t="shared" si="97"/>
        <v>0</v>
      </c>
      <c r="EB29" s="1">
        <f t="shared" si="97"/>
        <v>0</v>
      </c>
      <c r="EC29" s="1">
        <f t="shared" si="97"/>
        <v>0</v>
      </c>
      <c r="ED29" s="1">
        <f t="shared" si="97"/>
        <v>0</v>
      </c>
      <c r="EF29" s="1">
        <f t="shared" si="98"/>
        <v>0</v>
      </c>
      <c r="EG29" s="1">
        <f t="shared" si="98"/>
        <v>0</v>
      </c>
      <c r="EH29" s="1">
        <f t="shared" si="98"/>
        <v>0</v>
      </c>
      <c r="EI29" s="1">
        <f t="shared" si="98"/>
        <v>0</v>
      </c>
      <c r="EK29" s="21">
        <f t="shared" si="109"/>
        <v>0</v>
      </c>
      <c r="EL29" s="21">
        <f t="shared" si="109"/>
        <v>0</v>
      </c>
      <c r="EM29" s="21">
        <f t="shared" si="109"/>
        <v>0</v>
      </c>
      <c r="EN29" s="21">
        <f t="shared" si="109"/>
        <v>0</v>
      </c>
      <c r="EP29" s="21">
        <f t="shared" si="99"/>
        <v>0</v>
      </c>
      <c r="ER29" s="1">
        <f t="shared" si="72"/>
        <v>17107.687356039951</v>
      </c>
      <c r="ES29" s="1">
        <f t="shared" si="72"/>
        <v>0</v>
      </c>
      <c r="ET29" s="1">
        <f t="shared" si="72"/>
        <v>0</v>
      </c>
      <c r="EU29" s="1">
        <f t="shared" si="72"/>
        <v>0</v>
      </c>
      <c r="EV29" s="1"/>
      <c r="EW29" s="1">
        <f t="shared" si="100"/>
        <v>0</v>
      </c>
      <c r="EX29" s="1">
        <f t="shared" si="100"/>
        <v>0</v>
      </c>
      <c r="EY29" s="1">
        <f t="shared" si="100"/>
        <v>0</v>
      </c>
      <c r="EZ29" s="1">
        <f t="shared" si="100"/>
        <v>0</v>
      </c>
      <c r="FA29" s="1"/>
      <c r="FB29" s="21">
        <f t="shared" si="101"/>
        <v>0</v>
      </c>
      <c r="FC29" s="21">
        <f t="shared" si="101"/>
        <v>0</v>
      </c>
      <c r="FD29" s="21">
        <f t="shared" si="101"/>
        <v>0</v>
      </c>
      <c r="FE29" s="21">
        <f t="shared" si="101"/>
        <v>0</v>
      </c>
      <c r="FG29" s="1">
        <f t="shared" si="102"/>
        <v>17107.687356039951</v>
      </c>
      <c r="FH29" s="1">
        <f t="shared" si="102"/>
        <v>0</v>
      </c>
      <c r="FI29" s="1">
        <f t="shared" si="102"/>
        <v>0</v>
      </c>
      <c r="FJ29" s="1">
        <f t="shared" si="102"/>
        <v>0</v>
      </c>
      <c r="FL29" s="1">
        <f t="shared" si="103"/>
        <v>17107.687356039951</v>
      </c>
      <c r="FM29" s="1">
        <f t="shared" si="74"/>
        <v>4283.3372217685028</v>
      </c>
      <c r="FN29" s="1">
        <f t="shared" si="75"/>
        <v>21391.024577808454</v>
      </c>
      <c r="FO29" s="1"/>
      <c r="FP29" s="21">
        <f t="shared" si="76"/>
        <v>0</v>
      </c>
      <c r="FQ29" s="1">
        <f t="shared" si="77"/>
        <v>21391.024577808454</v>
      </c>
      <c r="FS29" s="21">
        <f t="shared" si="24"/>
        <v>2.1391024577808455</v>
      </c>
      <c r="FU29" s="2">
        <f>FG29/$FN29</f>
        <v>0.79976007197840648</v>
      </c>
      <c r="FV29" s="2">
        <f t="shared" si="79"/>
        <v>0</v>
      </c>
      <c r="FW29" s="2">
        <f t="shared" si="80"/>
        <v>0</v>
      </c>
      <c r="FX29" s="2">
        <f t="shared" si="81"/>
        <v>0</v>
      </c>
      <c r="FZ29" s="2">
        <f t="shared" si="82"/>
        <v>0.79976007197840648</v>
      </c>
      <c r="GA29" s="2">
        <f t="shared" si="104"/>
        <v>0.20023992802159352</v>
      </c>
      <c r="GC29" s="1">
        <f t="shared" si="26"/>
        <v>17107.687356039951</v>
      </c>
      <c r="GD29" s="1">
        <f t="shared" si="27"/>
        <v>0</v>
      </c>
      <c r="GE29" s="1">
        <f t="shared" si="28"/>
        <v>0</v>
      </c>
      <c r="GF29" s="1">
        <f t="shared" si="29"/>
        <v>0</v>
      </c>
      <c r="GH29" s="1">
        <f t="shared" si="105"/>
        <v>4283.3372217685028</v>
      </c>
      <c r="GI29" s="1">
        <f t="shared" si="106"/>
        <v>21391.024577808454</v>
      </c>
      <c r="GJ29" s="21">
        <f t="shared" si="83"/>
        <v>0</v>
      </c>
      <c r="GK29" s="2">
        <f t="shared" si="30"/>
        <v>0</v>
      </c>
    </row>
    <row r="30" spans="1:193" ht="15" customHeight="1" x14ac:dyDescent="0.25">
      <c r="A30" s="1">
        <f>'BTEvent-Driven Loop'!A29</f>
        <v>26</v>
      </c>
      <c r="C30" s="1">
        <f>'BTEvent-Driven Loop'!C29</f>
        <v>1</v>
      </c>
      <c r="D30" s="1">
        <f>'BTEvent-Driven Loop'!D29</f>
        <v>0</v>
      </c>
      <c r="E30" s="1">
        <f>'BTEvent-Driven Loop'!E29</f>
        <v>1</v>
      </c>
      <c r="F30" s="1">
        <f>'BTEvent-Driven Loop'!F29</f>
        <v>1</v>
      </c>
      <c r="H30" s="1">
        <f>'BTEvent-Driven Loop'!H29</f>
        <v>239.0455612470561</v>
      </c>
      <c r="I30" s="1">
        <f>'BTEvent-Driven Loop'!I29</f>
        <v>2052.6184942860664</v>
      </c>
      <c r="J30" s="1">
        <f>'BTEvent-Driven Loop'!J29</f>
        <v>4532.5735867371095</v>
      </c>
      <c r="K30" s="1">
        <f>'BTEvent-Driven Loop'!K29</f>
        <v>67327.97338613696</v>
      </c>
      <c r="L30" s="1"/>
      <c r="M30" s="1">
        <f>'BTEvent-Driven Loop'!M29</f>
        <v>266.15382076991813</v>
      </c>
      <c r="N30" s="1">
        <f>'BTEvent-Driven Loop'!N29</f>
        <v>2203.8640675492502</v>
      </c>
      <c r="O30" s="1">
        <f>'BTEvent-Driven Loop'!O29</f>
        <v>4944.6257309859384</v>
      </c>
      <c r="P30" s="1">
        <f>'BTEvent-Driven Loop'!P29</f>
        <v>63784.395839498175</v>
      </c>
      <c r="R30" s="2">
        <f t="shared" si="31"/>
        <v>-3.0000000000000027E-2</v>
      </c>
      <c r="S30" s="2">
        <f t="shared" si="32"/>
        <v>-5.0000000000000044E-2</v>
      </c>
      <c r="T30" s="2">
        <f t="shared" si="33"/>
        <v>-1.0000000000000009E-2</v>
      </c>
      <c r="U30" s="2">
        <f t="shared" si="34"/>
        <v>-4.9999999999999933E-2</v>
      </c>
      <c r="W30" s="2">
        <f t="shared" si="35"/>
        <v>8.0000000000000071E-2</v>
      </c>
      <c r="X30" s="2">
        <f t="shared" si="36"/>
        <v>2.0000000000000018E-2</v>
      </c>
      <c r="Y30" s="2">
        <f t="shared" si="37"/>
        <v>8.0000000000000071E-2</v>
      </c>
      <c r="Z30" s="2">
        <f t="shared" si="38"/>
        <v>-9.9999999999999978E-2</v>
      </c>
      <c r="AB30" s="1">
        <f t="shared" si="84"/>
        <v>3</v>
      </c>
      <c r="AC30" s="3">
        <f t="shared" si="39"/>
        <v>0.33333333333333331</v>
      </c>
      <c r="AE30" s="2">
        <f t="shared" si="40"/>
        <v>0.33333333333333331</v>
      </c>
      <c r="AF30" s="2">
        <f t="shared" si="40"/>
        <v>0</v>
      </c>
      <c r="AG30" s="2">
        <f t="shared" si="40"/>
        <v>0.33333333333333331</v>
      </c>
      <c r="AH30" s="2">
        <f t="shared" si="40"/>
        <v>0.33333333333333331</v>
      </c>
      <c r="AJ30" s="1">
        <f t="shared" si="85"/>
        <v>17107.687356039951</v>
      </c>
      <c r="AK30" s="1">
        <f t="shared" si="86"/>
        <v>0</v>
      </c>
      <c r="AL30" s="1">
        <f t="shared" si="87"/>
        <v>0</v>
      </c>
      <c r="AM30" s="1">
        <f t="shared" si="88"/>
        <v>0</v>
      </c>
      <c r="AO30" s="1">
        <f t="shared" si="42"/>
        <v>17107.687356039951</v>
      </c>
      <c r="AP30" s="1">
        <f t="shared" si="89"/>
        <v>4283.3372217685028</v>
      </c>
      <c r="AQ30" s="1">
        <f t="shared" si="43"/>
        <v>21391.024577808454</v>
      </c>
      <c r="AS30" s="1">
        <f t="shared" si="90"/>
        <v>21391.024577808454</v>
      </c>
      <c r="AU30" s="1">
        <f t="shared" si="91"/>
        <v>7130.3415259361509</v>
      </c>
      <c r="AV30" s="1">
        <f t="shared" si="91"/>
        <v>0</v>
      </c>
      <c r="AW30" s="1">
        <f t="shared" si="91"/>
        <v>7130.3415259361509</v>
      </c>
      <c r="AX30" s="1">
        <f t="shared" si="91"/>
        <v>7130.3415259361509</v>
      </c>
      <c r="AZ30" s="43">
        <f t="shared" si="44"/>
        <v>21391.024577808454</v>
      </c>
      <c r="BA30" s="43">
        <f t="shared" si="45"/>
        <v>0</v>
      </c>
      <c r="BB30" s="1">
        <f t="shared" si="92"/>
        <v>21391.024577808454</v>
      </c>
      <c r="BC30" s="1"/>
      <c r="BD30" s="1">
        <f t="shared" si="46"/>
        <v>0</v>
      </c>
      <c r="BE30" s="1">
        <f t="shared" si="46"/>
        <v>0</v>
      </c>
      <c r="BF30" s="1">
        <f t="shared" si="46"/>
        <v>7130.3415259361509</v>
      </c>
      <c r="BG30" s="1">
        <f t="shared" si="46"/>
        <v>7130.3415259361509</v>
      </c>
      <c r="BH30" s="1"/>
      <c r="BI30" s="1">
        <f t="shared" si="47"/>
        <v>9977.3458301038008</v>
      </c>
      <c r="BJ30" s="1">
        <f t="shared" si="47"/>
        <v>0</v>
      </c>
      <c r="BK30" s="1">
        <f t="shared" si="47"/>
        <v>0</v>
      </c>
      <c r="BL30" s="1">
        <f t="shared" si="47"/>
        <v>0</v>
      </c>
      <c r="BM30" s="1"/>
      <c r="BN30" s="43">
        <f t="shared" si="107"/>
        <v>7130.3415259361509</v>
      </c>
      <c r="BO30" s="43">
        <f t="shared" si="49"/>
        <v>0</v>
      </c>
      <c r="BP30" s="43">
        <f t="shared" si="50"/>
        <v>0</v>
      </c>
      <c r="BQ30" s="43">
        <f t="shared" si="51"/>
        <v>0</v>
      </c>
      <c r="BR30" s="1"/>
      <c r="BS30" s="1">
        <f t="shared" si="93"/>
        <v>0</v>
      </c>
      <c r="BT30" s="1">
        <f t="shared" si="93"/>
        <v>0</v>
      </c>
      <c r="BU30" s="1">
        <f t="shared" si="93"/>
        <v>7130.3415259361509</v>
      </c>
      <c r="BV30" s="1">
        <f t="shared" si="93"/>
        <v>7130.3415259361509</v>
      </c>
      <c r="BW30" s="1"/>
      <c r="BX30" s="1">
        <f t="shared" si="94"/>
        <v>0</v>
      </c>
      <c r="BY30" s="1">
        <f t="shared" si="94"/>
        <v>0</v>
      </c>
      <c r="BZ30" s="1">
        <f t="shared" si="94"/>
        <v>7119.6620328868203</v>
      </c>
      <c r="CA30" s="1">
        <f t="shared" si="94"/>
        <v>7119.6620328868203</v>
      </c>
      <c r="CB30" s="1"/>
      <c r="CC30" s="100">
        <f t="shared" si="111"/>
        <v>0</v>
      </c>
      <c r="CD30" s="100">
        <f t="shared" si="111"/>
        <v>0</v>
      </c>
      <c r="CE30" s="100">
        <f t="shared" si="111"/>
        <v>10.679493049330631</v>
      </c>
      <c r="CF30" s="100">
        <f t="shared" si="111"/>
        <v>10.679493049330631</v>
      </c>
      <c r="CG30" s="1"/>
      <c r="CH30" s="2">
        <f t="shared" si="110"/>
        <v>-3.0000000000000027E-2</v>
      </c>
      <c r="CI30" s="2">
        <f t="shared" si="110"/>
        <v>-5.0000000000000044E-2</v>
      </c>
      <c r="CJ30" s="2">
        <f t="shared" si="110"/>
        <v>-1.0000000000000009E-2</v>
      </c>
      <c r="CK30" s="2">
        <f t="shared" si="110"/>
        <v>-4.9999999999999933E-2</v>
      </c>
      <c r="CL30" s="1"/>
      <c r="CM30" s="2">
        <f t="shared" si="56"/>
        <v>8.0000000000000071E-2</v>
      </c>
      <c r="CN30" s="2">
        <f t="shared" si="56"/>
        <v>2.0000000000000018E-2</v>
      </c>
      <c r="CO30" s="2">
        <f t="shared" si="56"/>
        <v>8.0000000000000071E-2</v>
      </c>
      <c r="CP30" s="2">
        <f t="shared" si="56"/>
        <v>-9.9999999999999978E-2</v>
      </c>
      <c r="CQ30" s="1"/>
      <c r="CR30" s="2">
        <f t="shared" si="95"/>
        <v>0.1100000000000001</v>
      </c>
      <c r="CS30" s="2">
        <f t="shared" si="57"/>
        <v>7.0000000000000062E-2</v>
      </c>
      <c r="CT30" s="2">
        <f t="shared" si="58"/>
        <v>9.000000000000008E-2</v>
      </c>
      <c r="CU30" s="2">
        <f t="shared" si="59"/>
        <v>-5.0000000000000044E-2</v>
      </c>
      <c r="CV30" s="1"/>
      <c r="CW30" s="1">
        <f t="shared" si="60"/>
        <v>0</v>
      </c>
      <c r="CX30" s="1">
        <f t="shared" si="60"/>
        <v>0</v>
      </c>
      <c r="CY30" s="1">
        <f t="shared" si="60"/>
        <v>7760.4316158466345</v>
      </c>
      <c r="CZ30" s="1">
        <f t="shared" si="60"/>
        <v>6763.6789312424789</v>
      </c>
      <c r="DA30" s="1"/>
      <c r="DB30" s="1">
        <f t="shared" si="61"/>
        <v>7130.3415259361509</v>
      </c>
      <c r="DC30" s="1">
        <f t="shared" si="61"/>
        <v>0</v>
      </c>
      <c r="DD30" s="1">
        <f t="shared" si="61"/>
        <v>0</v>
      </c>
      <c r="DE30" s="1">
        <f t="shared" si="61"/>
        <v>0</v>
      </c>
      <c r="DG30" s="2">
        <f t="shared" si="62"/>
        <v>8.0000000000000071E-2</v>
      </c>
      <c r="DH30" s="2">
        <f t="shared" si="63"/>
        <v>2.0000000000000018E-2</v>
      </c>
      <c r="DI30" s="2">
        <f t="shared" si="64"/>
        <v>8.0000000000000071E-2</v>
      </c>
      <c r="DJ30" s="2">
        <f t="shared" si="65"/>
        <v>-9.9999999999999978E-2</v>
      </c>
      <c r="DL30" s="1">
        <f t="shared" si="96"/>
        <v>7700.7688480110437</v>
      </c>
      <c r="DM30" s="1">
        <f t="shared" si="96"/>
        <v>0</v>
      </c>
      <c r="DN30" s="1">
        <f t="shared" si="96"/>
        <v>0</v>
      </c>
      <c r="DO30" s="1">
        <f t="shared" si="96"/>
        <v>0</v>
      </c>
      <c r="DQ30" s="1">
        <f t="shared" si="67"/>
        <v>9977.3458301038008</v>
      </c>
      <c r="DR30" s="1">
        <f t="shared" si="67"/>
        <v>0</v>
      </c>
      <c r="DS30" s="1">
        <f t="shared" si="67"/>
        <v>0</v>
      </c>
      <c r="DT30" s="1">
        <f t="shared" si="67"/>
        <v>0</v>
      </c>
      <c r="DV30" s="2">
        <f t="shared" si="68"/>
        <v>8.0000000000000071E-2</v>
      </c>
      <c r="DW30" s="2">
        <f t="shared" si="68"/>
        <v>2.0000000000000018E-2</v>
      </c>
      <c r="DX30" s="2">
        <f t="shared" si="68"/>
        <v>8.0000000000000071E-2</v>
      </c>
      <c r="DY30" s="2">
        <f t="shared" si="68"/>
        <v>-9.9999999999999978E-2</v>
      </c>
      <c r="EA30" s="1">
        <f t="shared" si="97"/>
        <v>10775.533496512106</v>
      </c>
      <c r="EB30" s="1">
        <f t="shared" si="97"/>
        <v>0</v>
      </c>
      <c r="EC30" s="1">
        <f t="shared" si="97"/>
        <v>0</v>
      </c>
      <c r="ED30" s="1">
        <f t="shared" si="97"/>
        <v>0</v>
      </c>
      <c r="EF30" s="1">
        <f t="shared" si="98"/>
        <v>10748.661841907338</v>
      </c>
      <c r="EG30" s="1">
        <f t="shared" si="98"/>
        <v>0</v>
      </c>
      <c r="EH30" s="1">
        <f t="shared" si="98"/>
        <v>0</v>
      </c>
      <c r="EI30" s="1">
        <f t="shared" si="98"/>
        <v>0</v>
      </c>
      <c r="EK30" s="21">
        <f t="shared" si="109"/>
        <v>26.871654604767173</v>
      </c>
      <c r="EL30" s="21">
        <f t="shared" si="109"/>
        <v>0</v>
      </c>
      <c r="EM30" s="21">
        <f t="shared" si="109"/>
        <v>0</v>
      </c>
      <c r="EN30" s="21">
        <f t="shared" si="109"/>
        <v>0</v>
      </c>
      <c r="EP30" s="21">
        <f t="shared" si="99"/>
        <v>26.871654604767173</v>
      </c>
      <c r="ER30" s="1">
        <f t="shared" si="72"/>
        <v>0</v>
      </c>
      <c r="ES30" s="1">
        <f t="shared" si="72"/>
        <v>0</v>
      </c>
      <c r="ET30" s="1">
        <f t="shared" si="72"/>
        <v>7760.4316158466345</v>
      </c>
      <c r="EU30" s="1">
        <f t="shared" si="72"/>
        <v>6763.6789312424789</v>
      </c>
      <c r="EV30" s="1"/>
      <c r="EW30" s="1">
        <f t="shared" si="100"/>
        <v>7700.7688480110437</v>
      </c>
      <c r="EX30" s="1">
        <f t="shared" si="100"/>
        <v>0</v>
      </c>
      <c r="EY30" s="1">
        <f t="shared" si="100"/>
        <v>0</v>
      </c>
      <c r="EZ30" s="1">
        <f t="shared" si="100"/>
        <v>0</v>
      </c>
      <c r="FA30" s="1"/>
      <c r="FB30" s="21">
        <f t="shared" si="101"/>
        <v>26.871654604767173</v>
      </c>
      <c r="FC30" s="21">
        <f t="shared" si="101"/>
        <v>0</v>
      </c>
      <c r="FD30" s="21">
        <f t="shared" si="101"/>
        <v>0</v>
      </c>
      <c r="FE30" s="21">
        <f t="shared" si="101"/>
        <v>0</v>
      </c>
      <c r="FG30" s="1">
        <f t="shared" si="102"/>
        <v>7700.7688480110437</v>
      </c>
      <c r="FH30" s="1">
        <f t="shared" si="102"/>
        <v>0</v>
      </c>
      <c r="FI30" s="1">
        <f t="shared" si="102"/>
        <v>7760.4316158466345</v>
      </c>
      <c r="FJ30" s="1">
        <f t="shared" si="102"/>
        <v>6763.6789312424789</v>
      </c>
      <c r="FL30" s="1">
        <f t="shared" si="103"/>
        <v>22224.879395100157</v>
      </c>
      <c r="FM30" s="1">
        <f t="shared" si="74"/>
        <v>0</v>
      </c>
      <c r="FN30" s="1">
        <f t="shared" si="75"/>
        <v>22224.879395100157</v>
      </c>
      <c r="FO30" s="1"/>
      <c r="FP30" s="21">
        <f t="shared" si="76"/>
        <v>-26.871654604767173</v>
      </c>
      <c r="FQ30" s="1">
        <f t="shared" si="77"/>
        <v>22198.007740495392</v>
      </c>
      <c r="FS30" s="21">
        <f t="shared" si="24"/>
        <v>2.2224879395100157</v>
      </c>
      <c r="FU30" s="2">
        <f t="shared" ref="FU30:FU34" si="112">FG30/$FN30</f>
        <v>0.34649316700943744</v>
      </c>
      <c r="FV30" s="2">
        <f t="shared" si="79"/>
        <v>0</v>
      </c>
      <c r="FW30" s="2">
        <f t="shared" si="80"/>
        <v>0.34917767056848686</v>
      </c>
      <c r="FX30" s="2">
        <f t="shared" si="81"/>
        <v>0.30432916242207569</v>
      </c>
      <c r="FZ30" s="2">
        <f t="shared" si="82"/>
        <v>1</v>
      </c>
      <c r="GA30" s="2">
        <f t="shared" si="104"/>
        <v>0</v>
      </c>
      <c r="GC30" s="1">
        <f t="shared" si="26"/>
        <v>7691.4580033042548</v>
      </c>
      <c r="GD30" s="1">
        <f t="shared" si="27"/>
        <v>0</v>
      </c>
      <c r="GE30" s="1">
        <f t="shared" si="28"/>
        <v>7751.0486340874213</v>
      </c>
      <c r="GF30" s="1">
        <f t="shared" si="29"/>
        <v>6755.5011031037156</v>
      </c>
      <c r="GH30" s="1">
        <f t="shared" si="105"/>
        <v>0</v>
      </c>
      <c r="GI30" s="1">
        <f t="shared" si="106"/>
        <v>22198.007740495392</v>
      </c>
      <c r="GJ30" s="21">
        <f t="shared" si="83"/>
        <v>-26.871654604765354</v>
      </c>
      <c r="GK30" s="2">
        <f t="shared" si="30"/>
        <v>1.8189894035458565E-12</v>
      </c>
    </row>
    <row r="31" spans="1:193" ht="15" customHeight="1" x14ac:dyDescent="0.25">
      <c r="A31" s="1">
        <f>'BTEvent-Driven Loop'!A30</f>
        <v>27</v>
      </c>
      <c r="C31" s="1">
        <f>'BTEvent-Driven Loop'!C30</f>
        <v>1</v>
      </c>
      <c r="D31" s="1">
        <f>'BTEvent-Driven Loop'!D30</f>
        <v>0</v>
      </c>
      <c r="E31" s="1">
        <f>'BTEvent-Driven Loop'!E30</f>
        <v>0</v>
      </c>
      <c r="F31" s="1">
        <f>'BTEvent-Driven Loop'!F30</f>
        <v>0</v>
      </c>
      <c r="H31" s="1">
        <f>'BTEvent-Driven Loop'!H30</f>
        <v>258.16920614682056</v>
      </c>
      <c r="I31" s="1">
        <f>'BTEvent-Driven Loop'!I30</f>
        <v>2181.8254268737578</v>
      </c>
      <c r="J31" s="1">
        <f>'BTEvent-Driven Loop'!J30</f>
        <v>5191.8570175352352</v>
      </c>
      <c r="K31" s="1">
        <f>'BTEvent-Driven Loop'!K30</f>
        <v>61233.020005918246</v>
      </c>
      <c r="L31" s="1"/>
      <c r="M31" s="1">
        <f>'BTEvent-Driven Loop'!M30</f>
        <v>231.55382406982878</v>
      </c>
      <c r="N31" s="1">
        <f>'BTEvent-Driven Loop'!N30</f>
        <v>2556.4823183571302</v>
      </c>
      <c r="O31" s="1">
        <f>'BTEvent-Driven Loop'!O30</f>
        <v>5933.5508771831255</v>
      </c>
      <c r="P31" s="1">
        <f>'BTEvent-Driven Loop'!P30</f>
        <v>58043.800213943337</v>
      </c>
      <c r="R31" s="2">
        <f t="shared" si="31"/>
        <v>-3.0000000000000138E-2</v>
      </c>
      <c r="S31" s="2">
        <f t="shared" si="32"/>
        <v>-9.9999999999998979E-3</v>
      </c>
      <c r="T31" s="2">
        <f t="shared" si="33"/>
        <v>5.0000000000000044E-2</v>
      </c>
      <c r="U31" s="2">
        <f t="shared" si="34"/>
        <v>-4.0000000000000036E-2</v>
      </c>
      <c r="W31" s="2">
        <f t="shared" si="35"/>
        <v>-0.13</v>
      </c>
      <c r="X31" s="2">
        <f t="shared" si="36"/>
        <v>0.15999999999999992</v>
      </c>
      <c r="Y31" s="2">
        <f t="shared" si="37"/>
        <v>0.19999999999999996</v>
      </c>
      <c r="Z31" s="2">
        <f t="shared" si="38"/>
        <v>-8.9999999999999969E-2</v>
      </c>
      <c r="AB31" s="1">
        <f t="shared" si="84"/>
        <v>1</v>
      </c>
      <c r="AC31" s="3">
        <f t="shared" si="39"/>
        <v>0.8</v>
      </c>
      <c r="AE31" s="2">
        <f t="shared" si="40"/>
        <v>0.8</v>
      </c>
      <c r="AF31" s="2">
        <f t="shared" si="40"/>
        <v>0</v>
      </c>
      <c r="AG31" s="2">
        <f t="shared" si="40"/>
        <v>0</v>
      </c>
      <c r="AH31" s="2">
        <f t="shared" si="40"/>
        <v>0</v>
      </c>
      <c r="AJ31" s="1">
        <f t="shared" si="85"/>
        <v>7691.4580033042548</v>
      </c>
      <c r="AK31" s="1">
        <f t="shared" si="86"/>
        <v>0</v>
      </c>
      <c r="AL31" s="1">
        <f t="shared" si="87"/>
        <v>7751.0486340874213</v>
      </c>
      <c r="AM31" s="1">
        <f t="shared" si="88"/>
        <v>6755.5011031037156</v>
      </c>
      <c r="AO31" s="1">
        <f t="shared" si="42"/>
        <v>22198.007740495392</v>
      </c>
      <c r="AP31" s="1">
        <f t="shared" si="89"/>
        <v>0</v>
      </c>
      <c r="AQ31" s="1">
        <f t="shared" si="43"/>
        <v>22198.007740495392</v>
      </c>
      <c r="AS31" s="1">
        <f t="shared" si="90"/>
        <v>22198.007740495392</v>
      </c>
      <c r="AU31" s="1">
        <f t="shared" si="91"/>
        <v>17758.406192396313</v>
      </c>
      <c r="AV31" s="1">
        <f t="shared" si="91"/>
        <v>0</v>
      </c>
      <c r="AW31" s="1">
        <f t="shared" si="91"/>
        <v>0</v>
      </c>
      <c r="AX31" s="1">
        <f t="shared" si="91"/>
        <v>0</v>
      </c>
      <c r="AZ31" s="43">
        <f t="shared" si="44"/>
        <v>17758.406192396313</v>
      </c>
      <c r="BA31" s="43">
        <f t="shared" si="45"/>
        <v>4439.6015480990791</v>
      </c>
      <c r="BB31" s="1">
        <f t="shared" si="92"/>
        <v>22198.007740495392</v>
      </c>
      <c r="BC31" s="1"/>
      <c r="BD31" s="1">
        <f t="shared" si="46"/>
        <v>10066.948189092058</v>
      </c>
      <c r="BE31" s="1">
        <f t="shared" si="46"/>
        <v>0</v>
      </c>
      <c r="BF31" s="1">
        <f t="shared" si="46"/>
        <v>0</v>
      </c>
      <c r="BG31" s="1">
        <f t="shared" si="46"/>
        <v>0</v>
      </c>
      <c r="BH31" s="1"/>
      <c r="BI31" s="1">
        <f t="shared" si="47"/>
        <v>0</v>
      </c>
      <c r="BJ31" s="1">
        <f t="shared" si="47"/>
        <v>0</v>
      </c>
      <c r="BK31" s="1">
        <f t="shared" si="47"/>
        <v>7751.0486340874213</v>
      </c>
      <c r="BL31" s="1">
        <f t="shared" si="47"/>
        <v>6755.5011031037156</v>
      </c>
      <c r="BM31" s="1"/>
      <c r="BN31" s="43">
        <f t="shared" si="107"/>
        <v>7691.4580033042548</v>
      </c>
      <c r="BO31" s="43">
        <f t="shared" si="49"/>
        <v>0</v>
      </c>
      <c r="BP31" s="43">
        <f t="shared" si="50"/>
        <v>0</v>
      </c>
      <c r="BQ31" s="43">
        <f t="shared" si="51"/>
        <v>0</v>
      </c>
      <c r="BR31" s="1"/>
      <c r="BS31" s="1">
        <f t="shared" si="93"/>
        <v>10066.948189092058</v>
      </c>
      <c r="BT31" s="1">
        <f t="shared" si="93"/>
        <v>0</v>
      </c>
      <c r="BU31" s="1">
        <f t="shared" si="93"/>
        <v>0</v>
      </c>
      <c r="BV31" s="1">
        <f t="shared" si="93"/>
        <v>0</v>
      </c>
      <c r="BW31" s="1"/>
      <c r="BX31" s="1">
        <f t="shared" si="94"/>
        <v>10051.870383516782</v>
      </c>
      <c r="BY31" s="1">
        <f t="shared" si="94"/>
        <v>0</v>
      </c>
      <c r="BZ31" s="1">
        <f t="shared" si="94"/>
        <v>0</v>
      </c>
      <c r="CA31" s="1">
        <f t="shared" si="94"/>
        <v>0</v>
      </c>
      <c r="CB31" s="1"/>
      <c r="CC31" s="100">
        <f t="shared" si="111"/>
        <v>15.077805575276216</v>
      </c>
      <c r="CD31" s="100">
        <f t="shared" si="111"/>
        <v>0</v>
      </c>
      <c r="CE31" s="100">
        <f t="shared" si="111"/>
        <v>0</v>
      </c>
      <c r="CF31" s="100">
        <f t="shared" si="111"/>
        <v>0</v>
      </c>
      <c r="CG31" s="1"/>
      <c r="CH31" s="2">
        <f t="shared" si="110"/>
        <v>-3.0000000000000138E-2</v>
      </c>
      <c r="CI31" s="2">
        <f t="shared" si="110"/>
        <v>-9.9999999999998979E-3</v>
      </c>
      <c r="CJ31" s="2">
        <f t="shared" si="110"/>
        <v>5.0000000000000044E-2</v>
      </c>
      <c r="CK31" s="2">
        <f t="shared" si="110"/>
        <v>-4.0000000000000036E-2</v>
      </c>
      <c r="CL31" s="1"/>
      <c r="CM31" s="2">
        <f t="shared" si="56"/>
        <v>-0.13</v>
      </c>
      <c r="CN31" s="2">
        <f t="shared" si="56"/>
        <v>0.15999999999999992</v>
      </c>
      <c r="CO31" s="2">
        <f t="shared" si="56"/>
        <v>0.19999999999999996</v>
      </c>
      <c r="CP31" s="2">
        <f t="shared" si="56"/>
        <v>-8.9999999999999969E-2</v>
      </c>
      <c r="CQ31" s="1"/>
      <c r="CR31" s="2">
        <f t="shared" si="95"/>
        <v>-9.9999999999999867E-2</v>
      </c>
      <c r="CS31" s="2">
        <f t="shared" si="57"/>
        <v>0.16999999999999982</v>
      </c>
      <c r="CT31" s="2">
        <f t="shared" si="58"/>
        <v>0.14999999999999991</v>
      </c>
      <c r="CU31" s="2">
        <f t="shared" si="59"/>
        <v>-4.9999999999999933E-2</v>
      </c>
      <c r="CV31" s="1"/>
      <c r="CW31" s="1">
        <f t="shared" si="60"/>
        <v>9046.6833451651055</v>
      </c>
      <c r="CX31" s="1">
        <f t="shared" si="60"/>
        <v>0</v>
      </c>
      <c r="CY31" s="1">
        <f t="shared" si="60"/>
        <v>0</v>
      </c>
      <c r="CZ31" s="1">
        <f t="shared" si="60"/>
        <v>0</v>
      </c>
      <c r="DA31" s="1"/>
      <c r="DB31" s="1">
        <f t="shared" si="61"/>
        <v>7691.4580033042548</v>
      </c>
      <c r="DC31" s="1">
        <f t="shared" si="61"/>
        <v>0</v>
      </c>
      <c r="DD31" s="1">
        <f t="shared" si="61"/>
        <v>0</v>
      </c>
      <c r="DE31" s="1">
        <f t="shared" si="61"/>
        <v>0</v>
      </c>
      <c r="DG31" s="2">
        <f t="shared" si="62"/>
        <v>-0.13</v>
      </c>
      <c r="DH31" s="2">
        <f t="shared" si="63"/>
        <v>0.15999999999999992</v>
      </c>
      <c r="DI31" s="2">
        <f t="shared" si="64"/>
        <v>0.19999999999999996</v>
      </c>
      <c r="DJ31" s="2">
        <f t="shared" si="65"/>
        <v>-8.9999999999999969E-2</v>
      </c>
      <c r="DL31" s="1">
        <f t="shared" si="96"/>
        <v>6691.5684628747013</v>
      </c>
      <c r="DM31" s="1">
        <f t="shared" si="96"/>
        <v>0</v>
      </c>
      <c r="DN31" s="1">
        <f t="shared" si="96"/>
        <v>0</v>
      </c>
      <c r="DO31" s="1">
        <f t="shared" si="96"/>
        <v>0</v>
      </c>
      <c r="DQ31" s="1">
        <f t="shared" si="67"/>
        <v>0</v>
      </c>
      <c r="DR31" s="1">
        <f t="shared" si="67"/>
        <v>0</v>
      </c>
      <c r="DS31" s="1">
        <f t="shared" si="67"/>
        <v>7751.0486340874213</v>
      </c>
      <c r="DT31" s="1">
        <f t="shared" si="67"/>
        <v>6755.5011031037156</v>
      </c>
      <c r="DV31" s="2">
        <f t="shared" si="68"/>
        <v>-0.13</v>
      </c>
      <c r="DW31" s="2">
        <f t="shared" si="68"/>
        <v>0.15999999999999992</v>
      </c>
      <c r="DX31" s="2">
        <f t="shared" si="68"/>
        <v>0.19999999999999996</v>
      </c>
      <c r="DY31" s="2">
        <f t="shared" si="68"/>
        <v>-8.9999999999999969E-2</v>
      </c>
      <c r="EA31" s="1">
        <f t="shared" si="97"/>
        <v>0</v>
      </c>
      <c r="EB31" s="1">
        <f t="shared" si="97"/>
        <v>0</v>
      </c>
      <c r="EC31" s="1">
        <f t="shared" si="97"/>
        <v>9301.2583609049052</v>
      </c>
      <c r="ED31" s="1">
        <f t="shared" si="97"/>
        <v>6147.5060038243819</v>
      </c>
      <c r="EF31" s="1">
        <f t="shared" si="98"/>
        <v>0</v>
      </c>
      <c r="EG31" s="1">
        <f t="shared" si="98"/>
        <v>0</v>
      </c>
      <c r="EH31" s="1">
        <f t="shared" si="98"/>
        <v>9278.0632028976615</v>
      </c>
      <c r="EI31" s="1">
        <f t="shared" si="98"/>
        <v>6132.1755649121023</v>
      </c>
      <c r="EK31" s="21">
        <f t="shared" si="109"/>
        <v>0</v>
      </c>
      <c r="EL31" s="21">
        <f t="shared" si="109"/>
        <v>0</v>
      </c>
      <c r="EM31" s="21">
        <f t="shared" si="109"/>
        <v>23.195158007243663</v>
      </c>
      <c r="EN31" s="21">
        <f t="shared" si="109"/>
        <v>15.330438912279533</v>
      </c>
      <c r="EP31" s="21">
        <f t="shared" si="99"/>
        <v>38.525596919523196</v>
      </c>
      <c r="ER31" s="1">
        <f t="shared" si="72"/>
        <v>9046.6833451651055</v>
      </c>
      <c r="ES31" s="1">
        <f t="shared" si="72"/>
        <v>0</v>
      </c>
      <c r="ET31" s="1">
        <f t="shared" si="72"/>
        <v>0</v>
      </c>
      <c r="EU31" s="1">
        <f t="shared" si="72"/>
        <v>0</v>
      </c>
      <c r="EV31" s="1"/>
      <c r="EW31" s="1">
        <f t="shared" si="100"/>
        <v>6691.5684628747013</v>
      </c>
      <c r="EX31" s="1">
        <f t="shared" si="100"/>
        <v>0</v>
      </c>
      <c r="EY31" s="1">
        <f t="shared" si="100"/>
        <v>0</v>
      </c>
      <c r="EZ31" s="1">
        <f t="shared" si="100"/>
        <v>0</v>
      </c>
      <c r="FA31" s="1"/>
      <c r="FB31" s="21">
        <f t="shared" si="101"/>
        <v>0</v>
      </c>
      <c r="FC31" s="21">
        <f t="shared" si="101"/>
        <v>0</v>
      </c>
      <c r="FD31" s="21">
        <f t="shared" si="101"/>
        <v>23.195158007243663</v>
      </c>
      <c r="FE31" s="21">
        <f t="shared" si="101"/>
        <v>15.330438912279533</v>
      </c>
      <c r="FG31" s="1">
        <f t="shared" si="102"/>
        <v>15738.251808039808</v>
      </c>
      <c r="FH31" s="1">
        <f t="shared" si="102"/>
        <v>0</v>
      </c>
      <c r="FI31" s="1">
        <f t="shared" si="102"/>
        <v>0</v>
      </c>
      <c r="FJ31" s="1">
        <f t="shared" si="102"/>
        <v>0</v>
      </c>
      <c r="FL31" s="1">
        <f t="shared" si="103"/>
        <v>15738.251808039808</v>
      </c>
      <c r="FM31" s="1">
        <f t="shared" si="74"/>
        <v>4439.6015480990791</v>
      </c>
      <c r="FN31" s="1">
        <f t="shared" si="75"/>
        <v>20177.853356138887</v>
      </c>
      <c r="FO31" s="1"/>
      <c r="FP31" s="21">
        <f t="shared" si="76"/>
        <v>-38.525596919523196</v>
      </c>
      <c r="FQ31" s="1">
        <f t="shared" si="77"/>
        <v>20139.327759219363</v>
      </c>
      <c r="FS31" s="21">
        <f t="shared" si="24"/>
        <v>2.0177853356138886</v>
      </c>
      <c r="FU31" s="2">
        <f t="shared" si="112"/>
        <v>0.77997651832728876</v>
      </c>
      <c r="FV31" s="2">
        <f t="shared" si="79"/>
        <v>0</v>
      </c>
      <c r="FW31" s="2">
        <f t="shared" si="80"/>
        <v>0</v>
      </c>
      <c r="FX31" s="2">
        <f t="shared" si="81"/>
        <v>0</v>
      </c>
      <c r="FZ31" s="2">
        <f t="shared" si="82"/>
        <v>0.77997651832728876</v>
      </c>
      <c r="GA31" s="2">
        <f t="shared" si="104"/>
        <v>0.22002348167271124</v>
      </c>
      <c r="GC31" s="1">
        <f t="shared" si="26"/>
        <v>15708.202747088037</v>
      </c>
      <c r="GD31" s="1">
        <f t="shared" si="27"/>
        <v>0</v>
      </c>
      <c r="GE31" s="1">
        <f t="shared" si="28"/>
        <v>0</v>
      </c>
      <c r="GF31" s="1">
        <f t="shared" si="29"/>
        <v>0</v>
      </c>
      <c r="GH31" s="1">
        <f t="shared" si="105"/>
        <v>4431.125012131326</v>
      </c>
      <c r="GI31" s="1">
        <f t="shared" si="106"/>
        <v>20139.327759219363</v>
      </c>
      <c r="GJ31" s="21">
        <f t="shared" si="83"/>
        <v>-38.525596919524105</v>
      </c>
      <c r="GK31" s="2">
        <f t="shared" si="30"/>
        <v>9.0949470177292824E-13</v>
      </c>
    </row>
    <row r="32" spans="1:193" ht="15" customHeight="1" x14ac:dyDescent="0.25">
      <c r="A32" s="1">
        <f>'BTEvent-Driven Loop'!A31</f>
        <v>28</v>
      </c>
      <c r="C32" s="1">
        <f>'BTEvent-Driven Loop'!C31</f>
        <v>1</v>
      </c>
      <c r="D32" s="1">
        <f>'BTEvent-Driven Loop'!D31</f>
        <v>0</v>
      </c>
      <c r="E32" s="1">
        <f>'BTEvent-Driven Loop'!E31</f>
        <v>0</v>
      </c>
      <c r="F32" s="1">
        <f>'BTEvent-Driven Loop'!F31</f>
        <v>1</v>
      </c>
      <c r="H32" s="1">
        <f>'BTEvent-Driven Loop'!H31</f>
        <v>222.29167110703563</v>
      </c>
      <c r="I32" s="1">
        <f>'BTEvent-Driven Loop'!I31</f>
        <v>2505.3526719899874</v>
      </c>
      <c r="J32" s="1">
        <f>'BTEvent-Driven Loop'!J31</f>
        <v>6052.2218947267884</v>
      </c>
      <c r="K32" s="1">
        <f>'BTEvent-Driven Loop'!K31</f>
        <v>55141.610203246171</v>
      </c>
      <c r="L32" s="1"/>
      <c r="M32" s="1">
        <f>'BTEvent-Driven Loop'!M31</f>
        <v>240.81597703262193</v>
      </c>
      <c r="N32" s="1">
        <f>'BTEvent-Driven Loop'!N31</f>
        <v>2812.1305501928437</v>
      </c>
      <c r="O32" s="1">
        <f>'BTEvent-Driven Loop'!O31</f>
        <v>6408.234947357776</v>
      </c>
      <c r="P32" s="1">
        <f>'BTEvent-Driven Loop'!P31</f>
        <v>56302.486207525035</v>
      </c>
      <c r="R32" s="2">
        <f t="shared" si="31"/>
        <v>-4.0000000000000036E-2</v>
      </c>
      <c r="S32" s="2">
        <f t="shared" si="32"/>
        <v>-2.0000000000000129E-2</v>
      </c>
      <c r="T32" s="2">
        <f t="shared" si="33"/>
        <v>2.0000000000000018E-2</v>
      </c>
      <c r="U32" s="2">
        <f t="shared" si="34"/>
        <v>-4.9999999999999933E-2</v>
      </c>
      <c r="W32" s="2">
        <f t="shared" si="35"/>
        <v>4.0000000000000036E-2</v>
      </c>
      <c r="X32" s="2">
        <f t="shared" si="36"/>
        <v>0.10000000000000009</v>
      </c>
      <c r="Y32" s="2">
        <f t="shared" si="37"/>
        <v>8.0000000000000071E-2</v>
      </c>
      <c r="Z32" s="2">
        <f t="shared" si="38"/>
        <v>-3.0000000000000027E-2</v>
      </c>
      <c r="AB32" s="1">
        <f t="shared" si="84"/>
        <v>2</v>
      </c>
      <c r="AC32" s="3">
        <f t="shared" si="39"/>
        <v>0.5</v>
      </c>
      <c r="AE32" s="2">
        <f t="shared" si="40"/>
        <v>0.5</v>
      </c>
      <c r="AF32" s="2">
        <f t="shared" si="40"/>
        <v>0</v>
      </c>
      <c r="AG32" s="2">
        <f t="shared" si="40"/>
        <v>0</v>
      </c>
      <c r="AH32" s="2">
        <f t="shared" si="40"/>
        <v>0.5</v>
      </c>
      <c r="AJ32" s="1">
        <f t="shared" si="85"/>
        <v>15708.202747088037</v>
      </c>
      <c r="AK32" s="1">
        <f t="shared" si="86"/>
        <v>0</v>
      </c>
      <c r="AL32" s="1">
        <f t="shared" si="87"/>
        <v>0</v>
      </c>
      <c r="AM32" s="1">
        <f t="shared" si="88"/>
        <v>0</v>
      </c>
      <c r="AO32" s="1">
        <f t="shared" si="42"/>
        <v>15708.202747088037</v>
      </c>
      <c r="AP32" s="1">
        <f t="shared" si="89"/>
        <v>4431.125012131326</v>
      </c>
      <c r="AQ32" s="1">
        <f t="shared" si="43"/>
        <v>20139.327759219363</v>
      </c>
      <c r="AS32" s="1">
        <f t="shared" si="90"/>
        <v>20139.327759219363</v>
      </c>
      <c r="AU32" s="1">
        <f t="shared" si="91"/>
        <v>10069.663879609681</v>
      </c>
      <c r="AV32" s="1">
        <f t="shared" si="91"/>
        <v>0</v>
      </c>
      <c r="AW32" s="1">
        <f t="shared" si="91"/>
        <v>0</v>
      </c>
      <c r="AX32" s="1">
        <f t="shared" si="91"/>
        <v>10069.663879609681</v>
      </c>
      <c r="AZ32" s="43">
        <f t="shared" si="44"/>
        <v>20139.327759219363</v>
      </c>
      <c r="BA32" s="43">
        <f t="shared" si="45"/>
        <v>0</v>
      </c>
      <c r="BB32" s="1">
        <f t="shared" si="92"/>
        <v>20139.327759219363</v>
      </c>
      <c r="BC32" s="1"/>
      <c r="BD32" s="1">
        <f t="shared" si="46"/>
        <v>0</v>
      </c>
      <c r="BE32" s="1">
        <f t="shared" si="46"/>
        <v>0</v>
      </c>
      <c r="BF32" s="1">
        <f t="shared" si="46"/>
        <v>0</v>
      </c>
      <c r="BG32" s="1">
        <f t="shared" si="46"/>
        <v>10069.663879609681</v>
      </c>
      <c r="BH32" s="1"/>
      <c r="BI32" s="1">
        <f t="shared" si="47"/>
        <v>5638.5388674783553</v>
      </c>
      <c r="BJ32" s="1">
        <f t="shared" si="47"/>
        <v>0</v>
      </c>
      <c r="BK32" s="1">
        <f t="shared" si="47"/>
        <v>0</v>
      </c>
      <c r="BL32" s="1">
        <f t="shared" si="47"/>
        <v>0</v>
      </c>
      <c r="BM32" s="1"/>
      <c r="BN32" s="43">
        <f t="shared" si="107"/>
        <v>10069.663879609681</v>
      </c>
      <c r="BO32" s="43">
        <f t="shared" si="49"/>
        <v>0</v>
      </c>
      <c r="BP32" s="43">
        <f t="shared" si="50"/>
        <v>0</v>
      </c>
      <c r="BQ32" s="43">
        <f t="shared" si="51"/>
        <v>0</v>
      </c>
      <c r="BR32" s="1"/>
      <c r="BS32" s="1">
        <f t="shared" si="93"/>
        <v>0</v>
      </c>
      <c r="BT32" s="1">
        <f t="shared" si="93"/>
        <v>0</v>
      </c>
      <c r="BU32" s="1">
        <f t="shared" si="93"/>
        <v>0</v>
      </c>
      <c r="BV32" s="1">
        <f t="shared" si="93"/>
        <v>10069.663879609681</v>
      </c>
      <c r="BW32" s="1"/>
      <c r="BX32" s="1">
        <f t="shared" si="94"/>
        <v>0</v>
      </c>
      <c r="BY32" s="1">
        <f t="shared" si="94"/>
        <v>0</v>
      </c>
      <c r="BZ32" s="1">
        <f t="shared" si="94"/>
        <v>0</v>
      </c>
      <c r="CA32" s="1">
        <f t="shared" si="94"/>
        <v>10054.582006599781</v>
      </c>
      <c r="CB32" s="1"/>
      <c r="CC32" s="100">
        <f t="shared" si="111"/>
        <v>0</v>
      </c>
      <c r="CD32" s="100">
        <f t="shared" si="111"/>
        <v>0</v>
      </c>
      <c r="CE32" s="100">
        <f t="shared" si="111"/>
        <v>0</v>
      </c>
      <c r="CF32" s="100">
        <f t="shared" si="111"/>
        <v>15.081873009899937</v>
      </c>
      <c r="CG32" s="1"/>
      <c r="CH32" s="2">
        <f t="shared" si="110"/>
        <v>-4.0000000000000036E-2</v>
      </c>
      <c r="CI32" s="2">
        <f t="shared" si="110"/>
        <v>-2.0000000000000129E-2</v>
      </c>
      <c r="CJ32" s="2">
        <f t="shared" si="110"/>
        <v>2.0000000000000018E-2</v>
      </c>
      <c r="CK32" s="2">
        <f t="shared" si="110"/>
        <v>-4.9999999999999933E-2</v>
      </c>
      <c r="CL32" s="1"/>
      <c r="CM32" s="2">
        <f t="shared" si="56"/>
        <v>4.0000000000000036E-2</v>
      </c>
      <c r="CN32" s="2">
        <f t="shared" si="56"/>
        <v>0.10000000000000009</v>
      </c>
      <c r="CO32" s="2">
        <f t="shared" si="56"/>
        <v>8.0000000000000071E-2</v>
      </c>
      <c r="CP32" s="2">
        <f t="shared" si="56"/>
        <v>-3.0000000000000027E-2</v>
      </c>
      <c r="CQ32" s="1"/>
      <c r="CR32" s="2">
        <f t="shared" si="95"/>
        <v>8.0000000000000071E-2</v>
      </c>
      <c r="CS32" s="2">
        <f t="shared" si="57"/>
        <v>0.12000000000000022</v>
      </c>
      <c r="CT32" s="2">
        <f t="shared" si="58"/>
        <v>6.0000000000000053E-2</v>
      </c>
      <c r="CU32" s="2">
        <f t="shared" si="59"/>
        <v>1.9999999999999907E-2</v>
      </c>
      <c r="CV32" s="1"/>
      <c r="CW32" s="1">
        <f t="shared" si="60"/>
        <v>0</v>
      </c>
      <c r="CX32" s="1">
        <f t="shared" si="60"/>
        <v>0</v>
      </c>
      <c r="CY32" s="1">
        <f t="shared" si="60"/>
        <v>0</v>
      </c>
      <c r="CZ32" s="1">
        <f t="shared" si="60"/>
        <v>10255.673646731777</v>
      </c>
      <c r="DA32" s="1"/>
      <c r="DB32" s="1">
        <f t="shared" si="61"/>
        <v>10069.663879609681</v>
      </c>
      <c r="DC32" s="1">
        <f t="shared" si="61"/>
        <v>0</v>
      </c>
      <c r="DD32" s="1">
        <f t="shared" si="61"/>
        <v>0</v>
      </c>
      <c r="DE32" s="1">
        <f t="shared" si="61"/>
        <v>0</v>
      </c>
      <c r="DG32" s="2">
        <f t="shared" si="62"/>
        <v>4.0000000000000036E-2</v>
      </c>
      <c r="DH32" s="2">
        <f t="shared" si="63"/>
        <v>0.10000000000000009</v>
      </c>
      <c r="DI32" s="2">
        <f t="shared" si="64"/>
        <v>8.0000000000000071E-2</v>
      </c>
      <c r="DJ32" s="2">
        <f t="shared" si="65"/>
        <v>-3.0000000000000027E-2</v>
      </c>
      <c r="DL32" s="1">
        <f t="shared" si="96"/>
        <v>10472.450434794069</v>
      </c>
      <c r="DM32" s="1">
        <f t="shared" si="96"/>
        <v>0</v>
      </c>
      <c r="DN32" s="1">
        <f t="shared" si="96"/>
        <v>0</v>
      </c>
      <c r="DO32" s="1">
        <f t="shared" si="96"/>
        <v>0</v>
      </c>
      <c r="DQ32" s="1">
        <f t="shared" si="67"/>
        <v>5638.5388674783553</v>
      </c>
      <c r="DR32" s="1">
        <f t="shared" si="67"/>
        <v>0</v>
      </c>
      <c r="DS32" s="1">
        <f t="shared" si="67"/>
        <v>0</v>
      </c>
      <c r="DT32" s="1">
        <f t="shared" si="67"/>
        <v>0</v>
      </c>
      <c r="DV32" s="2">
        <f t="shared" si="68"/>
        <v>4.0000000000000036E-2</v>
      </c>
      <c r="DW32" s="2">
        <f t="shared" si="68"/>
        <v>0.10000000000000009</v>
      </c>
      <c r="DX32" s="2">
        <f t="shared" si="68"/>
        <v>8.0000000000000071E-2</v>
      </c>
      <c r="DY32" s="2">
        <f t="shared" si="68"/>
        <v>-3.0000000000000027E-2</v>
      </c>
      <c r="EA32" s="1">
        <f t="shared" si="97"/>
        <v>5864.0804221774897</v>
      </c>
      <c r="EB32" s="1">
        <f t="shared" si="97"/>
        <v>0</v>
      </c>
      <c r="EC32" s="1">
        <f t="shared" si="97"/>
        <v>0</v>
      </c>
      <c r="ED32" s="1">
        <f t="shared" si="97"/>
        <v>0</v>
      </c>
      <c r="EF32" s="1">
        <f t="shared" si="98"/>
        <v>5849.456780226923</v>
      </c>
      <c r="EG32" s="1">
        <f t="shared" si="98"/>
        <v>0</v>
      </c>
      <c r="EH32" s="1">
        <f t="shared" si="98"/>
        <v>0</v>
      </c>
      <c r="EI32" s="1">
        <f t="shared" si="98"/>
        <v>0</v>
      </c>
      <c r="EK32" s="21">
        <f t="shared" si="109"/>
        <v>14.623641950566707</v>
      </c>
      <c r="EL32" s="21">
        <f t="shared" si="109"/>
        <v>0</v>
      </c>
      <c r="EM32" s="21">
        <f t="shared" si="109"/>
        <v>0</v>
      </c>
      <c r="EN32" s="21">
        <f t="shared" si="109"/>
        <v>0</v>
      </c>
      <c r="EP32" s="21">
        <f t="shared" si="99"/>
        <v>14.623641950566707</v>
      </c>
      <c r="ER32" s="1">
        <f t="shared" si="72"/>
        <v>0</v>
      </c>
      <c r="ES32" s="1">
        <f t="shared" si="72"/>
        <v>0</v>
      </c>
      <c r="ET32" s="1">
        <f t="shared" si="72"/>
        <v>0</v>
      </c>
      <c r="EU32" s="1">
        <f t="shared" si="72"/>
        <v>10255.673646731777</v>
      </c>
      <c r="EV32" s="1"/>
      <c r="EW32" s="1">
        <f t="shared" si="100"/>
        <v>10472.450434794069</v>
      </c>
      <c r="EX32" s="1">
        <f t="shared" si="100"/>
        <v>0</v>
      </c>
      <c r="EY32" s="1">
        <f t="shared" si="100"/>
        <v>0</v>
      </c>
      <c r="EZ32" s="1">
        <f t="shared" si="100"/>
        <v>0</v>
      </c>
      <c r="FA32" s="1"/>
      <c r="FB32" s="21">
        <f t="shared" si="101"/>
        <v>14.623641950566707</v>
      </c>
      <c r="FC32" s="21">
        <f t="shared" si="101"/>
        <v>0</v>
      </c>
      <c r="FD32" s="21">
        <f t="shared" si="101"/>
        <v>0</v>
      </c>
      <c r="FE32" s="21">
        <f t="shared" si="101"/>
        <v>0</v>
      </c>
      <c r="FG32" s="1">
        <f t="shared" si="102"/>
        <v>10472.450434794069</v>
      </c>
      <c r="FH32" s="1">
        <f t="shared" si="102"/>
        <v>0</v>
      </c>
      <c r="FI32" s="1">
        <f t="shared" si="102"/>
        <v>0</v>
      </c>
      <c r="FJ32" s="1">
        <f t="shared" si="102"/>
        <v>10255.673646731777</v>
      </c>
      <c r="FL32" s="1">
        <f t="shared" si="103"/>
        <v>20728.124081525846</v>
      </c>
      <c r="FM32" s="1">
        <f t="shared" si="74"/>
        <v>0</v>
      </c>
      <c r="FN32" s="1">
        <f t="shared" si="75"/>
        <v>20728.124081525846</v>
      </c>
      <c r="FO32" s="1"/>
      <c r="FP32" s="21">
        <f t="shared" si="76"/>
        <v>-14.623641950566707</v>
      </c>
      <c r="FQ32" s="1">
        <f t="shared" si="77"/>
        <v>20713.50043957528</v>
      </c>
      <c r="FS32" s="21">
        <f t="shared" si="24"/>
        <v>2.0728124081525845</v>
      </c>
      <c r="FU32" s="2">
        <f t="shared" si="112"/>
        <v>0.5052290498457479</v>
      </c>
      <c r="FV32" s="2">
        <f t="shared" si="79"/>
        <v>0</v>
      </c>
      <c r="FW32" s="2">
        <f t="shared" si="80"/>
        <v>0</v>
      </c>
      <c r="FX32" s="2">
        <f t="shared" si="81"/>
        <v>0.4947709501542521</v>
      </c>
      <c r="FZ32" s="2">
        <f t="shared" si="82"/>
        <v>1</v>
      </c>
      <c r="GA32" s="2">
        <f t="shared" si="104"/>
        <v>0</v>
      </c>
      <c r="GC32" s="1">
        <f>FU32*$FQ32</f>
        <v>10465.0621460661</v>
      </c>
      <c r="GD32" s="1">
        <f t="shared" si="27"/>
        <v>0</v>
      </c>
      <c r="GE32" s="1">
        <f t="shared" si="28"/>
        <v>0</v>
      </c>
      <c r="GF32" s="1">
        <f t="shared" si="29"/>
        <v>10248.43829350918</v>
      </c>
      <c r="GH32" s="1">
        <f t="shared" si="105"/>
        <v>0</v>
      </c>
      <c r="GI32" s="1">
        <f t="shared" si="106"/>
        <v>20713.50043957528</v>
      </c>
      <c r="GJ32" s="21">
        <f t="shared" si="83"/>
        <v>-14.623641950565798</v>
      </c>
      <c r="GK32" s="2">
        <f>ABS(FP32-GJ32)</f>
        <v>9.0949470177292824E-13</v>
      </c>
    </row>
    <row r="33" spans="1:193" ht="15" customHeight="1" x14ac:dyDescent="0.25">
      <c r="A33" s="1">
        <f>'BTEvent-Driven Loop'!A32</f>
        <v>29</v>
      </c>
      <c r="C33" s="1">
        <f>'BTEvent-Driven Loop'!C32</f>
        <v>0</v>
      </c>
      <c r="D33" s="1">
        <f>'BTEvent-Driven Loop'!D32</f>
        <v>1</v>
      </c>
      <c r="E33" s="1">
        <f>'BTEvent-Driven Loop'!E32</f>
        <v>1</v>
      </c>
      <c r="F33" s="1">
        <f>'BTEvent-Driven Loop'!F32</f>
        <v>0</v>
      </c>
      <c r="H33" s="1">
        <f>'BTEvent-Driven Loop'!H32</f>
        <v>235.99965749196949</v>
      </c>
      <c r="I33" s="1">
        <f>'BTEvent-Driven Loop'!I32</f>
        <v>2784.0092446909152</v>
      </c>
      <c r="J33" s="1">
        <f>'BTEvent-Driven Loop'!J32</f>
        <v>6536.3996463049316</v>
      </c>
      <c r="K33" s="1">
        <f>'BTEvent-Driven Loop'!K32</f>
        <v>56302.486207525035</v>
      </c>
      <c r="L33" s="1"/>
      <c r="M33" s="1">
        <f>'BTEvent-Driven Loop'!M32</f>
        <v>264.89757473588412</v>
      </c>
      <c r="N33" s="1">
        <f>'BTEvent-Driven Loop'!N32</f>
        <v>2699.64532818513</v>
      </c>
      <c r="O33" s="1">
        <f>'BTEvent-Driven Loop'!O32</f>
        <v>6664.5643452520872</v>
      </c>
      <c r="P33" s="1">
        <f>'BTEvent-Driven Loop'!P32</f>
        <v>50109.212724697281</v>
      </c>
      <c r="R33" s="2">
        <f t="shared" si="31"/>
        <v>-2.0000000000000018E-2</v>
      </c>
      <c r="S33" s="2">
        <f t="shared" si="32"/>
        <v>-1.0000000000000009E-2</v>
      </c>
      <c r="T33" s="2">
        <f t="shared" si="33"/>
        <v>2.0000000000000018E-2</v>
      </c>
      <c r="U33" s="2">
        <f t="shared" si="34"/>
        <v>0</v>
      </c>
      <c r="W33" s="2">
        <f t="shared" si="35"/>
        <v>0.10000000000000009</v>
      </c>
      <c r="X33" s="2">
        <f t="shared" si="36"/>
        <v>-3.9999999999999925E-2</v>
      </c>
      <c r="Y33" s="2">
        <f t="shared" si="37"/>
        <v>4.0000000000000036E-2</v>
      </c>
      <c r="Z33" s="2">
        <f t="shared" si="38"/>
        <v>-0.10999999999999999</v>
      </c>
      <c r="AB33" s="1">
        <f t="shared" si="84"/>
        <v>2</v>
      </c>
      <c r="AC33" s="3">
        <f t="shared" si="39"/>
        <v>0.5</v>
      </c>
      <c r="AE33" s="2">
        <f t="shared" si="40"/>
        <v>0</v>
      </c>
      <c r="AF33" s="2">
        <f t="shared" si="40"/>
        <v>0.5</v>
      </c>
      <c r="AG33" s="2">
        <f t="shared" si="40"/>
        <v>0.5</v>
      </c>
      <c r="AH33" s="2">
        <f t="shared" si="40"/>
        <v>0</v>
      </c>
      <c r="AJ33" s="1">
        <f t="shared" si="85"/>
        <v>10465.0621460661</v>
      </c>
      <c r="AK33" s="1">
        <f t="shared" si="86"/>
        <v>0</v>
      </c>
      <c r="AL33" s="1">
        <f t="shared" si="87"/>
        <v>0</v>
      </c>
      <c r="AM33" s="1">
        <f t="shared" si="88"/>
        <v>10248.43829350918</v>
      </c>
      <c r="AO33" s="1">
        <f t="shared" si="42"/>
        <v>20713.50043957528</v>
      </c>
      <c r="AP33" s="1">
        <f t="shared" si="89"/>
        <v>0</v>
      </c>
      <c r="AQ33" s="1">
        <f t="shared" si="43"/>
        <v>20713.50043957528</v>
      </c>
      <c r="AS33" s="1">
        <f t="shared" si="90"/>
        <v>20713.50043957528</v>
      </c>
      <c r="AU33" s="1">
        <f t="shared" si="91"/>
        <v>0</v>
      </c>
      <c r="AV33" s="1">
        <f t="shared" si="91"/>
        <v>10356.75021978764</v>
      </c>
      <c r="AW33" s="1">
        <f t="shared" si="91"/>
        <v>10356.75021978764</v>
      </c>
      <c r="AX33" s="1">
        <f t="shared" si="91"/>
        <v>0</v>
      </c>
      <c r="AZ33" s="43">
        <f t="shared" si="44"/>
        <v>20713.50043957528</v>
      </c>
      <c r="BA33" s="43">
        <f t="shared" si="45"/>
        <v>0</v>
      </c>
      <c r="BB33" s="1">
        <f t="shared" si="92"/>
        <v>20713.50043957528</v>
      </c>
      <c r="BC33" s="1"/>
      <c r="BD33" s="1">
        <f t="shared" si="46"/>
        <v>0</v>
      </c>
      <c r="BE33" s="1">
        <f t="shared" si="46"/>
        <v>10356.75021978764</v>
      </c>
      <c r="BF33" s="1">
        <f t="shared" si="46"/>
        <v>10356.75021978764</v>
      </c>
      <c r="BG33" s="1">
        <f t="shared" si="46"/>
        <v>0</v>
      </c>
      <c r="BH33" s="1"/>
      <c r="BI33" s="1">
        <f t="shared" si="47"/>
        <v>10465.0621460661</v>
      </c>
      <c r="BJ33" s="1">
        <f t="shared" si="47"/>
        <v>0</v>
      </c>
      <c r="BK33" s="1">
        <f t="shared" si="47"/>
        <v>0</v>
      </c>
      <c r="BL33" s="1">
        <f t="shared" si="47"/>
        <v>10248.43829350918</v>
      </c>
      <c r="BM33" s="1"/>
      <c r="BN33" s="43">
        <f t="shared" si="107"/>
        <v>0</v>
      </c>
      <c r="BO33" s="43">
        <f t="shared" si="49"/>
        <v>0</v>
      </c>
      <c r="BP33" s="43">
        <f t="shared" si="50"/>
        <v>0</v>
      </c>
      <c r="BQ33" s="43">
        <f t="shared" si="51"/>
        <v>0</v>
      </c>
      <c r="BR33" s="1"/>
      <c r="BS33" s="1">
        <f t="shared" si="93"/>
        <v>0</v>
      </c>
      <c r="BT33" s="1">
        <f t="shared" si="93"/>
        <v>10356.75021978764</v>
      </c>
      <c r="BU33" s="1">
        <f t="shared" si="93"/>
        <v>10356.75021978764</v>
      </c>
      <c r="BV33" s="1">
        <f t="shared" si="93"/>
        <v>0</v>
      </c>
      <c r="BW33" s="1"/>
      <c r="BX33" s="1">
        <f t="shared" si="94"/>
        <v>0</v>
      </c>
      <c r="BY33" s="1">
        <f t="shared" si="94"/>
        <v>10341.238362244274</v>
      </c>
      <c r="BZ33" s="1">
        <f t="shared" si="94"/>
        <v>10341.238362244274</v>
      </c>
      <c r="CA33" s="1">
        <f t="shared" si="94"/>
        <v>0</v>
      </c>
      <c r="CB33" s="1"/>
      <c r="CC33" s="100">
        <f t="shared" si="111"/>
        <v>0</v>
      </c>
      <c r="CD33" s="100">
        <f t="shared" si="111"/>
        <v>15.511857543366204</v>
      </c>
      <c r="CE33" s="100">
        <f t="shared" si="111"/>
        <v>15.511857543366204</v>
      </c>
      <c r="CF33" s="100">
        <f t="shared" si="111"/>
        <v>0</v>
      </c>
      <c r="CG33" s="1"/>
      <c r="CH33" s="2">
        <f t="shared" si="110"/>
        <v>-2.0000000000000018E-2</v>
      </c>
      <c r="CI33" s="2">
        <f t="shared" si="110"/>
        <v>-1.0000000000000009E-2</v>
      </c>
      <c r="CJ33" s="2">
        <f t="shared" si="110"/>
        <v>2.0000000000000018E-2</v>
      </c>
      <c r="CK33" s="2">
        <f t="shared" si="110"/>
        <v>0</v>
      </c>
      <c r="CL33" s="1"/>
      <c r="CM33" s="2">
        <f t="shared" si="56"/>
        <v>0.10000000000000009</v>
      </c>
      <c r="CN33" s="2">
        <f t="shared" si="56"/>
        <v>-3.9999999999999925E-2</v>
      </c>
      <c r="CO33" s="2">
        <f t="shared" si="56"/>
        <v>4.0000000000000036E-2</v>
      </c>
      <c r="CP33" s="2">
        <f t="shared" si="56"/>
        <v>-0.10999999999999999</v>
      </c>
      <c r="CQ33" s="1"/>
      <c r="CR33" s="2">
        <f t="shared" si="95"/>
        <v>0.12000000000000011</v>
      </c>
      <c r="CS33" s="2">
        <f t="shared" si="57"/>
        <v>-2.9999999999999916E-2</v>
      </c>
      <c r="CT33" s="2">
        <f t="shared" si="58"/>
        <v>2.0000000000000018E-2</v>
      </c>
      <c r="CU33" s="2">
        <f t="shared" si="59"/>
        <v>-0.10999999999999999</v>
      </c>
      <c r="CV33" s="1"/>
      <c r="CW33" s="1">
        <f t="shared" si="60"/>
        <v>0</v>
      </c>
      <c r="CX33" s="1">
        <f t="shared" si="60"/>
        <v>10031.001211376946</v>
      </c>
      <c r="CY33" s="1">
        <f t="shared" si="60"/>
        <v>10548.063129489159</v>
      </c>
      <c r="CZ33" s="1">
        <f t="shared" si="60"/>
        <v>0</v>
      </c>
      <c r="DA33" s="1"/>
      <c r="DB33" s="1">
        <f t="shared" si="61"/>
        <v>0</v>
      </c>
      <c r="DC33" s="1">
        <f t="shared" si="61"/>
        <v>0</v>
      </c>
      <c r="DD33" s="1">
        <f t="shared" si="61"/>
        <v>0</v>
      </c>
      <c r="DE33" s="1">
        <f t="shared" si="61"/>
        <v>0</v>
      </c>
      <c r="DG33" s="2">
        <f t="shared" si="62"/>
        <v>0.10000000000000009</v>
      </c>
      <c r="DH33" s="2">
        <f t="shared" si="63"/>
        <v>-3.9999999999999925E-2</v>
      </c>
      <c r="DI33" s="2">
        <f t="shared" si="64"/>
        <v>4.0000000000000036E-2</v>
      </c>
      <c r="DJ33" s="2">
        <f t="shared" si="65"/>
        <v>-0.10999999999999999</v>
      </c>
      <c r="DL33" s="1">
        <f t="shared" si="96"/>
        <v>0</v>
      </c>
      <c r="DM33" s="1">
        <f t="shared" si="96"/>
        <v>0</v>
      </c>
      <c r="DN33" s="1">
        <f t="shared" si="96"/>
        <v>0</v>
      </c>
      <c r="DO33" s="1">
        <f t="shared" si="96"/>
        <v>0</v>
      </c>
      <c r="DQ33" s="1">
        <f t="shared" si="67"/>
        <v>10465.0621460661</v>
      </c>
      <c r="DR33" s="1">
        <f t="shared" si="67"/>
        <v>0</v>
      </c>
      <c r="DS33" s="1">
        <f t="shared" si="67"/>
        <v>0</v>
      </c>
      <c r="DT33" s="1">
        <f t="shared" si="67"/>
        <v>10248.43829350918</v>
      </c>
      <c r="DV33" s="2">
        <f t="shared" si="68"/>
        <v>0.10000000000000009</v>
      </c>
      <c r="DW33" s="2">
        <f t="shared" si="68"/>
        <v>-3.9999999999999925E-2</v>
      </c>
      <c r="DX33" s="2">
        <f t="shared" si="68"/>
        <v>4.0000000000000036E-2</v>
      </c>
      <c r="DY33" s="2">
        <f t="shared" si="68"/>
        <v>-0.10999999999999999</v>
      </c>
      <c r="EA33" s="1">
        <f t="shared" si="97"/>
        <v>11511.568360672711</v>
      </c>
      <c r="EB33" s="1">
        <f t="shared" si="97"/>
        <v>0</v>
      </c>
      <c r="EC33" s="1">
        <f t="shared" si="97"/>
        <v>0</v>
      </c>
      <c r="ED33" s="1">
        <f t="shared" si="97"/>
        <v>9121.1100812231707</v>
      </c>
      <c r="EF33" s="1">
        <f t="shared" si="98"/>
        <v>11482.861207653577</v>
      </c>
      <c r="EG33" s="1">
        <f t="shared" si="98"/>
        <v>0</v>
      </c>
      <c r="EH33" s="1">
        <f t="shared" si="98"/>
        <v>0</v>
      </c>
      <c r="EI33" s="1">
        <f t="shared" si="98"/>
        <v>9098.3641707961815</v>
      </c>
      <c r="EK33" s="21">
        <f t="shared" si="109"/>
        <v>28.70715301913333</v>
      </c>
      <c r="EL33" s="21">
        <f t="shared" si="109"/>
        <v>0</v>
      </c>
      <c r="EM33" s="21">
        <f t="shared" si="109"/>
        <v>0</v>
      </c>
      <c r="EN33" s="21">
        <f t="shared" si="109"/>
        <v>22.745910426989212</v>
      </c>
      <c r="EP33" s="21">
        <f t="shared" si="99"/>
        <v>51.453063446122542</v>
      </c>
      <c r="ER33" s="1">
        <f t="shared" si="72"/>
        <v>0</v>
      </c>
      <c r="ES33" s="1">
        <f t="shared" si="72"/>
        <v>10031.001211376946</v>
      </c>
      <c r="ET33" s="1">
        <f t="shared" si="72"/>
        <v>10548.063129489159</v>
      </c>
      <c r="EU33" s="1">
        <f t="shared" si="72"/>
        <v>0</v>
      </c>
      <c r="EV33" s="1"/>
      <c r="EW33" s="1">
        <f t="shared" si="100"/>
        <v>0</v>
      </c>
      <c r="EX33" s="1">
        <f t="shared" si="100"/>
        <v>0</v>
      </c>
      <c r="EY33" s="1">
        <f t="shared" si="100"/>
        <v>0</v>
      </c>
      <c r="EZ33" s="1">
        <f t="shared" si="100"/>
        <v>0</v>
      </c>
      <c r="FA33" s="1"/>
      <c r="FB33" s="21">
        <f t="shared" si="101"/>
        <v>28.70715301913333</v>
      </c>
      <c r="FC33" s="21">
        <f t="shared" si="101"/>
        <v>0</v>
      </c>
      <c r="FD33" s="21">
        <f t="shared" si="101"/>
        <v>0</v>
      </c>
      <c r="FE33" s="21">
        <f t="shared" si="101"/>
        <v>22.745910426989212</v>
      </c>
      <c r="FG33" s="1">
        <f t="shared" si="102"/>
        <v>0</v>
      </c>
      <c r="FH33" s="1">
        <f t="shared" si="102"/>
        <v>10031.001211376946</v>
      </c>
      <c r="FI33" s="1">
        <f t="shared" si="102"/>
        <v>10548.063129489159</v>
      </c>
      <c r="FJ33" s="1">
        <f t="shared" si="102"/>
        <v>0</v>
      </c>
      <c r="FL33" s="1">
        <f t="shared" si="103"/>
        <v>20579.064340866105</v>
      </c>
      <c r="FM33" s="1">
        <f t="shared" si="74"/>
        <v>0</v>
      </c>
      <c r="FN33" s="1">
        <f t="shared" si="75"/>
        <v>20579.064340866105</v>
      </c>
      <c r="FO33" s="1"/>
      <c r="FP33" s="21">
        <f t="shared" si="76"/>
        <v>-51.453063446122542</v>
      </c>
      <c r="FQ33" s="1">
        <f t="shared" si="77"/>
        <v>20527.611277419983</v>
      </c>
      <c r="FS33" s="21">
        <f t="shared" si="24"/>
        <v>2.0579064340866107</v>
      </c>
      <c r="FU33" s="2">
        <f t="shared" si="112"/>
        <v>0</v>
      </c>
      <c r="FV33" s="2">
        <f t="shared" si="79"/>
        <v>0.48743718592964824</v>
      </c>
      <c r="FW33" s="2">
        <f t="shared" si="80"/>
        <v>0.51256281407035176</v>
      </c>
      <c r="FX33" s="2">
        <f t="shared" si="81"/>
        <v>0</v>
      </c>
      <c r="FZ33" s="2">
        <f t="shared" si="82"/>
        <v>1</v>
      </c>
      <c r="GA33" s="2">
        <f t="shared" si="104"/>
        <v>0</v>
      </c>
      <c r="GC33" s="1">
        <f t="shared" ref="GC33:GC34" si="113">FU33*$FQ33</f>
        <v>0</v>
      </c>
      <c r="GD33" s="1">
        <f t="shared" si="27"/>
        <v>10005.921074923308</v>
      </c>
      <c r="GE33" s="1">
        <f t="shared" si="28"/>
        <v>10521.690202496675</v>
      </c>
      <c r="GF33" s="1">
        <f t="shared" si="29"/>
        <v>0</v>
      </c>
      <c r="GH33" s="1">
        <f t="shared" si="105"/>
        <v>0</v>
      </c>
      <c r="GI33" s="1">
        <f t="shared" si="106"/>
        <v>20527.611277419983</v>
      </c>
      <c r="GJ33" s="21">
        <f t="shared" si="83"/>
        <v>-51.453063446122542</v>
      </c>
      <c r="GK33" s="2">
        <f t="shared" ref="GK33:GK34" si="114">ABS(FP33-GJ33)</f>
        <v>0</v>
      </c>
    </row>
    <row r="34" spans="1:193" ht="15" customHeight="1" x14ac:dyDescent="0.25">
      <c r="A34" s="1">
        <f>'BTEvent-Driven Loop'!A33</f>
        <v>30</v>
      </c>
      <c r="C34" s="1">
        <f>'BTEvent-Driven Loop'!C33</f>
        <v>0</v>
      </c>
      <c r="D34" s="1">
        <f>'BTEvent-Driven Loop'!D33</f>
        <v>1</v>
      </c>
      <c r="E34" s="1">
        <f>'BTEvent-Driven Loop'!E33</f>
        <v>1</v>
      </c>
      <c r="F34" s="1">
        <f>'BTEvent-Driven Loop'!F33</f>
        <v>0</v>
      </c>
      <c r="H34" s="1">
        <f>'BTEvent-Driven Loop'!H33</f>
        <v>272.84450197796065</v>
      </c>
      <c r="I34" s="1">
        <f>'BTEvent-Driven Loop'!I33</f>
        <v>2834.6275945943867</v>
      </c>
      <c r="J34" s="1">
        <f>'BTEvent-Driven Loop'!J33</f>
        <v>6664.5643452520872</v>
      </c>
      <c r="K34" s="1">
        <f>'BTEvent-Driven Loop'!K33</f>
        <v>50610.304851944253</v>
      </c>
      <c r="L34" s="1"/>
      <c r="M34" s="1">
        <f>'BTEvent-Driven Loop'!M33</f>
        <v>341.71787140929052</v>
      </c>
      <c r="N34" s="1">
        <f>'BTEvent-Driven Loop'!N33</f>
        <v>3158.5850339766021</v>
      </c>
      <c r="O34" s="1">
        <f>'BTEvent-Driven Loop'!O33</f>
        <v>5664.8796934642742</v>
      </c>
      <c r="P34" s="1">
        <f>'BTEvent-Driven Loop'!P33</f>
        <v>47102.659961215439</v>
      </c>
      <c r="R34" s="2">
        <f>H34/M33-1</f>
        <v>3.0000000000000027E-2</v>
      </c>
      <c r="S34" s="2">
        <f t="shared" si="32"/>
        <v>5.0000000000000044E-2</v>
      </c>
      <c r="T34" s="2">
        <f t="shared" si="33"/>
        <v>0</v>
      </c>
      <c r="U34" s="2">
        <f t="shared" si="34"/>
        <v>1.0000000000000009E-2</v>
      </c>
      <c r="W34" s="2">
        <f>M34/M33-1</f>
        <v>0.29000000000000004</v>
      </c>
      <c r="X34" s="2">
        <f t="shared" si="36"/>
        <v>0.16999999999999993</v>
      </c>
      <c r="Y34" s="2">
        <f t="shared" si="37"/>
        <v>-0.15000000000000002</v>
      </c>
      <c r="Z34" s="2">
        <f t="shared" si="38"/>
        <v>-6.0000000000000164E-2</v>
      </c>
      <c r="AB34" s="1">
        <f t="shared" si="84"/>
        <v>2</v>
      </c>
      <c r="AC34" s="3">
        <f t="shared" si="39"/>
        <v>0.5</v>
      </c>
      <c r="AE34" s="2">
        <f t="shared" si="40"/>
        <v>0</v>
      </c>
      <c r="AF34" s="2">
        <f t="shared" si="40"/>
        <v>0.5</v>
      </c>
      <c r="AG34" s="2">
        <f t="shared" si="40"/>
        <v>0.5</v>
      </c>
      <c r="AH34" s="2">
        <f t="shared" si="40"/>
        <v>0</v>
      </c>
      <c r="AJ34" s="1">
        <f t="shared" si="85"/>
        <v>0</v>
      </c>
      <c r="AK34" s="1">
        <f t="shared" si="86"/>
        <v>10005.921074923308</v>
      </c>
      <c r="AL34" s="1">
        <f t="shared" si="87"/>
        <v>10521.690202496675</v>
      </c>
      <c r="AM34" s="1">
        <f t="shared" si="88"/>
        <v>0</v>
      </c>
      <c r="AO34" s="1">
        <f t="shared" si="42"/>
        <v>20527.611277419983</v>
      </c>
      <c r="AP34" s="1">
        <f t="shared" si="89"/>
        <v>0</v>
      </c>
      <c r="AQ34" s="1">
        <f t="shared" si="43"/>
        <v>20527.611277419983</v>
      </c>
      <c r="AS34" s="1">
        <f t="shared" si="90"/>
        <v>20527.611277419983</v>
      </c>
      <c r="AU34" s="1">
        <f t="shared" si="91"/>
        <v>0</v>
      </c>
      <c r="AV34" s="1">
        <f t="shared" si="91"/>
        <v>10263.805638709991</v>
      </c>
      <c r="AW34" s="1">
        <f t="shared" si="91"/>
        <v>10263.805638709991</v>
      </c>
      <c r="AX34" s="1">
        <f t="shared" si="91"/>
        <v>0</v>
      </c>
      <c r="AZ34" s="43">
        <f t="shared" si="44"/>
        <v>20527.611277419983</v>
      </c>
      <c r="BA34" s="43">
        <f t="shared" si="45"/>
        <v>0</v>
      </c>
      <c r="BB34" s="1">
        <f t="shared" si="92"/>
        <v>20527.611277419983</v>
      </c>
      <c r="BC34" s="1"/>
      <c r="BD34" s="1">
        <f t="shared" si="46"/>
        <v>0</v>
      </c>
      <c r="BE34" s="1">
        <f t="shared" si="46"/>
        <v>257.88456378668343</v>
      </c>
      <c r="BF34" s="1">
        <f t="shared" si="46"/>
        <v>0</v>
      </c>
      <c r="BG34" s="1">
        <f t="shared" si="46"/>
        <v>0</v>
      </c>
      <c r="BH34" s="1"/>
      <c r="BI34" s="1">
        <f t="shared" si="47"/>
        <v>0</v>
      </c>
      <c r="BJ34" s="1">
        <f t="shared" si="47"/>
        <v>0</v>
      </c>
      <c r="BK34" s="1">
        <f t="shared" si="47"/>
        <v>257.88456378668343</v>
      </c>
      <c r="BL34" s="1">
        <f t="shared" si="47"/>
        <v>0</v>
      </c>
      <c r="BM34" s="1"/>
      <c r="BN34" s="43">
        <f t="shared" si="107"/>
        <v>0</v>
      </c>
      <c r="BO34" s="43">
        <f t="shared" si="49"/>
        <v>10005.921074923308</v>
      </c>
      <c r="BP34" s="43">
        <f t="shared" si="50"/>
        <v>10263.805638709991</v>
      </c>
      <c r="BQ34" s="43">
        <f t="shared" si="51"/>
        <v>0</v>
      </c>
      <c r="BR34" s="1"/>
      <c r="BS34" s="1">
        <f t="shared" si="93"/>
        <v>0</v>
      </c>
      <c r="BT34" s="1">
        <f t="shared" si="93"/>
        <v>257.88456378668343</v>
      </c>
      <c r="BU34" s="1">
        <f t="shared" si="93"/>
        <v>0</v>
      </c>
      <c r="BV34" s="1">
        <f t="shared" si="93"/>
        <v>0</v>
      </c>
      <c r="BW34" s="1"/>
      <c r="BX34" s="1">
        <f t="shared" si="94"/>
        <v>0</v>
      </c>
      <c r="BY34" s="1">
        <f t="shared" si="94"/>
        <v>257.49831631221508</v>
      </c>
      <c r="BZ34" s="1">
        <f t="shared" si="94"/>
        <v>0</v>
      </c>
      <c r="CA34" s="1">
        <f t="shared" si="94"/>
        <v>0</v>
      </c>
      <c r="CB34" s="1"/>
      <c r="CC34" s="100">
        <f t="shared" si="111"/>
        <v>0</v>
      </c>
      <c r="CD34" s="100">
        <f t="shared" si="111"/>
        <v>0.38624747446834817</v>
      </c>
      <c r="CE34" s="100">
        <f t="shared" si="111"/>
        <v>0</v>
      </c>
      <c r="CF34" s="100">
        <f t="shared" si="111"/>
        <v>0</v>
      </c>
      <c r="CG34" s="1"/>
      <c r="CH34" s="2">
        <f t="shared" si="110"/>
        <v>3.0000000000000027E-2</v>
      </c>
      <c r="CI34" s="2">
        <f t="shared" si="110"/>
        <v>5.0000000000000044E-2</v>
      </c>
      <c r="CJ34" s="2">
        <f t="shared" si="110"/>
        <v>0</v>
      </c>
      <c r="CK34" s="2">
        <f t="shared" si="110"/>
        <v>1.0000000000000009E-2</v>
      </c>
      <c r="CL34" s="1"/>
      <c r="CM34" s="2">
        <f t="shared" si="56"/>
        <v>0.29000000000000004</v>
      </c>
      <c r="CN34" s="2">
        <f t="shared" si="56"/>
        <v>0.16999999999999993</v>
      </c>
      <c r="CO34" s="2">
        <f t="shared" si="56"/>
        <v>-0.15000000000000002</v>
      </c>
      <c r="CP34" s="2">
        <f t="shared" si="56"/>
        <v>-6.0000000000000164E-2</v>
      </c>
      <c r="CQ34" s="1"/>
      <c r="CR34" s="2">
        <f t="shared" si="95"/>
        <v>0.26</v>
      </c>
      <c r="CS34" s="2">
        <f t="shared" si="57"/>
        <v>0.11999999999999988</v>
      </c>
      <c r="CT34" s="2">
        <f t="shared" si="58"/>
        <v>-0.15000000000000002</v>
      </c>
      <c r="CU34" s="2">
        <f t="shared" si="59"/>
        <v>-7.0000000000000173E-2</v>
      </c>
      <c r="CV34" s="1"/>
      <c r="CW34" s="1">
        <f t="shared" si="60"/>
        <v>0</v>
      </c>
      <c r="CX34" s="1">
        <f t="shared" si="60"/>
        <v>288.39811426968089</v>
      </c>
      <c r="CY34" s="1">
        <f t="shared" si="60"/>
        <v>0</v>
      </c>
      <c r="CZ34" s="1">
        <f t="shared" si="60"/>
        <v>0</v>
      </c>
      <c r="DA34" s="1"/>
      <c r="DB34" s="1">
        <f t="shared" si="61"/>
        <v>0</v>
      </c>
      <c r="DC34" s="1">
        <f t="shared" si="61"/>
        <v>10005.921074923308</v>
      </c>
      <c r="DD34" s="1">
        <f t="shared" si="61"/>
        <v>10263.805638709991</v>
      </c>
      <c r="DE34" s="1">
        <f t="shared" si="61"/>
        <v>0</v>
      </c>
      <c r="DG34" s="2">
        <f t="shared" si="62"/>
        <v>0.29000000000000004</v>
      </c>
      <c r="DH34" s="2">
        <f t="shared" si="63"/>
        <v>0.16999999999999993</v>
      </c>
      <c r="DI34" s="2">
        <f t="shared" si="64"/>
        <v>-0.15000000000000002</v>
      </c>
      <c r="DJ34" s="2">
        <f t="shared" si="65"/>
        <v>-6.0000000000000164E-2</v>
      </c>
      <c r="DL34" s="1">
        <f t="shared" si="96"/>
        <v>0</v>
      </c>
      <c r="DM34" s="1">
        <f t="shared" si="96"/>
        <v>11706.92765766027</v>
      </c>
      <c r="DN34" s="1">
        <f t="shared" si="96"/>
        <v>8724.2347929034931</v>
      </c>
      <c r="DO34" s="1">
        <f t="shared" si="96"/>
        <v>0</v>
      </c>
      <c r="DQ34" s="1">
        <f t="shared" si="67"/>
        <v>0</v>
      </c>
      <c r="DR34" s="1">
        <f t="shared" si="67"/>
        <v>0</v>
      </c>
      <c r="DS34" s="1">
        <f t="shared" si="67"/>
        <v>257.88456378668343</v>
      </c>
      <c r="DT34" s="1">
        <f t="shared" si="67"/>
        <v>0</v>
      </c>
      <c r="DV34" s="2">
        <f t="shared" si="68"/>
        <v>0.29000000000000004</v>
      </c>
      <c r="DW34" s="2">
        <f t="shared" si="68"/>
        <v>0.16999999999999993</v>
      </c>
      <c r="DX34" s="2">
        <f t="shared" si="68"/>
        <v>-0.15000000000000002</v>
      </c>
      <c r="DY34" s="2">
        <f t="shared" si="68"/>
        <v>-6.0000000000000164E-2</v>
      </c>
      <c r="EA34" s="1">
        <f t="shared" si="97"/>
        <v>0</v>
      </c>
      <c r="EB34" s="1">
        <f t="shared" si="97"/>
        <v>0</v>
      </c>
      <c r="EC34" s="1">
        <f t="shared" si="97"/>
        <v>219.20187921868092</v>
      </c>
      <c r="ED34" s="1">
        <f t="shared" si="97"/>
        <v>0</v>
      </c>
      <c r="EF34" s="1">
        <f t="shared" si="98"/>
        <v>0</v>
      </c>
      <c r="EG34" s="1">
        <f t="shared" si="98"/>
        <v>0</v>
      </c>
      <c r="EH34" s="1">
        <f t="shared" si="98"/>
        <v>218.65524111589119</v>
      </c>
      <c r="EI34" s="1">
        <f t="shared" si="98"/>
        <v>0</v>
      </c>
      <c r="EK34" s="21">
        <f t="shared" si="109"/>
        <v>0</v>
      </c>
      <c r="EL34" s="21">
        <f t="shared" si="109"/>
        <v>0</v>
      </c>
      <c r="EM34" s="21">
        <f t="shared" si="109"/>
        <v>0.54663810278972846</v>
      </c>
      <c r="EN34" s="21">
        <f t="shared" si="109"/>
        <v>0</v>
      </c>
      <c r="EP34" s="21">
        <f t="shared" si="99"/>
        <v>0.54663810278972846</v>
      </c>
      <c r="ER34" s="1">
        <f t="shared" si="72"/>
        <v>0</v>
      </c>
      <c r="ES34" s="1">
        <f t="shared" si="72"/>
        <v>288.39811426968089</v>
      </c>
      <c r="ET34" s="1">
        <f t="shared" si="72"/>
        <v>0</v>
      </c>
      <c r="EU34" s="1">
        <f t="shared" si="72"/>
        <v>0</v>
      </c>
      <c r="EV34" s="1"/>
      <c r="EW34" s="1">
        <f t="shared" si="100"/>
        <v>0</v>
      </c>
      <c r="EX34" s="1">
        <f t="shared" si="100"/>
        <v>11706.92765766027</v>
      </c>
      <c r="EY34" s="1">
        <f t="shared" si="100"/>
        <v>8724.2347929034931</v>
      </c>
      <c r="EZ34" s="1">
        <f t="shared" si="100"/>
        <v>0</v>
      </c>
      <c r="FA34" s="1"/>
      <c r="FB34" s="21">
        <f t="shared" si="101"/>
        <v>0</v>
      </c>
      <c r="FC34" s="21">
        <f t="shared" si="101"/>
        <v>0</v>
      </c>
      <c r="FD34" s="21">
        <f t="shared" si="101"/>
        <v>0.54663810278972846</v>
      </c>
      <c r="FE34" s="21">
        <f t="shared" si="101"/>
        <v>0</v>
      </c>
      <c r="FG34" s="1">
        <f t="shared" si="102"/>
        <v>0</v>
      </c>
      <c r="FH34" s="1">
        <f t="shared" si="102"/>
        <v>11995.325771929951</v>
      </c>
      <c r="FI34" s="1">
        <f t="shared" si="102"/>
        <v>8724.2347929034931</v>
      </c>
      <c r="FJ34" s="1">
        <f t="shared" si="102"/>
        <v>0</v>
      </c>
      <c r="FL34" s="1">
        <f t="shared" si="103"/>
        <v>20719.560564833446</v>
      </c>
      <c r="FM34" s="1">
        <f t="shared" si="74"/>
        <v>0</v>
      </c>
      <c r="FN34" s="1">
        <f t="shared" si="75"/>
        <v>20719.560564833446</v>
      </c>
      <c r="FO34" s="1"/>
      <c r="FP34" s="21">
        <f t="shared" si="76"/>
        <v>-0.54663810278972846</v>
      </c>
      <c r="FQ34" s="1">
        <f t="shared" si="77"/>
        <v>20719.013926730655</v>
      </c>
      <c r="FS34" s="21">
        <f t="shared" si="24"/>
        <v>2.0719560564833448</v>
      </c>
      <c r="FU34" s="2">
        <f t="shared" si="112"/>
        <v>0</v>
      </c>
      <c r="FV34" s="2">
        <f t="shared" si="79"/>
        <v>0.57893726724538641</v>
      </c>
      <c r="FW34" s="2">
        <f t="shared" si="80"/>
        <v>0.42106273275461348</v>
      </c>
      <c r="FX34" s="2">
        <f t="shared" si="81"/>
        <v>0</v>
      </c>
      <c r="FZ34" s="2">
        <f t="shared" si="82"/>
        <v>0.99999999999999989</v>
      </c>
      <c r="GA34" s="2">
        <f t="shared" si="104"/>
        <v>0</v>
      </c>
      <c r="GC34" s="1">
        <f t="shared" si="113"/>
        <v>0</v>
      </c>
      <c r="GD34" s="1">
        <f t="shared" si="27"/>
        <v>11995.009302760549</v>
      </c>
      <c r="GE34" s="1">
        <f t="shared" si="28"/>
        <v>8724.0046239701041</v>
      </c>
      <c r="GF34" s="1">
        <f t="shared" si="29"/>
        <v>0</v>
      </c>
      <c r="GH34" s="1">
        <f t="shared" si="105"/>
        <v>0</v>
      </c>
      <c r="GI34" s="1">
        <f t="shared" si="106"/>
        <v>20719.013926730651</v>
      </c>
      <c r="GJ34" s="21">
        <f t="shared" si="83"/>
        <v>-0.54663810279453173</v>
      </c>
      <c r="GK34" s="2">
        <f t="shared" si="114"/>
        <v>4.8032688937382773E-12</v>
      </c>
    </row>
    <row r="35" spans="1:193" x14ac:dyDescent="0.25">
      <c r="A35" s="1"/>
      <c r="H35" s="1"/>
      <c r="I35" s="1"/>
      <c r="J35" s="1"/>
      <c r="K35" s="1"/>
      <c r="M35" s="1"/>
      <c r="N35" s="1"/>
      <c r="O35" s="1"/>
      <c r="P35" s="1"/>
    </row>
    <row r="36" spans="1:193" x14ac:dyDescent="0.25">
      <c r="A36" s="31" t="s">
        <v>8</v>
      </c>
      <c r="B36" s="31" t="s">
        <v>8</v>
      </c>
      <c r="C36" s="31" t="s">
        <v>8</v>
      </c>
      <c r="D36" s="31" t="s">
        <v>8</v>
      </c>
      <c r="E36" s="31" t="s">
        <v>8</v>
      </c>
      <c r="F36" s="31" t="s">
        <v>8</v>
      </c>
      <c r="G36" s="31" t="s">
        <v>8</v>
      </c>
      <c r="H36" s="31" t="s">
        <v>8</v>
      </c>
      <c r="I36" s="31" t="s">
        <v>8</v>
      </c>
      <c r="J36" s="31" t="s">
        <v>8</v>
      </c>
      <c r="K36" s="31" t="s">
        <v>8</v>
      </c>
      <c r="L36" s="31" t="s">
        <v>8</v>
      </c>
      <c r="M36" s="31" t="s">
        <v>8</v>
      </c>
      <c r="N36" s="31" t="s">
        <v>8</v>
      </c>
      <c r="O36" s="31" t="s">
        <v>8</v>
      </c>
      <c r="P36" s="31" t="s">
        <v>8</v>
      </c>
      <c r="Q36" s="31" t="s">
        <v>8</v>
      </c>
      <c r="R36" s="31" t="s">
        <v>8</v>
      </c>
      <c r="S36" s="31" t="s">
        <v>8</v>
      </c>
      <c r="T36" s="31" t="s">
        <v>8</v>
      </c>
      <c r="U36" s="31" t="s">
        <v>8</v>
      </c>
      <c r="V36" s="31" t="s">
        <v>8</v>
      </c>
      <c r="W36" s="31" t="s">
        <v>8</v>
      </c>
      <c r="X36" s="31" t="s">
        <v>8</v>
      </c>
      <c r="Y36" s="31" t="s">
        <v>8</v>
      </c>
      <c r="Z36" s="31" t="s">
        <v>8</v>
      </c>
      <c r="AA36" s="31" t="s">
        <v>8</v>
      </c>
      <c r="AB36" s="31" t="s">
        <v>8</v>
      </c>
      <c r="AC36" s="31" t="s">
        <v>8</v>
      </c>
      <c r="AD36" s="31" t="s">
        <v>8</v>
      </c>
      <c r="AE36" s="31" t="s">
        <v>8</v>
      </c>
      <c r="AF36" s="31" t="s">
        <v>8</v>
      </c>
      <c r="AG36" s="31" t="s">
        <v>8</v>
      </c>
      <c r="AH36" s="31" t="s">
        <v>8</v>
      </c>
      <c r="AI36" s="31" t="s">
        <v>8</v>
      </c>
      <c r="AJ36" s="31" t="s">
        <v>8</v>
      </c>
      <c r="AK36" s="31" t="s">
        <v>8</v>
      </c>
      <c r="AL36" s="31" t="s">
        <v>8</v>
      </c>
      <c r="AM36" s="31" t="s">
        <v>8</v>
      </c>
      <c r="AN36" s="31" t="s">
        <v>8</v>
      </c>
      <c r="AO36" s="31" t="s">
        <v>8</v>
      </c>
      <c r="AP36" s="31" t="s">
        <v>8</v>
      </c>
      <c r="AQ36" s="31" t="s">
        <v>8</v>
      </c>
      <c r="AR36" s="31" t="s">
        <v>8</v>
      </c>
      <c r="AS36" s="31" t="s">
        <v>8</v>
      </c>
      <c r="AT36" s="31" t="s">
        <v>8</v>
      </c>
      <c r="AU36" s="31" t="s">
        <v>8</v>
      </c>
      <c r="AV36" s="31" t="s">
        <v>8</v>
      </c>
      <c r="AW36" s="31" t="s">
        <v>8</v>
      </c>
      <c r="AX36" s="31" t="s">
        <v>8</v>
      </c>
      <c r="AY36" s="31" t="s">
        <v>8</v>
      </c>
      <c r="AZ36" s="31" t="s">
        <v>8</v>
      </c>
      <c r="BA36" s="31" t="s">
        <v>8</v>
      </c>
      <c r="BB36" s="31" t="s">
        <v>8</v>
      </c>
      <c r="BC36" s="31" t="s">
        <v>8</v>
      </c>
      <c r="BD36" s="31" t="s">
        <v>8</v>
      </c>
      <c r="BE36" s="31" t="s">
        <v>8</v>
      </c>
      <c r="BF36" s="31" t="s">
        <v>8</v>
      </c>
      <c r="BG36" s="31" t="s">
        <v>8</v>
      </c>
      <c r="BH36" s="31" t="s">
        <v>8</v>
      </c>
      <c r="BI36" s="31" t="s">
        <v>8</v>
      </c>
      <c r="BJ36" s="31" t="s">
        <v>8</v>
      </c>
      <c r="BK36" s="31" t="s">
        <v>8</v>
      </c>
      <c r="BL36" s="31" t="s">
        <v>8</v>
      </c>
      <c r="BM36" s="31" t="s">
        <v>8</v>
      </c>
      <c r="BN36" s="31" t="s">
        <v>8</v>
      </c>
      <c r="BO36" s="31" t="s">
        <v>8</v>
      </c>
      <c r="BP36" s="31" t="s">
        <v>8</v>
      </c>
      <c r="BQ36" s="31" t="s">
        <v>8</v>
      </c>
      <c r="BR36" s="31" t="s">
        <v>8</v>
      </c>
      <c r="BS36" s="31" t="s">
        <v>8</v>
      </c>
      <c r="BT36" s="31" t="s">
        <v>8</v>
      </c>
      <c r="BU36" s="31" t="s">
        <v>8</v>
      </c>
      <c r="BV36" s="31" t="s">
        <v>8</v>
      </c>
      <c r="BW36" s="31" t="s">
        <v>8</v>
      </c>
      <c r="BX36" s="31" t="s">
        <v>8</v>
      </c>
      <c r="BY36" s="31" t="s">
        <v>8</v>
      </c>
      <c r="BZ36" s="31" t="s">
        <v>8</v>
      </c>
      <c r="CA36" s="31" t="s">
        <v>8</v>
      </c>
      <c r="CB36" s="31" t="s">
        <v>8</v>
      </c>
      <c r="CC36" s="31" t="s">
        <v>8</v>
      </c>
      <c r="CD36" s="31" t="s">
        <v>8</v>
      </c>
      <c r="CE36" s="31" t="s">
        <v>8</v>
      </c>
      <c r="CF36" s="31" t="s">
        <v>8</v>
      </c>
      <c r="CG36" s="31" t="s">
        <v>8</v>
      </c>
      <c r="CH36" s="31" t="s">
        <v>8</v>
      </c>
      <c r="CI36" s="31" t="s">
        <v>8</v>
      </c>
      <c r="CJ36" s="31" t="s">
        <v>8</v>
      </c>
      <c r="CK36" s="31" t="s">
        <v>8</v>
      </c>
      <c r="CL36" s="31" t="s">
        <v>8</v>
      </c>
      <c r="CM36" s="31" t="s">
        <v>8</v>
      </c>
      <c r="CN36" s="31" t="s">
        <v>8</v>
      </c>
      <c r="CO36" s="31" t="s">
        <v>8</v>
      </c>
      <c r="CP36" s="31" t="s">
        <v>8</v>
      </c>
      <c r="CQ36" s="31" t="s">
        <v>8</v>
      </c>
      <c r="CR36" s="31" t="s">
        <v>8</v>
      </c>
      <c r="CS36" s="31" t="s">
        <v>8</v>
      </c>
      <c r="CT36" s="31" t="s">
        <v>8</v>
      </c>
      <c r="CU36" s="31" t="s">
        <v>8</v>
      </c>
      <c r="CV36" s="31" t="s">
        <v>8</v>
      </c>
      <c r="CW36" s="31" t="s">
        <v>8</v>
      </c>
      <c r="CX36" s="31" t="s">
        <v>8</v>
      </c>
      <c r="CY36" s="31" t="s">
        <v>8</v>
      </c>
      <c r="CZ36" s="31" t="s">
        <v>8</v>
      </c>
      <c r="DA36" s="31" t="s">
        <v>8</v>
      </c>
      <c r="DB36" s="31" t="s">
        <v>8</v>
      </c>
      <c r="DC36" s="31" t="s">
        <v>8</v>
      </c>
      <c r="DD36" s="31" t="s">
        <v>8</v>
      </c>
      <c r="DE36" s="31" t="s">
        <v>8</v>
      </c>
      <c r="DF36" s="31" t="s">
        <v>8</v>
      </c>
      <c r="DG36" s="31" t="s">
        <v>8</v>
      </c>
      <c r="DH36" s="31" t="s">
        <v>8</v>
      </c>
      <c r="DI36" s="31" t="s">
        <v>8</v>
      </c>
      <c r="DJ36" s="31" t="s">
        <v>8</v>
      </c>
      <c r="DK36" s="31" t="s">
        <v>8</v>
      </c>
      <c r="DL36" s="31" t="s">
        <v>8</v>
      </c>
      <c r="DM36" s="31" t="s">
        <v>8</v>
      </c>
      <c r="DN36" s="31" t="s">
        <v>8</v>
      </c>
      <c r="DO36" s="31" t="s">
        <v>8</v>
      </c>
      <c r="DP36" s="31" t="s">
        <v>8</v>
      </c>
      <c r="DQ36" s="31" t="s">
        <v>8</v>
      </c>
      <c r="DR36" s="31" t="s">
        <v>8</v>
      </c>
      <c r="DS36" s="31" t="s">
        <v>8</v>
      </c>
      <c r="DT36" s="31" t="s">
        <v>8</v>
      </c>
      <c r="DU36" s="31" t="s">
        <v>8</v>
      </c>
      <c r="DV36" s="31" t="s">
        <v>8</v>
      </c>
      <c r="DW36" s="31" t="s">
        <v>8</v>
      </c>
      <c r="DX36" s="31" t="s">
        <v>8</v>
      </c>
      <c r="DY36" s="31" t="s">
        <v>8</v>
      </c>
      <c r="DZ36" s="31" t="s">
        <v>8</v>
      </c>
      <c r="EA36" s="31" t="s">
        <v>8</v>
      </c>
      <c r="EB36" s="31" t="s">
        <v>8</v>
      </c>
      <c r="EC36" s="31" t="s">
        <v>8</v>
      </c>
      <c r="ED36" s="31" t="s">
        <v>8</v>
      </c>
      <c r="EE36" s="31" t="s">
        <v>8</v>
      </c>
      <c r="EF36" s="31" t="s">
        <v>8</v>
      </c>
      <c r="EG36" s="31" t="s">
        <v>8</v>
      </c>
      <c r="EH36" s="31" t="s">
        <v>8</v>
      </c>
      <c r="EI36" s="31" t="s">
        <v>8</v>
      </c>
      <c r="EJ36" s="31" t="s">
        <v>8</v>
      </c>
      <c r="EK36" s="31" t="s">
        <v>8</v>
      </c>
      <c r="EL36" s="31" t="s">
        <v>8</v>
      </c>
      <c r="EM36" s="31" t="s">
        <v>8</v>
      </c>
      <c r="EN36" s="31" t="s">
        <v>8</v>
      </c>
      <c r="EO36" s="31" t="s">
        <v>8</v>
      </c>
      <c r="EP36" s="31" t="s">
        <v>8</v>
      </c>
      <c r="EQ36" s="31" t="s">
        <v>8</v>
      </c>
      <c r="ER36" s="31" t="s">
        <v>8</v>
      </c>
      <c r="ES36" s="31" t="s">
        <v>8</v>
      </c>
      <c r="ET36" s="31" t="s">
        <v>8</v>
      </c>
      <c r="EU36" s="31" t="s">
        <v>8</v>
      </c>
      <c r="EV36" s="31" t="s">
        <v>8</v>
      </c>
      <c r="EW36" s="31" t="s">
        <v>8</v>
      </c>
      <c r="EX36" s="31" t="s">
        <v>8</v>
      </c>
      <c r="EY36" s="31" t="s">
        <v>8</v>
      </c>
      <c r="EZ36" s="31" t="s">
        <v>8</v>
      </c>
      <c r="FA36" s="31" t="s">
        <v>8</v>
      </c>
      <c r="FB36" s="31" t="s">
        <v>8</v>
      </c>
      <c r="FC36" s="31" t="s">
        <v>8</v>
      </c>
      <c r="FD36" s="31" t="s">
        <v>8</v>
      </c>
      <c r="FE36" s="31" t="s">
        <v>8</v>
      </c>
      <c r="FF36" s="31" t="s">
        <v>8</v>
      </c>
      <c r="FG36" s="31" t="s">
        <v>8</v>
      </c>
      <c r="FH36" s="31" t="s">
        <v>8</v>
      </c>
      <c r="FI36" s="31" t="s">
        <v>8</v>
      </c>
      <c r="FJ36" s="31" t="s">
        <v>8</v>
      </c>
      <c r="FK36" s="31" t="s">
        <v>8</v>
      </c>
      <c r="FL36" s="31" t="s">
        <v>8</v>
      </c>
      <c r="FM36" s="31" t="s">
        <v>8</v>
      </c>
      <c r="FN36" s="31" t="s">
        <v>8</v>
      </c>
      <c r="FO36" s="31" t="s">
        <v>8</v>
      </c>
      <c r="FP36" s="31" t="s">
        <v>8</v>
      </c>
      <c r="FQ36" s="31" t="s">
        <v>8</v>
      </c>
      <c r="FR36" s="31" t="s">
        <v>8</v>
      </c>
      <c r="FS36" s="31" t="s">
        <v>8</v>
      </c>
      <c r="FT36" s="31" t="s">
        <v>8</v>
      </c>
      <c r="FU36" s="31" t="s">
        <v>8</v>
      </c>
      <c r="FV36" s="31" t="s">
        <v>8</v>
      </c>
      <c r="FW36" s="31" t="s">
        <v>8</v>
      </c>
      <c r="FX36" s="31" t="s">
        <v>8</v>
      </c>
      <c r="FY36" s="31" t="s">
        <v>8</v>
      </c>
      <c r="FZ36" s="31" t="s">
        <v>8</v>
      </c>
      <c r="GA36" s="31" t="s">
        <v>8</v>
      </c>
      <c r="GB36" s="31" t="s">
        <v>8</v>
      </c>
      <c r="GC36" s="31" t="s">
        <v>8</v>
      </c>
      <c r="GD36" s="31" t="s">
        <v>8</v>
      </c>
      <c r="GE36" s="31" t="s">
        <v>8</v>
      </c>
      <c r="GF36" s="31" t="s">
        <v>8</v>
      </c>
      <c r="GG36" s="31" t="s">
        <v>8</v>
      </c>
      <c r="GH36" s="31" t="s">
        <v>8</v>
      </c>
      <c r="GI36" s="31" t="s">
        <v>8</v>
      </c>
      <c r="GJ36" s="31" t="s">
        <v>8</v>
      </c>
      <c r="GK36" s="3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3BD1-BC11-49A3-92DE-63204F49C895}">
  <dimension ref="A1:HG36"/>
  <sheetViews>
    <sheetView tabSelected="1" zoomScale="95" zoomScaleNormal="95" workbookViewId="0">
      <pane xSplit="2" ySplit="3" topLeftCell="GB4" activePane="bottomRight" state="frozen"/>
      <selection pane="topRight" activeCell="C1" sqref="C1"/>
      <selection pane="bottomLeft" activeCell="A4" sqref="A4"/>
      <selection pane="bottomRight" activeCell="GH34" sqref="GH34"/>
    </sheetView>
  </sheetViews>
  <sheetFormatPr defaultRowHeight="15" x14ac:dyDescent="0.25"/>
  <cols>
    <col min="1" max="1" width="6.42578125" bestFit="1" customWidth="1"/>
    <col min="2" max="2" width="10.5703125" bestFit="1" customWidth="1"/>
    <col min="4" max="7" width="9.140625" customWidth="1"/>
    <col min="9" max="9" width="7.42578125" bestFit="1" customWidth="1"/>
    <col min="10" max="11" width="9.140625" bestFit="1" customWidth="1"/>
    <col min="12" max="12" width="10.140625" bestFit="1" customWidth="1"/>
    <col min="14" max="14" width="7.42578125" bestFit="1" customWidth="1"/>
    <col min="15" max="16" width="9.140625" bestFit="1" customWidth="1"/>
    <col min="17" max="17" width="10.140625" bestFit="1" customWidth="1"/>
    <col min="19" max="22" width="8" bestFit="1" customWidth="1"/>
    <col min="24" max="27" width="8" bestFit="1" customWidth="1"/>
    <col min="29" max="29" width="5.28515625" bestFit="1" customWidth="1"/>
    <col min="30" max="30" width="9.140625" bestFit="1" customWidth="1"/>
    <col min="32" max="35" width="9.140625" bestFit="1" customWidth="1"/>
    <col min="37" max="40" width="10.140625" bestFit="1" customWidth="1"/>
    <col min="42" max="44" width="10.140625" bestFit="1" customWidth="1"/>
    <col min="46" max="49" width="10.140625" bestFit="1" customWidth="1"/>
    <col min="51" max="51" width="11.28515625" bestFit="1" customWidth="1"/>
    <col min="52" max="54" width="10.140625" bestFit="1" customWidth="1"/>
    <col min="56" max="59" width="10.140625" bestFit="1" customWidth="1"/>
    <col min="66" max="69" width="10.140625" bestFit="1" customWidth="1"/>
    <col min="71" max="74" width="10.140625" bestFit="1" customWidth="1"/>
    <col min="81" max="84" width="10.140625" bestFit="1" customWidth="1"/>
    <col min="86" max="87" width="15.42578125" customWidth="1"/>
    <col min="88" max="89" width="10.140625" bestFit="1" customWidth="1"/>
    <col min="91" max="91" width="10.28515625" bestFit="1" customWidth="1"/>
    <col min="92" max="94" width="10.140625" bestFit="1" customWidth="1"/>
    <col min="96" max="97" width="10.140625" bestFit="1" customWidth="1"/>
    <col min="99" max="102" width="11.28515625" bestFit="1" customWidth="1"/>
    <col min="109" max="112" width="10.140625" bestFit="1" customWidth="1"/>
    <col min="114" max="116" width="9.28515625" bestFit="1" customWidth="1"/>
    <col min="117" max="117" width="10.140625" bestFit="1" customWidth="1"/>
    <col min="119" max="122" width="10.140625" bestFit="1" customWidth="1"/>
    <col min="124" max="131" width="10.140625" bestFit="1" customWidth="1"/>
    <col min="148" max="151" width="10.140625" bestFit="1" customWidth="1"/>
    <col min="152" max="156" width="10.140625" customWidth="1"/>
    <col min="158" max="160" width="9.28515625" bestFit="1" customWidth="1"/>
    <col min="161" max="161" width="10.140625" bestFit="1" customWidth="1"/>
    <col min="168" max="168" width="10.28515625" bestFit="1" customWidth="1"/>
    <col min="169" max="169" width="10.140625" bestFit="1" customWidth="1"/>
    <col min="170" max="170" width="9.42578125" bestFit="1" customWidth="1"/>
    <col min="171" max="171" width="10.28515625" bestFit="1" customWidth="1"/>
    <col min="173" max="176" width="10.140625" bestFit="1" customWidth="1"/>
    <col min="178" max="178" width="10.28515625" bestFit="1" customWidth="1"/>
    <col min="179" max="179" width="10.140625" bestFit="1" customWidth="1"/>
    <col min="180" max="180" width="9.42578125" bestFit="1" customWidth="1"/>
    <col min="181" max="181" width="10.28515625" bestFit="1" customWidth="1"/>
    <col min="183" max="186" width="10.140625" bestFit="1" customWidth="1"/>
    <col min="188" max="188" width="10.140625" bestFit="1" customWidth="1"/>
    <col min="189" max="189" width="11.28515625" bestFit="1" customWidth="1"/>
    <col min="190" max="190" width="10.140625" bestFit="1" customWidth="1"/>
    <col min="206" max="206" width="9.140625" customWidth="1"/>
    <col min="212" max="212" width="10.7109375" bestFit="1" customWidth="1"/>
  </cols>
  <sheetData>
    <row r="1" spans="1:215" s="5" customFormat="1" ht="15.75" thickBot="1" x14ac:dyDescent="0.3">
      <c r="A1" s="28" t="s">
        <v>133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C1" s="28" t="s">
        <v>134</v>
      </c>
      <c r="AD1" s="28"/>
      <c r="AE1" s="28"/>
      <c r="AF1" s="28"/>
      <c r="AG1" s="28"/>
      <c r="AH1" s="28"/>
      <c r="AI1" s="28"/>
      <c r="AK1" s="28" t="s">
        <v>129</v>
      </c>
      <c r="AL1" s="28"/>
      <c r="AM1" s="28"/>
      <c r="AN1" s="28"/>
      <c r="AO1" s="28"/>
      <c r="AP1" s="28"/>
      <c r="AQ1" s="28"/>
      <c r="AR1" s="27"/>
      <c r="AT1" s="28" t="s">
        <v>156</v>
      </c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H1" s="102" t="s">
        <v>155</v>
      </c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X1" s="28" t="s">
        <v>165</v>
      </c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B1" s="5" t="s">
        <v>168</v>
      </c>
      <c r="FQ1" s="28" t="s">
        <v>173</v>
      </c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</row>
    <row r="2" spans="1:215" s="5" customFormat="1" ht="17.25" x14ac:dyDescent="0.4">
      <c r="D2" s="17" t="str">
        <f>'BTEvent-Driven Loop'!C1</f>
        <v>tradingSignal</v>
      </c>
      <c r="E2" s="17"/>
      <c r="F2" s="17"/>
      <c r="G2" s="17"/>
      <c r="I2" s="17" t="str">
        <f>'BTEvent-Driven Loop'!H1</f>
        <v>openPrice</v>
      </c>
      <c r="J2" s="17"/>
      <c r="K2" s="17"/>
      <c r="L2" s="17"/>
      <c r="N2" s="17" t="str">
        <f>'BTEvent-Driven Loop'!M1</f>
        <v>closePrice</v>
      </c>
      <c r="O2" s="17"/>
      <c r="P2" s="17"/>
      <c r="Q2" s="17"/>
      <c r="S2" s="17" t="str">
        <f>'BTEvent-Driven Loop'!R1</f>
        <v>closeToOpenPriceRet</v>
      </c>
      <c r="T2" s="17"/>
      <c r="U2" s="17"/>
      <c r="V2" s="17"/>
      <c r="X2" s="17" t="str">
        <f>'BTEvent-Driven Loop'!W1</f>
        <v>closetoClosePriceRet</v>
      </c>
      <c r="Y2" s="17"/>
      <c r="Z2" s="17"/>
      <c r="AA2" s="17"/>
      <c r="AC2" s="5" t="s">
        <v>12</v>
      </c>
      <c r="AD2" s="5" t="s">
        <v>85</v>
      </c>
      <c r="AF2" s="5" t="s">
        <v>157</v>
      </c>
      <c r="AK2" s="96" t="str">
        <f>GA2</f>
        <v>eodInvestedPerSym</v>
      </c>
      <c r="AL2" s="27"/>
      <c r="AM2" s="27"/>
      <c r="AN2" s="27"/>
      <c r="AO2" s="27"/>
      <c r="AP2" s="27"/>
      <c r="AQ2" s="27"/>
      <c r="AR2" s="104">
        <v>10000</v>
      </c>
      <c r="AT2" s="103" t="s">
        <v>149</v>
      </c>
      <c r="AU2" s="27"/>
      <c r="AV2" s="27"/>
      <c r="AW2" s="27"/>
      <c r="AX2" s="27"/>
      <c r="AY2" s="27" t="s">
        <v>43</v>
      </c>
      <c r="AZ2" s="27"/>
      <c r="BA2" s="27"/>
      <c r="BB2" s="27"/>
      <c r="BC2" s="27"/>
      <c r="BD2" s="27" t="s">
        <v>152</v>
      </c>
      <c r="BE2" s="27"/>
      <c r="BF2" s="27"/>
      <c r="BG2" s="27"/>
      <c r="BH2" s="27"/>
      <c r="BI2" s="103" t="str">
        <f>S2</f>
        <v>closeToOpenPriceRet</v>
      </c>
      <c r="BJ2" s="27"/>
      <c r="BK2" s="27"/>
      <c r="BL2" s="27"/>
      <c r="BM2" s="27"/>
      <c r="BN2" s="27" t="s">
        <v>164</v>
      </c>
      <c r="BO2" s="27"/>
      <c r="BP2" s="27"/>
      <c r="BQ2" s="27"/>
      <c r="BR2" s="27"/>
      <c r="BS2" s="27" t="s">
        <v>150</v>
      </c>
      <c r="BT2" s="27"/>
      <c r="BU2" s="27"/>
      <c r="BV2" s="101">
        <v>2.5000000000000001E-3</v>
      </c>
      <c r="BW2" s="19"/>
      <c r="BX2" s="19" t="s">
        <v>177</v>
      </c>
      <c r="BY2" s="19"/>
      <c r="BZ2" s="19"/>
      <c r="CA2" s="19"/>
      <c r="CB2" s="19"/>
      <c r="CC2" s="27" t="s">
        <v>154</v>
      </c>
      <c r="CD2" s="27"/>
      <c r="CE2" s="27"/>
      <c r="CG2" s="19"/>
      <c r="CH2" s="27"/>
      <c r="CI2" s="29"/>
      <c r="CJ2" s="27"/>
      <c r="CK2" s="29"/>
      <c r="CL2" s="29"/>
      <c r="CM2" s="29" t="s">
        <v>158</v>
      </c>
      <c r="CN2" s="29"/>
      <c r="CO2" s="29"/>
      <c r="CP2" s="29"/>
      <c r="CQ2" s="29"/>
      <c r="CR2" s="29"/>
      <c r="CS2" s="29"/>
      <c r="CT2" s="29"/>
      <c r="CU2" s="29" t="s">
        <v>42</v>
      </c>
      <c r="CV2" s="29"/>
      <c r="CW2" s="29"/>
      <c r="CX2" s="29"/>
      <c r="CY2" s="29"/>
      <c r="CZ2" s="27" t="s">
        <v>161</v>
      </c>
      <c r="DA2" s="29"/>
      <c r="DB2" s="29"/>
      <c r="DC2" s="101">
        <v>1.5E-3</v>
      </c>
      <c r="DD2" s="29"/>
      <c r="DE2" s="29" t="s">
        <v>160</v>
      </c>
      <c r="DF2" s="29"/>
      <c r="DG2" s="29"/>
      <c r="DH2" s="29"/>
      <c r="DI2" s="29"/>
      <c r="DJ2" s="29" t="s">
        <v>162</v>
      </c>
      <c r="DK2" s="29"/>
      <c r="DL2" s="29"/>
      <c r="DM2" s="29"/>
      <c r="DN2" s="29"/>
      <c r="DO2" s="29" t="s">
        <v>163</v>
      </c>
      <c r="DP2" s="29"/>
      <c r="DQ2" s="29"/>
      <c r="DR2" s="29"/>
      <c r="DS2" s="29"/>
      <c r="DT2" s="29"/>
      <c r="DU2" s="29"/>
      <c r="DV2" s="29"/>
      <c r="DW2" s="19"/>
      <c r="DX2" s="29" t="str">
        <f>DE2</f>
        <v>netBuyAmount</v>
      </c>
      <c r="DY2" s="29"/>
      <c r="DZ2" s="29"/>
      <c r="EA2" s="29"/>
      <c r="EB2" s="29"/>
      <c r="EC2" s="29" t="str">
        <f>S2</f>
        <v>closeToOpenPriceRet</v>
      </c>
      <c r="ED2" s="29"/>
      <c r="EE2" s="29"/>
      <c r="EF2" s="29"/>
      <c r="EG2" s="29"/>
      <c r="EH2" s="29" t="str">
        <f t="shared" ref="EH2" si="0">X2</f>
        <v>closetoClosePriceRet</v>
      </c>
      <c r="EI2" s="29"/>
      <c r="EJ2" s="29"/>
      <c r="EK2" s="29"/>
      <c r="EL2" s="29"/>
      <c r="EM2" s="29" t="s">
        <v>166</v>
      </c>
      <c r="EN2" s="29"/>
      <c r="EO2" s="29"/>
      <c r="EP2" s="29"/>
      <c r="EQ2" s="29"/>
      <c r="ER2" s="29" t="s">
        <v>167</v>
      </c>
      <c r="ES2" s="29"/>
      <c r="ET2" s="29"/>
      <c r="EU2" s="29"/>
      <c r="EV2" s="29"/>
      <c r="EW2" s="29" t="s">
        <v>176</v>
      </c>
      <c r="EX2" s="29"/>
      <c r="EY2" s="29"/>
      <c r="EZ2" s="29"/>
      <c r="FA2" s="19"/>
      <c r="FB2" s="5" t="s">
        <v>169</v>
      </c>
      <c r="FC2" s="19"/>
      <c r="FD2" s="19"/>
      <c r="FE2" s="19"/>
      <c r="FF2" s="19"/>
      <c r="FG2" s="19" t="str">
        <f>EH2</f>
        <v>closetoClosePriceRet</v>
      </c>
      <c r="FH2" s="19"/>
      <c r="FI2" s="19"/>
      <c r="FJ2" s="19"/>
      <c r="FK2" s="19"/>
      <c r="FL2" s="19" t="s">
        <v>170</v>
      </c>
      <c r="FM2" s="19"/>
      <c r="FN2" s="19"/>
      <c r="FO2" s="19"/>
      <c r="FP2" s="19"/>
      <c r="FQ2" s="29" t="s">
        <v>171</v>
      </c>
      <c r="FR2" s="29"/>
      <c r="FS2" s="29"/>
      <c r="FT2" s="29"/>
      <c r="FU2" s="29"/>
      <c r="FV2" s="29" t="s">
        <v>172</v>
      </c>
      <c r="FW2" s="29"/>
      <c r="FX2" s="29"/>
      <c r="FY2" s="29"/>
      <c r="FZ2" s="29"/>
      <c r="GA2" s="29" t="s">
        <v>174</v>
      </c>
      <c r="GB2" s="29"/>
      <c r="GC2" s="29"/>
      <c r="GD2" s="29"/>
      <c r="GE2" s="29"/>
      <c r="GF2" s="29" t="s">
        <v>173</v>
      </c>
      <c r="GG2" s="29"/>
      <c r="GH2" s="29"/>
      <c r="GI2" s="19"/>
      <c r="GJ2" s="19"/>
      <c r="GK2" s="5" t="s">
        <v>150</v>
      </c>
      <c r="GP2" s="107">
        <f>SUM(GP5:GP34)</f>
        <v>714.41467042332124</v>
      </c>
      <c r="GR2" s="5" t="s">
        <v>161</v>
      </c>
      <c r="GW2" s="107">
        <f>SUM(GW5:GW34)</f>
        <v>442.54233817317447</v>
      </c>
      <c r="GY2" s="5" t="s">
        <v>175</v>
      </c>
      <c r="HD2" s="107">
        <f>SUM(HD5:HD34)</f>
        <v>2058.2639531580144</v>
      </c>
    </row>
    <row r="3" spans="1:215" s="5" customFormat="1" ht="17.25" customHeight="1" x14ac:dyDescent="0.4">
      <c r="A3" s="13" t="str">
        <f>'BTEvent-Driven Loop'!A2</f>
        <v>step</v>
      </c>
      <c r="B3" s="13"/>
      <c r="C3" s="13"/>
      <c r="D3" s="17" t="str">
        <f>'BTEvent-Driven Loop'!C2</f>
        <v>A</v>
      </c>
      <c r="E3" s="17" t="str">
        <f>'BTEvent-Driven Loop'!D2</f>
        <v>B</v>
      </c>
      <c r="F3" s="17" t="str">
        <f>'BTEvent-Driven Loop'!E2</f>
        <v>C</v>
      </c>
      <c r="G3" s="17" t="str">
        <f>'BTEvent-Driven Loop'!F2</f>
        <v>D</v>
      </c>
      <c r="H3" s="13"/>
      <c r="I3" s="17" t="str">
        <f>'BTEvent-Driven Loop'!H2</f>
        <v>A</v>
      </c>
      <c r="J3" s="17" t="str">
        <f>'BTEvent-Driven Loop'!I2</f>
        <v>B</v>
      </c>
      <c r="K3" s="17" t="str">
        <f>'BTEvent-Driven Loop'!J2</f>
        <v>C</v>
      </c>
      <c r="L3" s="17" t="str">
        <f>'BTEvent-Driven Loop'!K2</f>
        <v>D</v>
      </c>
      <c r="M3" s="13"/>
      <c r="N3" s="17" t="str">
        <f>'BTEvent-Driven Loop'!M2</f>
        <v>A</v>
      </c>
      <c r="O3" s="17" t="str">
        <f>'BTEvent-Driven Loop'!N2</f>
        <v>B</v>
      </c>
      <c r="P3" s="17" t="str">
        <f>'BTEvent-Driven Loop'!O2</f>
        <v>C</v>
      </c>
      <c r="Q3" s="17" t="str">
        <f>'BTEvent-Driven Loop'!P2</f>
        <v>D</v>
      </c>
      <c r="R3" s="13"/>
      <c r="S3" s="17" t="str">
        <f>D3</f>
        <v>A</v>
      </c>
      <c r="T3" s="17" t="str">
        <f t="shared" ref="T3:V3" si="1">E3</f>
        <v>B</v>
      </c>
      <c r="U3" s="17" t="str">
        <f t="shared" si="1"/>
        <v>C</v>
      </c>
      <c r="V3" s="17" t="str">
        <f t="shared" si="1"/>
        <v>D</v>
      </c>
      <c r="W3" s="13"/>
      <c r="X3" s="17" t="str">
        <f>I3</f>
        <v>A</v>
      </c>
      <c r="Y3" s="17" t="str">
        <f t="shared" ref="Y3:AA3" si="2">J3</f>
        <v>B</v>
      </c>
      <c r="Z3" s="17" t="str">
        <f t="shared" si="2"/>
        <v>C</v>
      </c>
      <c r="AA3" s="17" t="str">
        <f t="shared" si="2"/>
        <v>D</v>
      </c>
      <c r="AB3" s="13"/>
      <c r="AC3" s="13"/>
      <c r="AD3" s="42">
        <v>0.8</v>
      </c>
      <c r="AE3" s="13"/>
      <c r="AF3" s="17" t="str">
        <f>X3</f>
        <v>A</v>
      </c>
      <c r="AG3" s="17" t="str">
        <f>Y3</f>
        <v>B</v>
      </c>
      <c r="AH3" s="17" t="str">
        <f>Z3</f>
        <v>C</v>
      </c>
      <c r="AI3" s="17" t="str">
        <f>AA3</f>
        <v>D</v>
      </c>
      <c r="AJ3" s="13"/>
      <c r="AK3" s="17" t="str">
        <f t="shared" ref="AK3" si="3">AF3</f>
        <v>A</v>
      </c>
      <c r="AL3" s="17" t="str">
        <f t="shared" ref="AL3:AN3" si="4">AG3</f>
        <v>B</v>
      </c>
      <c r="AM3" s="17" t="str">
        <f t="shared" si="4"/>
        <v>C</v>
      </c>
      <c r="AN3" s="17" t="str">
        <f t="shared" si="4"/>
        <v>D</v>
      </c>
      <c r="AO3" s="13"/>
      <c r="AP3" s="13" t="s">
        <v>90</v>
      </c>
      <c r="AQ3" s="13" t="s">
        <v>83</v>
      </c>
      <c r="AR3" s="13" t="s">
        <v>102</v>
      </c>
      <c r="AS3" s="13"/>
      <c r="AT3" s="17" t="str">
        <f>AK3</f>
        <v>A</v>
      </c>
      <c r="AU3" s="17" t="str">
        <f t="shared" ref="AU3:AW3" si="5">AL3</f>
        <v>B</v>
      </c>
      <c r="AV3" s="17" t="str">
        <f t="shared" si="5"/>
        <v>C</v>
      </c>
      <c r="AW3" s="17" t="str">
        <f t="shared" si="5"/>
        <v>D</v>
      </c>
      <c r="AX3" s="13"/>
      <c r="AY3" s="17" t="str">
        <f t="shared" ref="AY3:BB3" si="6">AT3</f>
        <v>A</v>
      </c>
      <c r="AZ3" s="17" t="str">
        <f t="shared" si="6"/>
        <v>B</v>
      </c>
      <c r="BA3" s="17" t="str">
        <f t="shared" si="6"/>
        <v>C</v>
      </c>
      <c r="BB3" s="17" t="str">
        <f t="shared" si="6"/>
        <v>D</v>
      </c>
      <c r="BC3" s="17"/>
      <c r="BD3" s="17" t="str">
        <f t="shared" ref="BD3:BG3" si="7">AY3</f>
        <v>A</v>
      </c>
      <c r="BE3" s="17" t="str">
        <f t="shared" si="7"/>
        <v>B</v>
      </c>
      <c r="BF3" s="17" t="str">
        <f t="shared" si="7"/>
        <v>C</v>
      </c>
      <c r="BG3" s="17" t="str">
        <f t="shared" si="7"/>
        <v>D</v>
      </c>
      <c r="BH3" s="17"/>
      <c r="BI3" s="17" t="str">
        <f>S3</f>
        <v>A</v>
      </c>
      <c r="BJ3" s="17" t="str">
        <f t="shared" ref="BJ3:BL3" si="8">T3</f>
        <v>B</v>
      </c>
      <c r="BK3" s="17" t="str">
        <f t="shared" si="8"/>
        <v>C</v>
      </c>
      <c r="BL3" s="17" t="str">
        <f t="shared" si="8"/>
        <v>D</v>
      </c>
      <c r="BM3" s="17"/>
      <c r="BN3" s="17" t="str">
        <f t="shared" ref="BN3:BQ3" si="9">BI3</f>
        <v>A</v>
      </c>
      <c r="BO3" s="17" t="str">
        <f t="shared" si="9"/>
        <v>B</v>
      </c>
      <c r="BP3" s="17" t="str">
        <f t="shared" si="9"/>
        <v>C</v>
      </c>
      <c r="BQ3" s="17" t="str">
        <f t="shared" si="9"/>
        <v>D</v>
      </c>
      <c r="BR3" s="17"/>
      <c r="BS3" s="17" t="str">
        <f>CC3</f>
        <v>A</v>
      </c>
      <c r="BT3" s="17" t="str">
        <f>CD3</f>
        <v>B</v>
      </c>
      <c r="BU3" s="17" t="str">
        <f>CE3</f>
        <v>C</v>
      </c>
      <c r="BV3" s="17" t="str">
        <f>CF3</f>
        <v>D</v>
      </c>
      <c r="BW3" s="17"/>
      <c r="BX3" s="17" t="str">
        <f t="shared" ref="BX3:CA3" si="10">BS3</f>
        <v>A</v>
      </c>
      <c r="BY3" s="17" t="str">
        <f t="shared" si="10"/>
        <v>B</v>
      </c>
      <c r="BZ3" s="17" t="str">
        <f t="shared" si="10"/>
        <v>C</v>
      </c>
      <c r="CA3" s="17" t="str">
        <f t="shared" si="10"/>
        <v>D</v>
      </c>
      <c r="CB3" s="17"/>
      <c r="CC3" s="17" t="str">
        <f>AY3</f>
        <v>A</v>
      </c>
      <c r="CD3" s="17" t="str">
        <f>AZ3</f>
        <v>B</v>
      </c>
      <c r="CE3" s="17" t="str">
        <f>BA3</f>
        <v>C</v>
      </c>
      <c r="CF3" s="17" t="str">
        <f>BB3</f>
        <v>D</v>
      </c>
      <c r="CG3" s="17"/>
      <c r="CH3" s="17" t="s">
        <v>151</v>
      </c>
      <c r="CI3" s="17" t="s">
        <v>153</v>
      </c>
      <c r="CJ3" s="17" t="s">
        <v>62</v>
      </c>
      <c r="CK3" s="17" t="s">
        <v>131</v>
      </c>
      <c r="CL3" s="17"/>
      <c r="CM3" s="17" t="str">
        <f>BS3</f>
        <v>A</v>
      </c>
      <c r="CN3" s="17" t="str">
        <f>BT3</f>
        <v>B</v>
      </c>
      <c r="CO3" s="17" t="str">
        <f>BU3</f>
        <v>C</v>
      </c>
      <c r="CP3" s="17" t="str">
        <f>BV3</f>
        <v>D</v>
      </c>
      <c r="CQ3" s="17"/>
      <c r="CR3" s="17" t="s">
        <v>159</v>
      </c>
      <c r="CS3" s="17" t="s">
        <v>145</v>
      </c>
      <c r="CT3" s="17"/>
      <c r="CU3" s="17" t="str">
        <f>CM3</f>
        <v>A</v>
      </c>
      <c r="CV3" s="17" t="str">
        <f>CN3</f>
        <v>B</v>
      </c>
      <c r="CW3" s="17" t="str">
        <f>CO3</f>
        <v>C</v>
      </c>
      <c r="CX3" s="17" t="str">
        <f>CP3</f>
        <v>D</v>
      </c>
      <c r="CY3" s="17"/>
      <c r="CZ3" s="17" t="str">
        <f t="shared" ref="CZ3:DC3" si="11">CU3</f>
        <v>A</v>
      </c>
      <c r="DA3" s="17" t="str">
        <f t="shared" si="11"/>
        <v>B</v>
      </c>
      <c r="DB3" s="17" t="str">
        <f t="shared" si="11"/>
        <v>C</v>
      </c>
      <c r="DC3" s="17" t="str">
        <f t="shared" si="11"/>
        <v>D</v>
      </c>
      <c r="DD3" s="17"/>
      <c r="DE3" s="17" t="str">
        <f t="shared" ref="DE3:DH3" si="12">CZ3</f>
        <v>A</v>
      </c>
      <c r="DF3" s="17" t="str">
        <f t="shared" si="12"/>
        <v>B</v>
      </c>
      <c r="DG3" s="17" t="str">
        <f t="shared" si="12"/>
        <v>C</v>
      </c>
      <c r="DH3" s="17" t="str">
        <f t="shared" si="12"/>
        <v>D</v>
      </c>
      <c r="DI3" s="17"/>
      <c r="DJ3" s="17" t="str">
        <f t="shared" ref="DJ3:DM3" si="13">DE3</f>
        <v>A</v>
      </c>
      <c r="DK3" s="17" t="str">
        <f t="shared" si="13"/>
        <v>B</v>
      </c>
      <c r="DL3" s="17" t="str">
        <f t="shared" si="13"/>
        <v>C</v>
      </c>
      <c r="DM3" s="17" t="str">
        <f t="shared" si="13"/>
        <v>D</v>
      </c>
      <c r="DN3" s="17"/>
      <c r="DO3" s="17" t="str">
        <f t="shared" ref="DO3:DR3" si="14">DJ3</f>
        <v>A</v>
      </c>
      <c r="DP3" s="17" t="str">
        <f t="shared" si="14"/>
        <v>B</v>
      </c>
      <c r="DQ3" s="17" t="str">
        <f t="shared" si="14"/>
        <v>C</v>
      </c>
      <c r="DR3" s="17" t="str">
        <f t="shared" si="14"/>
        <v>D</v>
      </c>
      <c r="DS3" s="17"/>
      <c r="DT3" s="17" t="str">
        <f>CR3</f>
        <v>totalInvested</v>
      </c>
      <c r="DU3" s="17" t="str">
        <f>CS3</f>
        <v>cash</v>
      </c>
      <c r="DV3" s="17" t="s">
        <v>147</v>
      </c>
      <c r="DW3" s="17"/>
      <c r="DX3" s="17" t="str">
        <f>DE3</f>
        <v>A</v>
      </c>
      <c r="DY3" s="17" t="str">
        <f t="shared" ref="DY3:EA3" si="15">DF3</f>
        <v>B</v>
      </c>
      <c r="DZ3" s="17" t="str">
        <f t="shared" si="15"/>
        <v>C</v>
      </c>
      <c r="EA3" s="17" t="str">
        <f t="shared" si="15"/>
        <v>D</v>
      </c>
      <c r="EB3" s="17"/>
      <c r="EC3" s="17" t="str">
        <f>S3</f>
        <v>A</v>
      </c>
      <c r="ED3" s="17" t="str">
        <f>T3</f>
        <v>B</v>
      </c>
      <c r="EE3" s="17" t="str">
        <f>U3</f>
        <v>C</v>
      </c>
      <c r="EF3" s="17" t="str">
        <f>V3</f>
        <v>D</v>
      </c>
      <c r="EG3" s="17"/>
      <c r="EH3" s="17" t="str">
        <f t="shared" ref="EH3" si="16">X3</f>
        <v>A</v>
      </c>
      <c r="EI3" s="17" t="str">
        <f t="shared" ref="EI3" si="17">Y3</f>
        <v>B</v>
      </c>
      <c r="EJ3" s="17" t="str">
        <f t="shared" ref="EJ3" si="18">Z3</f>
        <v>C</v>
      </c>
      <c r="EK3" s="17" t="str">
        <f t="shared" ref="EK3" si="19">AA3</f>
        <v>D</v>
      </c>
      <c r="EL3" s="17"/>
      <c r="EM3" s="17" t="str">
        <f t="shared" ref="EM3:EP3" si="20">EH3</f>
        <v>A</v>
      </c>
      <c r="EN3" s="17" t="str">
        <f t="shared" si="20"/>
        <v>B</v>
      </c>
      <c r="EO3" s="17" t="str">
        <f t="shared" si="20"/>
        <v>C</v>
      </c>
      <c r="EP3" s="17" t="str">
        <f t="shared" si="20"/>
        <v>D</v>
      </c>
      <c r="EQ3" s="17"/>
      <c r="ER3" s="17" t="str">
        <f t="shared" ref="ER3:EU3" si="21">EM3</f>
        <v>A</v>
      </c>
      <c r="ES3" s="17" t="str">
        <f t="shared" si="21"/>
        <v>B</v>
      </c>
      <c r="ET3" s="17" t="str">
        <f t="shared" si="21"/>
        <v>C</v>
      </c>
      <c r="EU3" s="17" t="str">
        <f t="shared" si="21"/>
        <v>D</v>
      </c>
      <c r="EV3" s="17"/>
      <c r="EW3" s="17" t="str">
        <f t="shared" ref="EW3:EZ3" si="22">ER3</f>
        <v>A</v>
      </c>
      <c r="EX3" s="17" t="str">
        <f t="shared" si="22"/>
        <v>B</v>
      </c>
      <c r="EY3" s="17" t="str">
        <f t="shared" si="22"/>
        <v>C</v>
      </c>
      <c r="EZ3" s="17" t="str">
        <f t="shared" si="22"/>
        <v>D</v>
      </c>
      <c r="FA3" s="17"/>
      <c r="FB3" s="17" t="str">
        <f>ER3</f>
        <v>A</v>
      </c>
      <c r="FC3" s="17" t="str">
        <f>ES3</f>
        <v>B</v>
      </c>
      <c r="FD3" s="17" t="str">
        <f>ET3</f>
        <v>C</v>
      </c>
      <c r="FE3" s="17" t="str">
        <f>EU3</f>
        <v>D</v>
      </c>
      <c r="FF3" s="17"/>
      <c r="FG3" s="17" t="str">
        <f t="shared" ref="FG3" si="23">FB3</f>
        <v>A</v>
      </c>
      <c r="FH3" s="17" t="str">
        <f t="shared" ref="FH3" si="24">FC3</f>
        <v>B</v>
      </c>
      <c r="FI3" s="17" t="str">
        <f t="shared" ref="FI3" si="25">FD3</f>
        <v>C</v>
      </c>
      <c r="FJ3" s="17" t="str">
        <f t="shared" ref="FJ3" si="26">FE3</f>
        <v>D</v>
      </c>
      <c r="FK3" s="17"/>
      <c r="FL3" s="17" t="str">
        <f t="shared" ref="FL3" si="27">FG3</f>
        <v>A</v>
      </c>
      <c r="FM3" s="17" t="str">
        <f t="shared" ref="FM3" si="28">FH3</f>
        <v>B</v>
      </c>
      <c r="FN3" s="17" t="str">
        <f t="shared" ref="FN3" si="29">FI3</f>
        <v>C</v>
      </c>
      <c r="FO3" s="17" t="str">
        <f t="shared" ref="FO3" si="30">FJ3</f>
        <v>D</v>
      </c>
      <c r="FP3" s="17"/>
      <c r="FQ3" s="17" t="str">
        <f t="shared" ref="FQ3:FT3" si="31">FL3</f>
        <v>A</v>
      </c>
      <c r="FR3" s="17" t="str">
        <f t="shared" si="31"/>
        <v>B</v>
      </c>
      <c r="FS3" s="17" t="str">
        <f t="shared" si="31"/>
        <v>C</v>
      </c>
      <c r="FT3" s="17" t="str">
        <f t="shared" si="31"/>
        <v>D</v>
      </c>
      <c r="FU3" s="17"/>
      <c r="FV3" s="17" t="str">
        <f t="shared" ref="FV3:FY3" si="32">FL3</f>
        <v>A</v>
      </c>
      <c r="FW3" s="17" t="str">
        <f t="shared" si="32"/>
        <v>B</v>
      </c>
      <c r="FX3" s="17" t="str">
        <f t="shared" si="32"/>
        <v>C</v>
      </c>
      <c r="FY3" s="17" t="str">
        <f t="shared" si="32"/>
        <v>D</v>
      </c>
      <c r="FZ3" s="17"/>
      <c r="GA3" s="17" t="str">
        <f t="shared" ref="GA3:GD3" si="33">FL3</f>
        <v>A</v>
      </c>
      <c r="GB3" s="17" t="str">
        <f t="shared" si="33"/>
        <v>B</v>
      </c>
      <c r="GC3" s="17" t="str">
        <f t="shared" si="33"/>
        <v>C</v>
      </c>
      <c r="GD3" s="17" t="str">
        <f t="shared" si="33"/>
        <v>D</v>
      </c>
      <c r="GE3" s="17"/>
      <c r="GF3" s="17" t="s">
        <v>159</v>
      </c>
      <c r="GG3" s="17" t="s">
        <v>145</v>
      </c>
      <c r="GH3" s="17" t="s">
        <v>147</v>
      </c>
      <c r="GI3" s="17" t="s">
        <v>178</v>
      </c>
      <c r="GJ3" s="17"/>
      <c r="GK3" s="17" t="str">
        <f>FV3</f>
        <v>A</v>
      </c>
      <c r="GL3" s="17" t="str">
        <f>FW3</f>
        <v>B</v>
      </c>
      <c r="GM3" s="17" t="str">
        <f>FX3</f>
        <v>C</v>
      </c>
      <c r="GN3" s="17" t="str">
        <f>FY3</f>
        <v>D</v>
      </c>
      <c r="GP3" s="16" t="str">
        <f>_xlfn.CONCAT("total",GK2)</f>
        <v>totalsellFeeAmount</v>
      </c>
      <c r="GR3" s="17" t="str">
        <f>GA3</f>
        <v>A</v>
      </c>
      <c r="GS3" s="17" t="str">
        <f>GB3</f>
        <v>B</v>
      </c>
      <c r="GT3" s="17" t="str">
        <f>GC3</f>
        <v>C</v>
      </c>
      <c r="GU3" s="17" t="str">
        <f>GD3</f>
        <v>D</v>
      </c>
      <c r="GW3" s="16" t="str">
        <f>_xlfn.CONCAT("total",GR2)</f>
        <v>totalbuyFeeAmount</v>
      </c>
      <c r="GX3" s="106"/>
      <c r="GY3" s="17" t="str">
        <f t="shared" ref="GY3:HB3" si="34">GK3</f>
        <v>A</v>
      </c>
      <c r="GZ3" s="17" t="str">
        <f t="shared" si="34"/>
        <v>B</v>
      </c>
      <c r="HA3" s="17" t="str">
        <f t="shared" si="34"/>
        <v>C</v>
      </c>
      <c r="HB3" s="17" t="str">
        <f t="shared" si="34"/>
        <v>D</v>
      </c>
      <c r="HD3" s="16" t="str">
        <f>_xlfn.CONCAT("total",GY2)</f>
        <v>totalslippageCostAmount</v>
      </c>
      <c r="HE3" s="16"/>
      <c r="HF3" s="16"/>
      <c r="HG3" s="16"/>
    </row>
    <row r="4" spans="1:215" x14ac:dyDescent="0.25">
      <c r="A4" s="1"/>
      <c r="I4" s="1" cm="1">
        <f t="array" ref="I4:L4">N4:Q4</f>
        <v>0</v>
      </c>
      <c r="J4">
        <v>0</v>
      </c>
      <c r="K4">
        <v>0</v>
      </c>
      <c r="L4">
        <v>0</v>
      </c>
      <c r="N4" s="1"/>
      <c r="O4" s="1"/>
      <c r="P4" s="1"/>
      <c r="Q4" s="1"/>
      <c r="AP4" s="105">
        <f t="shared" ref="AP4" si="35">SUM(AK4:AN4)</f>
        <v>0</v>
      </c>
      <c r="AQ4" s="105">
        <f>AR4-AP4</f>
        <v>10000</v>
      </c>
      <c r="AR4" s="105">
        <f>AR2</f>
        <v>10000</v>
      </c>
      <c r="AT4" s="1"/>
      <c r="AU4" s="1"/>
      <c r="AV4" s="1"/>
      <c r="AW4" s="1"/>
      <c r="CH4" s="1">
        <f t="shared" ref="CH4" si="36">SUM(CC4:CF4)</f>
        <v>0</v>
      </c>
      <c r="CI4" s="1">
        <f t="shared" ref="CI4" si="37">SUM(BD4:BG4)</f>
        <v>0</v>
      </c>
      <c r="CJ4" s="1">
        <f t="shared" ref="CJ4" si="38">AQ4+CH4</f>
        <v>10000</v>
      </c>
      <c r="CK4" s="1">
        <f t="shared" ref="CK4" si="39">CI4+CJ4</f>
        <v>10000</v>
      </c>
      <c r="CR4" s="1">
        <f t="shared" ref="CR4" si="40">SUM(CM4:CP4)</f>
        <v>0</v>
      </c>
      <c r="CS4" s="1">
        <f t="shared" ref="CS4" si="41">CK4-CR4</f>
        <v>10000</v>
      </c>
      <c r="DT4" s="1">
        <f t="shared" ref="DT4" si="42">SUM(DO4:DR4)</f>
        <v>0</v>
      </c>
      <c r="DU4" s="1">
        <f t="shared" ref="DU4" si="43">CS4</f>
        <v>10000</v>
      </c>
      <c r="DV4" s="1">
        <f t="shared" ref="DV4" si="44">SUM(DT4:DU4)</f>
        <v>10000</v>
      </c>
      <c r="GF4" s="1">
        <f t="shared" ref="GF4" si="45">SUM(GA4:GD4)</f>
        <v>0</v>
      </c>
      <c r="GG4" s="1">
        <f t="shared" ref="GG4" si="46">DU4</f>
        <v>10000</v>
      </c>
      <c r="GH4" s="1">
        <f t="shared" ref="GH4" si="47">SUM(GF4:GG4)</f>
        <v>10000</v>
      </c>
    </row>
    <row r="5" spans="1:215" ht="15" customHeight="1" x14ac:dyDescent="0.25">
      <c r="A5" s="1">
        <f>'BTEvent-Driven Loop'!A4</f>
        <v>1</v>
      </c>
      <c r="B5" s="108">
        <f t="shared" ref="B5:B32" si="48">B6-1</f>
        <v>44604</v>
      </c>
      <c r="D5" s="1">
        <f>'BTEvent-Driven Loop'!C4</f>
        <v>1</v>
      </c>
      <c r="E5" s="1">
        <f>'BTEvent-Driven Loop'!D4</f>
        <v>0</v>
      </c>
      <c r="F5" s="1">
        <f>'BTEvent-Driven Loop'!E4</f>
        <v>0</v>
      </c>
      <c r="G5" s="1">
        <f>'BTEvent-Driven Loop'!F4</f>
        <v>0</v>
      </c>
      <c r="I5" s="1">
        <f>'BTEvent-Driven Loop'!H4</f>
        <v>96</v>
      </c>
      <c r="J5" s="1">
        <f>'BTEvent-Driven Loop'!I4</f>
        <v>520</v>
      </c>
      <c r="K5" s="1">
        <f>'BTEvent-Driven Loop'!J4</f>
        <v>1010</v>
      </c>
      <c r="L5" s="1">
        <f>'BTEvent-Driven Loop'!K4</f>
        <v>4800</v>
      </c>
      <c r="M5" s="1"/>
      <c r="N5" s="1">
        <f>'BTEvent-Driven Loop'!M4</f>
        <v>114.00000000000001</v>
      </c>
      <c r="O5" s="1">
        <f>'BTEvent-Driven Loop'!N4</f>
        <v>515</v>
      </c>
      <c r="P5" s="1">
        <f>'BTEvent-Driven Loop'!O4</f>
        <v>929.99999999999989</v>
      </c>
      <c r="Q5" s="1">
        <f>'BTEvent-Driven Loop'!P4</f>
        <v>4700</v>
      </c>
      <c r="S5" s="3">
        <f>IFERROR(I5/N4-1,0)</f>
        <v>0</v>
      </c>
      <c r="T5" s="3">
        <f t="shared" ref="T5:V5" si="49">IFERROR(J5/O4-1,0)</f>
        <v>0</v>
      </c>
      <c r="U5" s="3">
        <f t="shared" si="49"/>
        <v>0</v>
      </c>
      <c r="V5" s="3">
        <f t="shared" si="49"/>
        <v>0</v>
      </c>
      <c r="X5" s="3">
        <f>IFERROR(N5/N4-1,0)</f>
        <v>0</v>
      </c>
      <c r="Y5" s="3">
        <f t="shared" ref="Y5:AA5" si="50">IFERROR(O5/O4-1,0)</f>
        <v>0</v>
      </c>
      <c r="Z5" s="3">
        <f t="shared" si="50"/>
        <v>0</v>
      </c>
      <c r="AA5" s="3">
        <f t="shared" si="50"/>
        <v>0</v>
      </c>
      <c r="AC5" s="1">
        <f>SUM(D5:G5)</f>
        <v>1</v>
      </c>
      <c r="AD5" s="3">
        <f t="shared" ref="AD5:AD34" si="51">IFERROR(IF(1/AC5&gt;$AD$3,$AD$3,1/AC5),0)</f>
        <v>0.8</v>
      </c>
      <c r="AF5" s="2">
        <f t="shared" ref="AF5:AI34" si="52">D5*$AD5</f>
        <v>0.8</v>
      </c>
      <c r="AG5" s="2">
        <f t="shared" si="52"/>
        <v>0</v>
      </c>
      <c r="AH5" s="2">
        <f t="shared" si="52"/>
        <v>0</v>
      </c>
      <c r="AI5" s="2">
        <f t="shared" si="52"/>
        <v>0</v>
      </c>
      <c r="AK5" s="1">
        <f t="shared" ref="AK5" si="53">GA4</f>
        <v>0</v>
      </c>
      <c r="AL5" s="1">
        <f t="shared" ref="AL5" si="54">GB4</f>
        <v>0</v>
      </c>
      <c r="AM5" s="1">
        <f t="shared" ref="AM5" si="55">GC4</f>
        <v>0</v>
      </c>
      <c r="AN5" s="1">
        <f t="shared" ref="AN5" si="56">GD4</f>
        <v>0</v>
      </c>
      <c r="AP5" s="1">
        <f t="shared" ref="AP5:AR5" si="57">GF4</f>
        <v>0</v>
      </c>
      <c r="AQ5" s="1">
        <f t="shared" si="57"/>
        <v>10000</v>
      </c>
      <c r="AR5" s="1">
        <f t="shared" si="57"/>
        <v>10000</v>
      </c>
      <c r="AT5" s="1">
        <f t="shared" ref="AT5:AW6" si="58">$AR5*AF5</f>
        <v>8000</v>
      </c>
      <c r="AU5" s="1">
        <f t="shared" si="58"/>
        <v>0</v>
      </c>
      <c r="AV5" s="1">
        <f t="shared" si="58"/>
        <v>0</v>
      </c>
      <c r="AW5" s="1">
        <f t="shared" si="58"/>
        <v>0</v>
      </c>
      <c r="AY5" s="1">
        <f>-IF(AT5-AK5&gt;0,0,AT5-AK5)</f>
        <v>0</v>
      </c>
      <c r="AZ5" s="1">
        <f t="shared" ref="AZ5:BB5" si="59">-IF(AU5-AL5&gt;0,0,AU5-AL5)</f>
        <v>0</v>
      </c>
      <c r="BA5" s="1">
        <f t="shared" si="59"/>
        <v>0</v>
      </c>
      <c r="BB5" s="1">
        <f t="shared" si="59"/>
        <v>0</v>
      </c>
      <c r="BD5" s="1">
        <f t="shared" ref="BD5" si="60">AK5-AY5</f>
        <v>0</v>
      </c>
      <c r="BE5" s="1">
        <f t="shared" ref="BE5:BE34" si="61">AL5-AZ5</f>
        <v>0</v>
      </c>
      <c r="BF5" s="1">
        <f t="shared" ref="BF5:BF34" si="62">AM5-BA5</f>
        <v>0</v>
      </c>
      <c r="BG5" s="1">
        <f t="shared" ref="BG5:BG34" si="63">AN5-BB5</f>
        <v>0</v>
      </c>
      <c r="BI5" s="2">
        <f>S5</f>
        <v>0</v>
      </c>
      <c r="BJ5" s="2">
        <f t="shared" ref="BJ5" si="64">T5</f>
        <v>0</v>
      </c>
      <c r="BK5" s="2">
        <f t="shared" ref="BK5" si="65">U5</f>
        <v>0</v>
      </c>
      <c r="BL5" s="2">
        <f t="shared" ref="BL5" si="66">V5</f>
        <v>0</v>
      </c>
      <c r="BN5" s="1">
        <f>AY5*(1+BI5)</f>
        <v>0</v>
      </c>
      <c r="BO5" s="1">
        <f t="shared" ref="BO5:BQ5" si="67">AZ5*(1+BJ5)</f>
        <v>0</v>
      </c>
      <c r="BP5" s="1">
        <f t="shared" si="67"/>
        <v>0</v>
      </c>
      <c r="BQ5" s="1">
        <f t="shared" si="67"/>
        <v>0</v>
      </c>
      <c r="BS5" s="100">
        <f t="shared" ref="BS5:BS34" si="68">BN5*$BV$2</f>
        <v>0</v>
      </c>
      <c r="BT5" s="100">
        <f t="shared" ref="BT5:BT34" si="69">BO5*$BV$2</f>
        <v>0</v>
      </c>
      <c r="BU5" s="100">
        <f t="shared" ref="BU5:BU34" si="70">BP5*$BV$2</f>
        <v>0</v>
      </c>
      <c r="BV5" s="100">
        <f t="shared" ref="BV5:BV34" si="71">BQ5*$BV$2</f>
        <v>0</v>
      </c>
      <c r="BW5" s="1"/>
      <c r="BX5" s="1">
        <f>AY5*BI5</f>
        <v>0</v>
      </c>
      <c r="BY5" s="1">
        <f t="shared" ref="BY5:CA20" si="72">AZ5*BJ5</f>
        <v>0</v>
      </c>
      <c r="BZ5" s="1">
        <f t="shared" si="72"/>
        <v>0</v>
      </c>
      <c r="CA5" s="1">
        <f t="shared" si="72"/>
        <v>0</v>
      </c>
      <c r="CB5" s="1"/>
      <c r="CC5" s="1">
        <f>BN5-BS5</f>
        <v>0</v>
      </c>
      <c r="CD5" s="1">
        <f>BO5-BT5</f>
        <v>0</v>
      </c>
      <c r="CE5" s="1">
        <f>BP5-BU5</f>
        <v>0</v>
      </c>
      <c r="CF5" s="1">
        <f>BQ5-BV5</f>
        <v>0</v>
      </c>
      <c r="CG5" s="1"/>
      <c r="CH5" s="1">
        <f t="shared" ref="CH5:CH34" si="73">SUM(CC5:CF5)</f>
        <v>0</v>
      </c>
      <c r="CI5" s="1">
        <f t="shared" ref="CI5:CI34" si="74">SUM(BD5:BG5)</f>
        <v>0</v>
      </c>
      <c r="CJ5" s="1">
        <f t="shared" ref="CJ5:CJ34" si="75">AQ5+CH5</f>
        <v>10000</v>
      </c>
      <c r="CK5" s="1">
        <f>CI5+CJ5</f>
        <v>10000</v>
      </c>
      <c r="CL5" s="1"/>
      <c r="CM5" s="16">
        <f t="shared" ref="CM5:CM34" si="76">$CK5*AF5</f>
        <v>8000</v>
      </c>
      <c r="CN5" s="1">
        <f t="shared" ref="CN5:CN34" si="77">$CK5*AG5</f>
        <v>0</v>
      </c>
      <c r="CO5" s="1">
        <f t="shared" ref="CO5:CO34" si="78">$CK5*AH5</f>
        <v>0</v>
      </c>
      <c r="CP5" s="1">
        <f t="shared" ref="CP5:CP34" si="79">$CK5*AI5</f>
        <v>0</v>
      </c>
      <c r="CQ5" s="1"/>
      <c r="CR5" s="1">
        <f>SUM(CM5:CP5)</f>
        <v>8000</v>
      </c>
      <c r="CS5" s="1">
        <f>CK5-CR5</f>
        <v>2000</v>
      </c>
      <c r="CT5" s="1"/>
      <c r="CU5" s="100">
        <f t="shared" ref="CU5:CU34" si="80">IF(CM5-AK5&lt;0,0,CM5-AK5)</f>
        <v>8000</v>
      </c>
      <c r="CV5" s="100">
        <f t="shared" ref="CV5:CV34" si="81">IF(CN5-AL5&lt;0,0,CN5-AL5)</f>
        <v>0</v>
      </c>
      <c r="CW5" s="100">
        <f t="shared" ref="CW5:CW34" si="82">IF(CO5-AM5&lt;0,0,CO5-AM5)</f>
        <v>0</v>
      </c>
      <c r="CX5" s="100">
        <f t="shared" ref="CX5:CX34" si="83">IF(CP5-AN5&lt;0,0,CP5-AN5)</f>
        <v>0</v>
      </c>
      <c r="CY5" s="1"/>
      <c r="CZ5" s="21">
        <f>$DC$2*CU5</f>
        <v>12</v>
      </c>
      <c r="DA5" s="21">
        <f t="shared" ref="DA5:DC5" si="84">$DC$2*CV5</f>
        <v>0</v>
      </c>
      <c r="DB5" s="21">
        <f t="shared" si="84"/>
        <v>0</v>
      </c>
      <c r="DC5" s="21">
        <f t="shared" si="84"/>
        <v>0</v>
      </c>
      <c r="DD5" s="1"/>
      <c r="DE5" s="1">
        <f>CU5-CZ5</f>
        <v>7988</v>
      </c>
      <c r="DF5" s="1">
        <f t="shared" ref="DF5:DH5" si="85">CV5-DA5</f>
        <v>0</v>
      </c>
      <c r="DG5" s="1">
        <f t="shared" si="85"/>
        <v>0</v>
      </c>
      <c r="DH5" s="1">
        <f t="shared" si="85"/>
        <v>0</v>
      </c>
      <c r="DI5" s="1"/>
      <c r="DJ5" s="1">
        <f t="shared" ref="DJ5:DJ34" si="86">AK5-AY5</f>
        <v>0</v>
      </c>
      <c r="DK5" s="1">
        <f t="shared" ref="DK5:DK34" si="87">AL5-AZ5</f>
        <v>0</v>
      </c>
      <c r="DL5" s="1">
        <f t="shared" ref="DL5:DL34" si="88">AM5-BA5</f>
        <v>0</v>
      </c>
      <c r="DM5" s="1">
        <f t="shared" ref="DM5:DM34" si="89">AN5-BB5</f>
        <v>0</v>
      </c>
      <c r="DN5" s="1"/>
      <c r="DO5" s="1">
        <f>SUM(DE5,DJ5)</f>
        <v>7988</v>
      </c>
      <c r="DP5" s="1">
        <f t="shared" ref="DP5:DR5" si="90">SUM(DF5,DK5)</f>
        <v>0</v>
      </c>
      <c r="DQ5" s="1">
        <f t="shared" si="90"/>
        <v>0</v>
      </c>
      <c r="DR5" s="1">
        <f t="shared" si="90"/>
        <v>0</v>
      </c>
      <c r="DS5" s="1"/>
      <c r="DT5" s="1">
        <f>SUM(DO5:DR5)</f>
        <v>7988</v>
      </c>
      <c r="DU5" s="1">
        <f>CS5</f>
        <v>2000</v>
      </c>
      <c r="DV5" s="1">
        <f>SUM(DT5:DU5)</f>
        <v>9988</v>
      </c>
      <c r="DW5" s="1"/>
      <c r="DX5" s="1">
        <f>DE5</f>
        <v>7988</v>
      </c>
      <c r="DY5" s="1">
        <f t="shared" ref="DY5:EA5" si="91">DF5</f>
        <v>0</v>
      </c>
      <c r="DZ5" s="1">
        <f t="shared" si="91"/>
        <v>0</v>
      </c>
      <c r="EA5" s="1">
        <f t="shared" si="91"/>
        <v>0</v>
      </c>
      <c r="EB5" s="1"/>
      <c r="EC5" s="2">
        <f>S5</f>
        <v>0</v>
      </c>
      <c r="ED5" s="2">
        <f>T5</f>
        <v>0</v>
      </c>
      <c r="EE5" s="2">
        <f>U5</f>
        <v>0</v>
      </c>
      <c r="EF5" s="2">
        <f>V5</f>
        <v>0</v>
      </c>
      <c r="EG5" s="1"/>
      <c r="EH5" s="2">
        <f t="shared" ref="EH5" si="92">X5</f>
        <v>0</v>
      </c>
      <c r="EI5" s="2">
        <f t="shared" ref="EI5" si="93">Y5</f>
        <v>0</v>
      </c>
      <c r="EJ5" s="2">
        <f t="shared" ref="EJ5" si="94">Z5</f>
        <v>0</v>
      </c>
      <c r="EK5" s="2">
        <f t="shared" ref="EK5" si="95">AA5</f>
        <v>0</v>
      </c>
      <c r="EL5" s="1"/>
      <c r="EM5" s="2">
        <f>SUM(EC5,EH5)</f>
        <v>0</v>
      </c>
      <c r="EN5" s="2">
        <f t="shared" ref="EN5:EP5" si="96">SUM(ED5,EI5)</f>
        <v>0</v>
      </c>
      <c r="EO5" s="2">
        <f t="shared" si="96"/>
        <v>0</v>
      </c>
      <c r="EP5" s="2">
        <f t="shared" si="96"/>
        <v>0</v>
      </c>
      <c r="EQ5" s="1"/>
      <c r="ER5" s="1">
        <f>DX5*(1+EM5)</f>
        <v>7988</v>
      </c>
      <c r="ES5" s="1">
        <f t="shared" ref="ES5:EU5" si="97">DY5*(1+EN5)</f>
        <v>0</v>
      </c>
      <c r="ET5" s="1">
        <f t="shared" si="97"/>
        <v>0</v>
      </c>
      <c r="EU5" s="1">
        <f t="shared" si="97"/>
        <v>0</v>
      </c>
      <c r="EV5" s="1"/>
      <c r="EW5" s="1">
        <f>-DX5*EC5</f>
        <v>0</v>
      </c>
      <c r="EX5" s="1">
        <f t="shared" ref="EX5:EZ20" si="98">-DY5*ED5</f>
        <v>0</v>
      </c>
      <c r="EY5" s="1">
        <f t="shared" si="98"/>
        <v>0</v>
      </c>
      <c r="EZ5" s="1">
        <f t="shared" si="98"/>
        <v>0</v>
      </c>
      <c r="FA5" s="1"/>
      <c r="FB5" s="1">
        <f>DJ5</f>
        <v>0</v>
      </c>
      <c r="FC5" s="1">
        <f>DK5</f>
        <v>0</v>
      </c>
      <c r="FD5" s="1">
        <f>DL5</f>
        <v>0</v>
      </c>
      <c r="FE5" s="1">
        <f>DM5</f>
        <v>0</v>
      </c>
      <c r="FF5" s="1"/>
      <c r="FG5" s="2">
        <f>EH5</f>
        <v>0</v>
      </c>
      <c r="FH5" s="2">
        <f>EI5</f>
        <v>0</v>
      </c>
      <c r="FI5" s="2">
        <f>EJ5</f>
        <v>0</v>
      </c>
      <c r="FJ5" s="2">
        <f>EK5</f>
        <v>0</v>
      </c>
      <c r="FK5" s="1"/>
      <c r="FL5" s="1">
        <f>FB5*(1+FG5)</f>
        <v>0</v>
      </c>
      <c r="FM5" s="1">
        <f t="shared" ref="FM5:FO5" si="99">FC5*(1+FH5)</f>
        <v>0</v>
      </c>
      <c r="FN5" s="1">
        <f t="shared" si="99"/>
        <v>0</v>
      </c>
      <c r="FO5" s="1">
        <f t="shared" si="99"/>
        <v>0</v>
      </c>
      <c r="FP5" s="1"/>
      <c r="FQ5" s="1">
        <f>ER5</f>
        <v>7988</v>
      </c>
      <c r="FR5" s="1">
        <f>ES5</f>
        <v>0</v>
      </c>
      <c r="FS5" s="1">
        <f>ET5</f>
        <v>0</v>
      </c>
      <c r="FT5" s="1">
        <f>EU5</f>
        <v>0</v>
      </c>
      <c r="FU5" s="1"/>
      <c r="FV5" s="1">
        <f t="shared" ref="FV5" si="100">FL5</f>
        <v>0</v>
      </c>
      <c r="FW5" s="1">
        <f t="shared" ref="FW5" si="101">FM5</f>
        <v>0</v>
      </c>
      <c r="FX5" s="1">
        <f t="shared" ref="FX5" si="102">FN5</f>
        <v>0</v>
      </c>
      <c r="FY5" s="1">
        <f t="shared" ref="FY5" si="103">FO5</f>
        <v>0</v>
      </c>
      <c r="FZ5" s="1"/>
      <c r="GA5" s="1">
        <f>SUM(FQ5,FV5)</f>
        <v>7988</v>
      </c>
      <c r="GB5" s="1">
        <f t="shared" ref="GB5:GD5" si="104">SUM(FR5,FW5)</f>
        <v>0</v>
      </c>
      <c r="GC5" s="1">
        <f t="shared" si="104"/>
        <v>0</v>
      </c>
      <c r="GD5" s="1">
        <f t="shared" si="104"/>
        <v>0</v>
      </c>
      <c r="GE5" s="1"/>
      <c r="GF5" s="1">
        <f>SUM(GA5:GD5)</f>
        <v>7988</v>
      </c>
      <c r="GG5" s="1">
        <f>DU5</f>
        <v>2000</v>
      </c>
      <c r="GH5" s="1">
        <f>SUM(GF5:GG5)</f>
        <v>9988</v>
      </c>
      <c r="GI5" s="20">
        <f>GH5/GH4-1</f>
        <v>-1.1999999999999789E-3</v>
      </c>
      <c r="GJ5" s="20"/>
      <c r="GK5" s="100">
        <f>BS5</f>
        <v>0</v>
      </c>
      <c r="GL5" s="100">
        <f t="shared" ref="GL5:GN20" si="105">BT5</f>
        <v>0</v>
      </c>
      <c r="GM5" s="100">
        <f t="shared" si="105"/>
        <v>0</v>
      </c>
      <c r="GN5" s="100">
        <f t="shared" si="105"/>
        <v>0</v>
      </c>
      <c r="GP5" s="100">
        <f>SUM(GK5:GN5)</f>
        <v>0</v>
      </c>
      <c r="GR5" s="21">
        <f>CZ5</f>
        <v>12</v>
      </c>
      <c r="GS5" s="21">
        <f>DA5</f>
        <v>0</v>
      </c>
      <c r="GT5" s="21">
        <f>DB5</f>
        <v>0</v>
      </c>
      <c r="GU5" s="21">
        <f>DC5</f>
        <v>0</v>
      </c>
      <c r="GV5" s="21"/>
      <c r="GW5" s="100">
        <f>SUM(GR5:GU5)</f>
        <v>12</v>
      </c>
      <c r="GY5" s="1">
        <f>BX5+EW5</f>
        <v>0</v>
      </c>
      <c r="GZ5" s="1">
        <f>BY5+EX5</f>
        <v>0</v>
      </c>
      <c r="HA5" s="1">
        <f>BZ5+EY5</f>
        <v>0</v>
      </c>
      <c r="HB5" s="1">
        <f>CA5+EZ5</f>
        <v>0</v>
      </c>
      <c r="HD5" s="100">
        <f>SUM(GY5:HB5)</f>
        <v>0</v>
      </c>
    </row>
    <row r="6" spans="1:215" ht="15" customHeight="1" x14ac:dyDescent="0.25">
      <c r="A6" s="1">
        <f>'BTEvent-Driven Loop'!A5</f>
        <v>2</v>
      </c>
      <c r="B6" s="108">
        <f t="shared" si="48"/>
        <v>44605</v>
      </c>
      <c r="D6" s="1">
        <f>'BTEvent-Driven Loop'!C5</f>
        <v>1</v>
      </c>
      <c r="E6" s="1">
        <f>'BTEvent-Driven Loop'!D5</f>
        <v>0</v>
      </c>
      <c r="F6" s="1">
        <f>'BTEvent-Driven Loop'!E5</f>
        <v>0</v>
      </c>
      <c r="G6" s="1">
        <f>'BTEvent-Driven Loop'!F5</f>
        <v>0</v>
      </c>
      <c r="I6" s="1">
        <f>'BTEvent-Driven Loop'!H5</f>
        <v>109.44000000000001</v>
      </c>
      <c r="J6" s="1">
        <f>'BTEvent-Driven Loop'!I5</f>
        <v>535.6</v>
      </c>
      <c r="K6" s="1">
        <f>'BTEvent-Driven Loop'!J5</f>
        <v>939.29999999999984</v>
      </c>
      <c r="L6" s="1">
        <f>'BTEvent-Driven Loop'!K5</f>
        <v>4512</v>
      </c>
      <c r="M6" s="1"/>
      <c r="N6" s="1">
        <f>'BTEvent-Driven Loop'!M5</f>
        <v>148.20000000000002</v>
      </c>
      <c r="O6" s="1">
        <f>'BTEvent-Driven Loop'!N5</f>
        <v>576.80000000000007</v>
      </c>
      <c r="P6" s="1">
        <f>'BTEvent-Driven Loop'!O5</f>
        <v>1171.8</v>
      </c>
      <c r="Q6" s="1">
        <f>'BTEvent-Driven Loop'!P5</f>
        <v>6110</v>
      </c>
      <c r="S6" s="2">
        <f t="shared" ref="S6:V34" si="106">I6/N5-1</f>
        <v>-4.0000000000000036E-2</v>
      </c>
      <c r="T6" s="2">
        <f t="shared" si="106"/>
        <v>4.0000000000000036E-2</v>
      </c>
      <c r="U6" s="2">
        <f t="shared" si="106"/>
        <v>1.0000000000000009E-2</v>
      </c>
      <c r="V6" s="2">
        <f t="shared" si="106"/>
        <v>-4.0000000000000036E-2</v>
      </c>
      <c r="X6" s="2">
        <f t="shared" ref="X6:AA34" si="107">N6/N5-1</f>
        <v>0.30000000000000004</v>
      </c>
      <c r="Y6" s="2">
        <f t="shared" si="107"/>
        <v>0.12000000000000011</v>
      </c>
      <c r="Z6" s="2">
        <f t="shared" si="107"/>
        <v>0.26</v>
      </c>
      <c r="AA6" s="2">
        <f t="shared" si="107"/>
        <v>0.30000000000000004</v>
      </c>
      <c r="AC6" s="1">
        <f t="shared" ref="AC6:AC34" si="108">SUM(D6:G6)</f>
        <v>1</v>
      </c>
      <c r="AD6" s="3">
        <f t="shared" si="51"/>
        <v>0.8</v>
      </c>
      <c r="AF6" s="2">
        <f t="shared" si="52"/>
        <v>0.8</v>
      </c>
      <c r="AG6" s="2">
        <f t="shared" si="52"/>
        <v>0</v>
      </c>
      <c r="AH6" s="2">
        <f t="shared" si="52"/>
        <v>0</v>
      </c>
      <c r="AI6" s="2">
        <f t="shared" si="52"/>
        <v>0</v>
      </c>
      <c r="AK6" s="1">
        <f t="shared" ref="AK6:AN6" si="109">GA5</f>
        <v>7988</v>
      </c>
      <c r="AL6" s="1">
        <f t="shared" si="109"/>
        <v>0</v>
      </c>
      <c r="AM6" s="1">
        <f t="shared" si="109"/>
        <v>0</v>
      </c>
      <c r="AN6" s="1">
        <f t="shared" si="109"/>
        <v>0</v>
      </c>
      <c r="AP6" s="1">
        <f t="shared" ref="AP6:AP34" si="110">GF5</f>
        <v>7988</v>
      </c>
      <c r="AQ6" s="1">
        <f t="shared" ref="AQ6:AQ34" si="111">GG5</f>
        <v>2000</v>
      </c>
      <c r="AR6" s="1">
        <f t="shared" ref="AR6:AR34" si="112">GH5</f>
        <v>9988</v>
      </c>
      <c r="AT6" s="1">
        <f t="shared" si="58"/>
        <v>7990.4000000000005</v>
      </c>
      <c r="AU6" s="1">
        <f t="shared" si="58"/>
        <v>0</v>
      </c>
      <c r="AV6" s="1">
        <f t="shared" si="58"/>
        <v>0</v>
      </c>
      <c r="AW6" s="1">
        <f t="shared" si="58"/>
        <v>0</v>
      </c>
      <c r="AY6" s="1">
        <f t="shared" ref="AY6:AY34" si="113">-IF(AT6-AK6&gt;0,0,AT6-AK6)</f>
        <v>0</v>
      </c>
      <c r="AZ6" s="1">
        <f t="shared" ref="AZ6:AZ34" si="114">-IF(AU6-AL6&gt;0,0,AU6-AL6)</f>
        <v>0</v>
      </c>
      <c r="BA6" s="1">
        <f t="shared" ref="BA6:BA34" si="115">-IF(AV6-AM6&gt;0,0,AV6-AM6)</f>
        <v>0</v>
      </c>
      <c r="BB6" s="1">
        <f t="shared" ref="BB6:BB34" si="116">-IF(AW6-AN6&gt;0,0,AW6-AN6)</f>
        <v>0</v>
      </c>
      <c r="BD6" s="1">
        <f>AK6-AY6</f>
        <v>7988</v>
      </c>
      <c r="BE6" s="1">
        <f t="shared" si="61"/>
        <v>0</v>
      </c>
      <c r="BF6" s="1">
        <f t="shared" si="62"/>
        <v>0</v>
      </c>
      <c r="BG6" s="1">
        <f t="shared" si="63"/>
        <v>0</v>
      </c>
      <c r="BI6" s="2">
        <f t="shared" ref="BI6:BI34" si="117">S6</f>
        <v>-4.0000000000000036E-2</v>
      </c>
      <c r="BJ6" s="2">
        <f t="shared" ref="BJ6:BJ34" si="118">T6</f>
        <v>4.0000000000000036E-2</v>
      </c>
      <c r="BK6" s="2">
        <f t="shared" ref="BK6:BK34" si="119">U6</f>
        <v>1.0000000000000009E-2</v>
      </c>
      <c r="BL6" s="2">
        <f t="shared" ref="BL6:BL34" si="120">V6</f>
        <v>-4.0000000000000036E-2</v>
      </c>
      <c r="BN6" s="1">
        <f t="shared" ref="BN6:BN34" si="121">AY6*(1+BI6)</f>
        <v>0</v>
      </c>
      <c r="BO6" s="1">
        <f t="shared" ref="BO6:BO34" si="122">AZ6*(1+BJ6)</f>
        <v>0</v>
      </c>
      <c r="BP6" s="1">
        <f t="shared" ref="BP6:BP34" si="123">BA6*(1+BK6)</f>
        <v>0</v>
      </c>
      <c r="BQ6" s="1">
        <f t="shared" ref="BQ6:BQ34" si="124">BB6*(1+BL6)</f>
        <v>0</v>
      </c>
      <c r="BS6" s="100">
        <f t="shared" si="68"/>
        <v>0</v>
      </c>
      <c r="BT6" s="100">
        <f t="shared" si="69"/>
        <v>0</v>
      </c>
      <c r="BU6" s="100">
        <f t="shared" si="70"/>
        <v>0</v>
      </c>
      <c r="BV6" s="100">
        <f t="shared" si="71"/>
        <v>0</v>
      </c>
      <c r="BW6" s="1"/>
      <c r="BX6" s="1">
        <f t="shared" ref="BX6:BX34" si="125">AY6*BI6</f>
        <v>0</v>
      </c>
      <c r="BY6" s="1">
        <f t="shared" si="72"/>
        <v>0</v>
      </c>
      <c r="BZ6" s="1">
        <f t="shared" si="72"/>
        <v>0</v>
      </c>
      <c r="CA6" s="1">
        <f t="shared" si="72"/>
        <v>0</v>
      </c>
      <c r="CB6" s="1"/>
      <c r="CC6" s="1">
        <f t="shared" ref="CC6:CC34" si="126">BN6-BS6</f>
        <v>0</v>
      </c>
      <c r="CD6" s="1">
        <f>BO6-BT6</f>
        <v>0</v>
      </c>
      <c r="CE6" s="1">
        <f>BP6-BU6</f>
        <v>0</v>
      </c>
      <c r="CF6" s="1">
        <f>BQ6-BV6</f>
        <v>0</v>
      </c>
      <c r="CG6" s="1"/>
      <c r="CH6" s="1">
        <f t="shared" si="73"/>
        <v>0</v>
      </c>
      <c r="CI6" s="1">
        <f t="shared" si="74"/>
        <v>7988</v>
      </c>
      <c r="CJ6" s="1">
        <f t="shared" si="75"/>
        <v>2000</v>
      </c>
      <c r="CK6" s="1">
        <f t="shared" ref="CK6:CK34" si="127">CI6+CJ6</f>
        <v>9988</v>
      </c>
      <c r="CL6" s="1"/>
      <c r="CM6" s="1">
        <f t="shared" si="76"/>
        <v>7990.4000000000005</v>
      </c>
      <c r="CN6" s="1">
        <f t="shared" si="77"/>
        <v>0</v>
      </c>
      <c r="CO6" s="1">
        <f t="shared" si="78"/>
        <v>0</v>
      </c>
      <c r="CP6" s="1">
        <f t="shared" si="79"/>
        <v>0</v>
      </c>
      <c r="CQ6" s="1"/>
      <c r="CR6" s="1">
        <f t="shared" ref="CR6:CR34" si="128">SUM(CM6:CP6)</f>
        <v>7990.4000000000005</v>
      </c>
      <c r="CS6" s="1">
        <f t="shared" ref="CS6:CS34" si="129">CK6-CR6</f>
        <v>1997.5999999999995</v>
      </c>
      <c r="CT6" s="1"/>
      <c r="CU6" s="100">
        <f t="shared" si="80"/>
        <v>2.4000000000005457</v>
      </c>
      <c r="CV6" s="100">
        <f t="shared" si="81"/>
        <v>0</v>
      </c>
      <c r="CW6" s="100">
        <f t="shared" si="82"/>
        <v>0</v>
      </c>
      <c r="CX6" s="100">
        <f t="shared" si="83"/>
        <v>0</v>
      </c>
      <c r="CY6" s="1"/>
      <c r="CZ6" s="21">
        <f t="shared" ref="CZ6:CZ34" si="130">$DC$2*CU6</f>
        <v>3.6000000000008187E-3</v>
      </c>
      <c r="DA6" s="21">
        <f t="shared" ref="DA6:DA34" si="131">$DC$2*CV6</f>
        <v>0</v>
      </c>
      <c r="DB6" s="21">
        <f t="shared" ref="DB6:DB34" si="132">$DC$2*CW6</f>
        <v>0</v>
      </c>
      <c r="DC6" s="21">
        <f t="shared" ref="DC6:DC34" si="133">$DC$2*CX6</f>
        <v>0</v>
      </c>
      <c r="DD6" s="1"/>
      <c r="DE6" s="1">
        <f t="shared" ref="DE6:DE34" si="134">CU6-CZ6</f>
        <v>2.3964000000005448</v>
      </c>
      <c r="DF6" s="1">
        <f t="shared" ref="DF6:DF34" si="135">CV6-DA6</f>
        <v>0</v>
      </c>
      <c r="DG6" s="1">
        <f t="shared" ref="DG6:DG34" si="136">CW6-DB6</f>
        <v>0</v>
      </c>
      <c r="DH6" s="1">
        <f t="shared" ref="DH6:DH34" si="137">CX6-DC6</f>
        <v>0</v>
      </c>
      <c r="DI6" s="1"/>
      <c r="DJ6" s="1">
        <f t="shared" si="86"/>
        <v>7988</v>
      </c>
      <c r="DK6" s="1">
        <f t="shared" si="87"/>
        <v>0</v>
      </c>
      <c r="DL6" s="1">
        <f t="shared" si="88"/>
        <v>0</v>
      </c>
      <c r="DM6" s="1">
        <f t="shared" si="89"/>
        <v>0</v>
      </c>
      <c r="DN6" s="1"/>
      <c r="DO6" s="1">
        <f t="shared" ref="DO6:DO34" si="138">SUM(DE6,DJ6)</f>
        <v>7990.3964000000005</v>
      </c>
      <c r="DP6" s="1">
        <f t="shared" ref="DP6:DP34" si="139">SUM(DF6,DK6)</f>
        <v>0</v>
      </c>
      <c r="DQ6" s="1">
        <f t="shared" ref="DQ6:DQ34" si="140">SUM(DG6,DL6)</f>
        <v>0</v>
      </c>
      <c r="DR6" s="1">
        <f t="shared" ref="DR6:DR34" si="141">SUM(DH6,DM6)</f>
        <v>0</v>
      </c>
      <c r="DS6" s="1"/>
      <c r="DT6" s="1">
        <f t="shared" ref="DT6:DT34" si="142">SUM(DO6:DR6)</f>
        <v>7990.3964000000005</v>
      </c>
      <c r="DU6" s="1">
        <f t="shared" ref="DU6:DU34" si="143">CS6</f>
        <v>1997.5999999999995</v>
      </c>
      <c r="DV6" s="1">
        <f t="shared" ref="DV6:DV34" si="144">SUM(DT6:DU6)</f>
        <v>9987.9964</v>
      </c>
      <c r="DW6" s="1"/>
      <c r="DX6" s="1">
        <f t="shared" ref="DX6:DX34" si="145">DE6</f>
        <v>2.3964000000005448</v>
      </c>
      <c r="DY6" s="1">
        <f t="shared" ref="DY6:DY34" si="146">DF6</f>
        <v>0</v>
      </c>
      <c r="DZ6" s="1">
        <f t="shared" ref="DZ6:DZ34" si="147">DG6</f>
        <v>0</v>
      </c>
      <c r="EA6" s="1">
        <f t="shared" ref="EA6:EA34" si="148">DH6</f>
        <v>0</v>
      </c>
      <c r="EB6" s="1"/>
      <c r="EC6" s="2">
        <f t="shared" ref="EC6:EC34" si="149">S6</f>
        <v>-4.0000000000000036E-2</v>
      </c>
      <c r="ED6" s="2">
        <f t="shared" ref="ED6:ED34" si="150">T6</f>
        <v>4.0000000000000036E-2</v>
      </c>
      <c r="EE6" s="2">
        <f t="shared" ref="EE6:EE34" si="151">U6</f>
        <v>1.0000000000000009E-2</v>
      </c>
      <c r="EF6" s="2">
        <f t="shared" ref="EF6:EF34" si="152">V6</f>
        <v>-4.0000000000000036E-2</v>
      </c>
      <c r="EG6" s="1"/>
      <c r="EH6" s="2">
        <f t="shared" ref="EH6:EH34" si="153">X6</f>
        <v>0.30000000000000004</v>
      </c>
      <c r="EI6" s="2">
        <f t="shared" ref="EI6:EI34" si="154">Y6</f>
        <v>0.12000000000000011</v>
      </c>
      <c r="EJ6" s="2">
        <f t="shared" ref="EJ6:EJ34" si="155">Z6</f>
        <v>0.26</v>
      </c>
      <c r="EK6" s="2">
        <f t="shared" ref="EK6:EK34" si="156">AA6</f>
        <v>0.30000000000000004</v>
      </c>
      <c r="EL6" s="1"/>
      <c r="EM6" s="2">
        <f>EH6-EC6</f>
        <v>0.34000000000000008</v>
      </c>
      <c r="EN6" s="2">
        <f t="shared" ref="EN6:EN34" si="157">EI6-ED6</f>
        <v>8.0000000000000071E-2</v>
      </c>
      <c r="EO6" s="2">
        <f t="shared" ref="EO6:EO34" si="158">EJ6-EE6</f>
        <v>0.25</v>
      </c>
      <c r="EP6" s="2">
        <f t="shared" ref="EP6:EP34" si="159">EK6-EF6</f>
        <v>0.34000000000000008</v>
      </c>
      <c r="EQ6" s="1"/>
      <c r="ER6" s="1">
        <f t="shared" ref="ER6:ER34" si="160">DX6*(1+EM6)</f>
        <v>3.2111760000007301</v>
      </c>
      <c r="ES6" s="1">
        <f t="shared" ref="ES6:ES34" si="161">DY6*(1+EN6)</f>
        <v>0</v>
      </c>
      <c r="ET6" s="1">
        <f t="shared" ref="ET6:ET34" si="162">DZ6*(1+EO6)</f>
        <v>0</v>
      </c>
      <c r="EU6" s="1">
        <f t="shared" ref="EU6:EU34" si="163">EA6*(1+EP6)</f>
        <v>0</v>
      </c>
      <c r="EV6" s="1"/>
      <c r="EW6" s="1">
        <f t="shared" ref="EW6:EW34" si="164">-DX6*EC6</f>
        <v>9.5856000000021882E-2</v>
      </c>
      <c r="EX6" s="1">
        <f t="shared" si="98"/>
        <v>0</v>
      </c>
      <c r="EY6" s="1">
        <f t="shared" si="98"/>
        <v>0</v>
      </c>
      <c r="EZ6" s="1">
        <f t="shared" si="98"/>
        <v>0</v>
      </c>
      <c r="FA6" s="1"/>
      <c r="FB6" s="1">
        <f t="shared" ref="FB6:FB34" si="165">DJ6</f>
        <v>7988</v>
      </c>
      <c r="FC6" s="1">
        <f>DK6</f>
        <v>0</v>
      </c>
      <c r="FD6" s="1">
        <f>DL6</f>
        <v>0</v>
      </c>
      <c r="FE6" s="1">
        <f>DM6</f>
        <v>0</v>
      </c>
      <c r="FF6" s="1"/>
      <c r="FG6" s="2">
        <f t="shared" ref="FG6:FG34" si="166">EH6</f>
        <v>0.30000000000000004</v>
      </c>
      <c r="FH6" s="2">
        <f>EI6</f>
        <v>0.12000000000000011</v>
      </c>
      <c r="FI6" s="2">
        <f>EJ6</f>
        <v>0.26</v>
      </c>
      <c r="FJ6" s="2">
        <f>EK6</f>
        <v>0.30000000000000004</v>
      </c>
      <c r="FK6" s="1"/>
      <c r="FL6" s="1">
        <f t="shared" ref="FL6:FL34" si="167">FB6*(1+FG6)</f>
        <v>10384.4</v>
      </c>
      <c r="FM6" s="1">
        <f t="shared" ref="FM6:FM34" si="168">FC6*(1+FH6)</f>
        <v>0</v>
      </c>
      <c r="FN6" s="1">
        <f t="shared" ref="FN6:FN34" si="169">FD6*(1+FI6)</f>
        <v>0</v>
      </c>
      <c r="FO6" s="1">
        <f t="shared" ref="FO6:FO34" si="170">FE6*(1+FJ6)</f>
        <v>0</v>
      </c>
      <c r="FP6" s="1"/>
      <c r="FQ6" s="1">
        <f t="shared" ref="FQ6:FQ34" si="171">ER6</f>
        <v>3.2111760000007301</v>
      </c>
      <c r="FR6" s="1">
        <f>ES6</f>
        <v>0</v>
      </c>
      <c r="FS6" s="1">
        <f>ET6</f>
        <v>0</v>
      </c>
      <c r="FT6" s="1">
        <f>EU6</f>
        <v>0</v>
      </c>
      <c r="FU6" s="1"/>
      <c r="FV6" s="1">
        <f t="shared" ref="FV6:FV34" si="172">FL6</f>
        <v>10384.4</v>
      </c>
      <c r="FW6" s="1">
        <f t="shared" ref="FW6:FW33" si="173">FM6</f>
        <v>0</v>
      </c>
      <c r="FX6" s="1">
        <f t="shared" ref="FX6:FX34" si="174">FN6</f>
        <v>0</v>
      </c>
      <c r="FY6" s="1">
        <f t="shared" ref="FY6:FY34" si="175">FO6</f>
        <v>0</v>
      </c>
      <c r="FZ6" s="1"/>
      <c r="GA6" s="1">
        <f t="shared" ref="GA6:GA34" si="176">SUM(FQ6,FV6)</f>
        <v>10387.611176</v>
      </c>
      <c r="GB6" s="1">
        <f t="shared" ref="GB6:GB34" si="177">SUM(FR6,FW6)</f>
        <v>0</v>
      </c>
      <c r="GC6" s="1">
        <f t="shared" ref="GC6:GC34" si="178">SUM(FS6,FX6)</f>
        <v>0</v>
      </c>
      <c r="GD6" s="1">
        <f t="shared" ref="GD6:GD34" si="179">SUM(FT6,FY6)</f>
        <v>0</v>
      </c>
      <c r="GE6" s="1"/>
      <c r="GF6" s="1">
        <f t="shared" ref="GF6:GF34" si="180">SUM(GA6:GD6)</f>
        <v>10387.611176</v>
      </c>
      <c r="GG6" s="1">
        <f t="shared" ref="GG6:GG34" si="181">DU6</f>
        <v>1997.5999999999995</v>
      </c>
      <c r="GH6" s="1">
        <f t="shared" ref="GH6:GH33" si="182">SUM(GF6:GG6)</f>
        <v>12385.211176000001</v>
      </c>
      <c r="GI6" s="20">
        <f t="shared" ref="GI6:GI34" si="183">GH6/GH5-1</f>
        <v>0.24000912855426515</v>
      </c>
      <c r="GJ6" s="20"/>
      <c r="GK6" s="100">
        <f t="shared" ref="GK6:GK34" si="184">BS6</f>
        <v>0</v>
      </c>
      <c r="GL6" s="100">
        <f t="shared" si="105"/>
        <v>0</v>
      </c>
      <c r="GM6" s="100">
        <f t="shared" si="105"/>
        <v>0</v>
      </c>
      <c r="GN6" s="100">
        <f t="shared" si="105"/>
        <v>0</v>
      </c>
      <c r="GP6" s="100">
        <f t="shared" ref="GP6:GP34" si="185">SUM(GK6:GN6)</f>
        <v>0</v>
      </c>
      <c r="GR6" s="21">
        <f>CZ6</f>
        <v>3.6000000000008187E-3</v>
      </c>
      <c r="GS6" s="21">
        <f>DA6</f>
        <v>0</v>
      </c>
      <c r="GT6" s="21">
        <f>DB6</f>
        <v>0</v>
      </c>
      <c r="GU6" s="21">
        <f>DC6</f>
        <v>0</v>
      </c>
      <c r="GV6" s="21"/>
      <c r="GW6" s="100">
        <f t="shared" ref="GW6:GW34" si="186">SUM(GR6:GU6)</f>
        <v>3.6000000000008187E-3</v>
      </c>
      <c r="GY6" s="1">
        <f>BX6+EW6</f>
        <v>9.5856000000021882E-2</v>
      </c>
      <c r="GZ6" s="1">
        <f>BY6+EX6</f>
        <v>0</v>
      </c>
      <c r="HA6" s="1">
        <f>BZ6+EY6</f>
        <v>0</v>
      </c>
      <c r="HB6" s="1">
        <f>CA6+EZ6</f>
        <v>0</v>
      </c>
      <c r="HD6" s="100">
        <f t="shared" ref="HD6:HD34" si="187">SUM(GY6:HB6)</f>
        <v>9.5856000000021882E-2</v>
      </c>
    </row>
    <row r="7" spans="1:215" ht="15" customHeight="1" x14ac:dyDescent="0.25">
      <c r="A7" s="1">
        <f>'BTEvent-Driven Loop'!A6</f>
        <v>3</v>
      </c>
      <c r="B7" s="108">
        <f t="shared" si="48"/>
        <v>44606</v>
      </c>
      <c r="D7" s="1">
        <f>'BTEvent-Driven Loop'!C6</f>
        <v>1</v>
      </c>
      <c r="E7" s="1">
        <f>'BTEvent-Driven Loop'!D6</f>
        <v>0</v>
      </c>
      <c r="F7" s="1">
        <f>'BTEvent-Driven Loop'!E6</f>
        <v>1</v>
      </c>
      <c r="G7" s="1">
        <f>'BTEvent-Driven Loop'!F6</f>
        <v>1</v>
      </c>
      <c r="I7" s="1">
        <f>'BTEvent-Driven Loop'!H6</f>
        <v>143.75400000000002</v>
      </c>
      <c r="J7" s="1">
        <f>'BTEvent-Driven Loop'!I6</f>
        <v>605.6400000000001</v>
      </c>
      <c r="K7" s="1">
        <f>'BTEvent-Driven Loop'!J6</f>
        <v>1148.364</v>
      </c>
      <c r="L7" s="1">
        <f>'BTEvent-Driven Loop'!K6</f>
        <v>5804.5</v>
      </c>
      <c r="M7" s="1"/>
      <c r="N7" s="1">
        <f>'BTEvent-Driven Loop'!M6</f>
        <v>168.94800000000004</v>
      </c>
      <c r="O7" s="1">
        <f>'BTEvent-Driven Loop'!N6</f>
        <v>559.49600000000009</v>
      </c>
      <c r="P7" s="1">
        <f>'BTEvent-Driven Loop'!O6</f>
        <v>1417.8779999999999</v>
      </c>
      <c r="Q7" s="1">
        <f>'BTEvent-Driven Loop'!P6</f>
        <v>5682.2999999999993</v>
      </c>
      <c r="S7" s="2">
        <f t="shared" si="106"/>
        <v>-3.0000000000000027E-2</v>
      </c>
      <c r="T7" s="2">
        <f t="shared" si="106"/>
        <v>5.0000000000000044E-2</v>
      </c>
      <c r="U7" s="2">
        <f t="shared" si="106"/>
        <v>-1.9999999999999907E-2</v>
      </c>
      <c r="V7" s="2">
        <f t="shared" si="106"/>
        <v>-5.0000000000000044E-2</v>
      </c>
      <c r="X7" s="2">
        <f t="shared" si="107"/>
        <v>0.14000000000000012</v>
      </c>
      <c r="Y7" s="2">
        <f t="shared" si="107"/>
        <v>-2.9999999999999916E-2</v>
      </c>
      <c r="Z7" s="2">
        <f t="shared" si="107"/>
        <v>0.20999999999999996</v>
      </c>
      <c r="AA7" s="2">
        <f t="shared" si="107"/>
        <v>-7.0000000000000173E-2</v>
      </c>
      <c r="AC7" s="1">
        <f t="shared" si="108"/>
        <v>3</v>
      </c>
      <c r="AD7" s="3">
        <f t="shared" si="51"/>
        <v>0.33333333333333331</v>
      </c>
      <c r="AF7" s="2">
        <f t="shared" si="52"/>
        <v>0.33333333333333331</v>
      </c>
      <c r="AG7" s="2">
        <f t="shared" si="52"/>
        <v>0</v>
      </c>
      <c r="AH7" s="2">
        <f t="shared" si="52"/>
        <v>0.33333333333333331</v>
      </c>
      <c r="AI7" s="2">
        <f t="shared" si="52"/>
        <v>0.33333333333333331</v>
      </c>
      <c r="AK7" s="1">
        <f t="shared" ref="AK7:AK34" si="188">GA6</f>
        <v>10387.611176</v>
      </c>
      <c r="AL7" s="1">
        <f t="shared" ref="AL7:AL34" si="189">GB6</f>
        <v>0</v>
      </c>
      <c r="AM7" s="1">
        <f t="shared" ref="AM7:AM34" si="190">GC6</f>
        <v>0</v>
      </c>
      <c r="AN7" s="1">
        <f t="shared" ref="AN7:AN34" si="191">GD6</f>
        <v>0</v>
      </c>
      <c r="AP7" s="1">
        <f t="shared" si="110"/>
        <v>10387.611176</v>
      </c>
      <c r="AQ7" s="1">
        <f t="shared" si="111"/>
        <v>1997.5999999999995</v>
      </c>
      <c r="AR7" s="1">
        <f t="shared" si="112"/>
        <v>12385.211176000001</v>
      </c>
      <c r="AT7" s="1">
        <f t="shared" ref="AT7:AT34" si="192">$AR7*AF7</f>
        <v>4128.4037253333336</v>
      </c>
      <c r="AU7" s="1">
        <f t="shared" ref="AU7:AU34" si="193">$AR7*AG7</f>
        <v>0</v>
      </c>
      <c r="AV7" s="1">
        <f t="shared" ref="AV7:AV34" si="194">$AR7*AH7</f>
        <v>4128.4037253333336</v>
      </c>
      <c r="AW7" s="1">
        <f t="shared" ref="AW7:AW34" si="195">$AR7*AI7</f>
        <v>4128.4037253333336</v>
      </c>
      <c r="AY7" s="100">
        <f t="shared" si="113"/>
        <v>6259.2074506666668</v>
      </c>
      <c r="AZ7" s="1">
        <f t="shared" si="114"/>
        <v>0</v>
      </c>
      <c r="BA7" s="1">
        <f t="shared" si="115"/>
        <v>0</v>
      </c>
      <c r="BB7" s="1">
        <f t="shared" si="116"/>
        <v>0</v>
      </c>
      <c r="BD7" s="1">
        <f t="shared" ref="BD7:BD34" si="196">AK7-AY7</f>
        <v>4128.4037253333336</v>
      </c>
      <c r="BE7" s="1">
        <f t="shared" si="61"/>
        <v>0</v>
      </c>
      <c r="BF7" s="1">
        <f t="shared" si="62"/>
        <v>0</v>
      </c>
      <c r="BG7" s="1">
        <f t="shared" si="63"/>
        <v>0</v>
      </c>
      <c r="BI7" s="2">
        <f t="shared" si="117"/>
        <v>-3.0000000000000027E-2</v>
      </c>
      <c r="BJ7" s="2">
        <f t="shared" si="118"/>
        <v>5.0000000000000044E-2</v>
      </c>
      <c r="BK7" s="2">
        <f t="shared" si="119"/>
        <v>-1.9999999999999907E-2</v>
      </c>
      <c r="BL7" s="2">
        <f t="shared" si="120"/>
        <v>-5.0000000000000044E-2</v>
      </c>
      <c r="BN7" s="1">
        <f t="shared" si="121"/>
        <v>6071.431227146667</v>
      </c>
      <c r="BO7" s="1">
        <f t="shared" si="122"/>
        <v>0</v>
      </c>
      <c r="BP7" s="1">
        <f t="shared" si="123"/>
        <v>0</v>
      </c>
      <c r="BQ7" s="1">
        <f t="shared" si="124"/>
        <v>0</v>
      </c>
      <c r="BS7" s="100">
        <f t="shared" si="68"/>
        <v>15.178578067866667</v>
      </c>
      <c r="BT7" s="100">
        <f t="shared" si="69"/>
        <v>0</v>
      </c>
      <c r="BU7" s="100">
        <f t="shared" si="70"/>
        <v>0</v>
      </c>
      <c r="BV7" s="100">
        <f t="shared" si="71"/>
        <v>0</v>
      </c>
      <c r="BW7" s="1"/>
      <c r="BX7" s="1">
        <f t="shared" si="125"/>
        <v>-187.77622352000017</v>
      </c>
      <c r="BY7" s="1">
        <f t="shared" si="72"/>
        <v>0</v>
      </c>
      <c r="BZ7" s="1">
        <f t="shared" si="72"/>
        <v>0</v>
      </c>
      <c r="CA7" s="1">
        <f t="shared" si="72"/>
        <v>0</v>
      </c>
      <c r="CB7" s="1"/>
      <c r="CC7" s="1">
        <f t="shared" si="126"/>
        <v>6056.2526490788005</v>
      </c>
      <c r="CD7" s="1">
        <f>BO7-BT7</f>
        <v>0</v>
      </c>
      <c r="CE7" s="1">
        <f>BP7-BU7</f>
        <v>0</v>
      </c>
      <c r="CF7" s="1">
        <f>BQ7-BV7</f>
        <v>0</v>
      </c>
      <c r="CG7" s="1"/>
      <c r="CH7" s="1">
        <f t="shared" si="73"/>
        <v>6056.2526490788005</v>
      </c>
      <c r="CI7" s="1">
        <f t="shared" si="74"/>
        <v>4128.4037253333336</v>
      </c>
      <c r="CJ7" s="1">
        <f t="shared" si="75"/>
        <v>8053.8526490787999</v>
      </c>
      <c r="CK7" s="1">
        <f t="shared" si="127"/>
        <v>12182.256374412133</v>
      </c>
      <c r="CL7" s="1"/>
      <c r="CM7" s="1">
        <f t="shared" si="76"/>
        <v>4060.7521248040439</v>
      </c>
      <c r="CN7" s="1">
        <f t="shared" si="77"/>
        <v>0</v>
      </c>
      <c r="CO7" s="1">
        <f t="shared" si="78"/>
        <v>4060.7521248040439</v>
      </c>
      <c r="CP7" s="1">
        <f t="shared" si="79"/>
        <v>4060.7521248040439</v>
      </c>
      <c r="CQ7" s="1"/>
      <c r="CR7" s="1">
        <f t="shared" si="128"/>
        <v>12182.256374412133</v>
      </c>
      <c r="CS7" s="1">
        <f t="shared" si="129"/>
        <v>0</v>
      </c>
      <c r="CT7" s="1"/>
      <c r="CU7" s="100">
        <f t="shared" si="80"/>
        <v>0</v>
      </c>
      <c r="CV7" s="100">
        <f t="shared" si="81"/>
        <v>0</v>
      </c>
      <c r="CW7" s="100">
        <f t="shared" si="82"/>
        <v>4060.7521248040439</v>
      </c>
      <c r="CX7" s="100">
        <f t="shared" si="83"/>
        <v>4060.7521248040439</v>
      </c>
      <c r="CY7" s="1"/>
      <c r="CZ7" s="21">
        <f t="shared" si="130"/>
        <v>0</v>
      </c>
      <c r="DA7" s="21">
        <f t="shared" si="131"/>
        <v>0</v>
      </c>
      <c r="DB7" s="21">
        <f t="shared" si="132"/>
        <v>6.0911281872060661</v>
      </c>
      <c r="DC7" s="21">
        <f t="shared" si="133"/>
        <v>6.0911281872060661</v>
      </c>
      <c r="DD7" s="1"/>
      <c r="DE7" s="1">
        <f t="shared" si="134"/>
        <v>0</v>
      </c>
      <c r="DF7" s="1">
        <f t="shared" si="135"/>
        <v>0</v>
      </c>
      <c r="DG7" s="1">
        <f t="shared" si="136"/>
        <v>4054.660996616838</v>
      </c>
      <c r="DH7" s="1">
        <f t="shared" si="137"/>
        <v>4054.660996616838</v>
      </c>
      <c r="DI7" s="1"/>
      <c r="DJ7" s="1">
        <f t="shared" si="86"/>
        <v>4128.4037253333336</v>
      </c>
      <c r="DK7" s="1">
        <f t="shared" si="87"/>
        <v>0</v>
      </c>
      <c r="DL7" s="1">
        <f t="shared" si="88"/>
        <v>0</v>
      </c>
      <c r="DM7" s="1">
        <f t="shared" si="89"/>
        <v>0</v>
      </c>
      <c r="DN7" s="1"/>
      <c r="DO7" s="1">
        <f t="shared" si="138"/>
        <v>4128.4037253333336</v>
      </c>
      <c r="DP7" s="1">
        <f t="shared" si="139"/>
        <v>0</v>
      </c>
      <c r="DQ7" s="1">
        <f t="shared" si="140"/>
        <v>4054.660996616838</v>
      </c>
      <c r="DR7" s="1">
        <f t="shared" si="141"/>
        <v>4054.660996616838</v>
      </c>
      <c r="DS7" s="1"/>
      <c r="DT7" s="1">
        <f t="shared" si="142"/>
        <v>12237.72571856701</v>
      </c>
      <c r="DU7" s="1">
        <f t="shared" si="143"/>
        <v>0</v>
      </c>
      <c r="DV7" s="1">
        <f t="shared" si="144"/>
        <v>12237.72571856701</v>
      </c>
      <c r="DW7" s="1"/>
      <c r="DX7" s="1">
        <f t="shared" si="145"/>
        <v>0</v>
      </c>
      <c r="DY7" s="1">
        <f t="shared" si="146"/>
        <v>0</v>
      </c>
      <c r="DZ7" s="1">
        <f t="shared" si="147"/>
        <v>4054.660996616838</v>
      </c>
      <c r="EA7" s="1">
        <f t="shared" si="148"/>
        <v>4054.660996616838</v>
      </c>
      <c r="EB7" s="1"/>
      <c r="EC7" s="2">
        <f t="shared" si="149"/>
        <v>-3.0000000000000027E-2</v>
      </c>
      <c r="ED7" s="2">
        <f t="shared" si="150"/>
        <v>5.0000000000000044E-2</v>
      </c>
      <c r="EE7" s="2">
        <f t="shared" si="151"/>
        <v>-1.9999999999999907E-2</v>
      </c>
      <c r="EF7" s="2">
        <f t="shared" si="152"/>
        <v>-5.0000000000000044E-2</v>
      </c>
      <c r="EG7" s="1"/>
      <c r="EH7" s="2">
        <f t="shared" si="153"/>
        <v>0.14000000000000012</v>
      </c>
      <c r="EI7" s="2">
        <f t="shared" si="154"/>
        <v>-2.9999999999999916E-2</v>
      </c>
      <c r="EJ7" s="2">
        <f t="shared" si="155"/>
        <v>0.20999999999999996</v>
      </c>
      <c r="EK7" s="2">
        <f t="shared" si="156"/>
        <v>-7.0000000000000173E-2</v>
      </c>
      <c r="EL7" s="1"/>
      <c r="EM7" s="2">
        <f t="shared" ref="EM7:EM34" si="197">EH7-EC7</f>
        <v>0.17000000000000015</v>
      </c>
      <c r="EN7" s="2">
        <f t="shared" si="157"/>
        <v>-7.999999999999996E-2</v>
      </c>
      <c r="EO7" s="2">
        <f t="shared" si="158"/>
        <v>0.22999999999999987</v>
      </c>
      <c r="EP7" s="2">
        <f t="shared" si="159"/>
        <v>-2.0000000000000129E-2</v>
      </c>
      <c r="EQ7" s="1"/>
      <c r="ER7" s="1">
        <f t="shared" si="160"/>
        <v>0</v>
      </c>
      <c r="ES7" s="1">
        <f t="shared" si="161"/>
        <v>0</v>
      </c>
      <c r="ET7" s="1">
        <f t="shared" si="162"/>
        <v>4987.233025838711</v>
      </c>
      <c r="EU7" s="1">
        <f t="shared" si="163"/>
        <v>3973.5677766845006</v>
      </c>
      <c r="EV7" s="1"/>
      <c r="EW7" s="1">
        <f t="shared" si="164"/>
        <v>0</v>
      </c>
      <c r="EX7" s="1">
        <f t="shared" si="98"/>
        <v>0</v>
      </c>
      <c r="EY7" s="1">
        <f t="shared" si="98"/>
        <v>81.093219932336382</v>
      </c>
      <c r="EZ7" s="1">
        <f t="shared" si="98"/>
        <v>202.73304983084208</v>
      </c>
      <c r="FA7" s="1"/>
      <c r="FB7" s="1">
        <f t="shared" si="165"/>
        <v>4128.4037253333336</v>
      </c>
      <c r="FC7" s="1">
        <f>DK7</f>
        <v>0</v>
      </c>
      <c r="FD7" s="1">
        <f>DL7</f>
        <v>0</v>
      </c>
      <c r="FE7" s="1">
        <f>DM7</f>
        <v>0</v>
      </c>
      <c r="FF7" s="1"/>
      <c r="FG7" s="2">
        <f t="shared" si="166"/>
        <v>0.14000000000000012</v>
      </c>
      <c r="FH7" s="2">
        <f>EI7</f>
        <v>-2.9999999999999916E-2</v>
      </c>
      <c r="FI7" s="2">
        <f>EJ7</f>
        <v>0.20999999999999996</v>
      </c>
      <c r="FJ7" s="2">
        <f>EK7</f>
        <v>-7.0000000000000173E-2</v>
      </c>
      <c r="FK7" s="1"/>
      <c r="FL7" s="1">
        <f t="shared" si="167"/>
        <v>4706.3802468800004</v>
      </c>
      <c r="FM7" s="1">
        <f t="shared" si="168"/>
        <v>0</v>
      </c>
      <c r="FN7" s="1">
        <f t="shared" si="169"/>
        <v>0</v>
      </c>
      <c r="FO7" s="1">
        <f t="shared" si="170"/>
        <v>0</v>
      </c>
      <c r="FP7" s="1"/>
      <c r="FQ7" s="1">
        <f t="shared" si="171"/>
        <v>0</v>
      </c>
      <c r="FR7" s="1">
        <f>ES7</f>
        <v>0</v>
      </c>
      <c r="FS7" s="1">
        <f>ET7</f>
        <v>4987.233025838711</v>
      </c>
      <c r="FT7" s="1">
        <f>EU7</f>
        <v>3973.5677766845006</v>
      </c>
      <c r="FU7" s="1"/>
      <c r="FV7" s="1">
        <f t="shared" si="172"/>
        <v>4706.3802468800004</v>
      </c>
      <c r="FW7" s="1">
        <f t="shared" si="173"/>
        <v>0</v>
      </c>
      <c r="FX7" s="1">
        <f t="shared" si="174"/>
        <v>0</v>
      </c>
      <c r="FY7" s="1">
        <f t="shared" si="175"/>
        <v>0</v>
      </c>
      <c r="FZ7" s="1"/>
      <c r="GA7" s="1">
        <f t="shared" si="176"/>
        <v>4706.3802468800004</v>
      </c>
      <c r="GB7" s="1">
        <f t="shared" si="177"/>
        <v>0</v>
      </c>
      <c r="GC7" s="1">
        <f t="shared" si="178"/>
        <v>4987.233025838711</v>
      </c>
      <c r="GD7" s="1">
        <f t="shared" si="179"/>
        <v>3973.5677766845006</v>
      </c>
      <c r="GE7" s="1"/>
      <c r="GF7" s="1">
        <f t="shared" si="180"/>
        <v>13667.181049403211</v>
      </c>
      <c r="GG7" s="1">
        <f t="shared" si="181"/>
        <v>0</v>
      </c>
      <c r="GH7" s="1">
        <f t="shared" si="182"/>
        <v>13667.181049403211</v>
      </c>
      <c r="GI7" s="20">
        <f t="shared" si="183"/>
        <v>0.10350811586381381</v>
      </c>
      <c r="GJ7" s="20"/>
      <c r="GK7" s="100">
        <f t="shared" si="184"/>
        <v>15.178578067866667</v>
      </c>
      <c r="GL7" s="100">
        <f t="shared" si="105"/>
        <v>0</v>
      </c>
      <c r="GM7" s="100">
        <f t="shared" si="105"/>
        <v>0</v>
      </c>
      <c r="GN7" s="100">
        <f t="shared" si="105"/>
        <v>0</v>
      </c>
      <c r="GP7" s="100">
        <f t="shared" si="185"/>
        <v>15.178578067866667</v>
      </c>
      <c r="GR7" s="21">
        <f>CZ7</f>
        <v>0</v>
      </c>
      <c r="GS7" s="21">
        <f>DA7</f>
        <v>0</v>
      </c>
      <c r="GT7" s="21">
        <f>DB7</f>
        <v>6.0911281872060661</v>
      </c>
      <c r="GU7" s="21">
        <f>DC7</f>
        <v>6.0911281872060661</v>
      </c>
      <c r="GV7" s="21"/>
      <c r="GW7" s="100">
        <f t="shared" si="186"/>
        <v>12.182256374412132</v>
      </c>
      <c r="GY7" s="1">
        <f>BX7+EW7</f>
        <v>-187.77622352000017</v>
      </c>
      <c r="GZ7" s="1">
        <f>BY7+EX7</f>
        <v>0</v>
      </c>
      <c r="HA7" s="1">
        <f>BZ7+EY7</f>
        <v>81.093219932336382</v>
      </c>
      <c r="HB7" s="1">
        <f>CA7+EZ7</f>
        <v>202.73304983084208</v>
      </c>
      <c r="HD7" s="100">
        <f t="shared" si="187"/>
        <v>96.050046243178286</v>
      </c>
    </row>
    <row r="8" spans="1:215" ht="15" customHeight="1" x14ac:dyDescent="0.25">
      <c r="A8" s="1">
        <f>'BTEvent-Driven Loop'!A7</f>
        <v>4</v>
      </c>
      <c r="B8" s="108">
        <f t="shared" si="48"/>
        <v>44607</v>
      </c>
      <c r="D8" s="1">
        <f>'BTEvent-Driven Loop'!C7</f>
        <v>1</v>
      </c>
      <c r="E8" s="1">
        <f>'BTEvent-Driven Loop'!D7</f>
        <v>0</v>
      </c>
      <c r="F8" s="1">
        <f>'BTEvent-Driven Loop'!E7</f>
        <v>0</v>
      </c>
      <c r="G8" s="1">
        <f>'BTEvent-Driven Loop'!F7</f>
        <v>0</v>
      </c>
      <c r="I8" s="1">
        <f>'BTEvent-Driven Loop'!H7</f>
        <v>167.25852000000003</v>
      </c>
      <c r="J8" s="1">
        <f>'BTEvent-Driven Loop'!I7</f>
        <v>548.30608000000007</v>
      </c>
      <c r="K8" s="1">
        <f>'BTEvent-Driven Loop'!J7</f>
        <v>1474.59312</v>
      </c>
      <c r="L8" s="1">
        <f>'BTEvent-Driven Loop'!K7</f>
        <v>5852.7689999999993</v>
      </c>
      <c r="M8" s="1"/>
      <c r="N8" s="1">
        <f>'BTEvent-Driven Loop'!M7</f>
        <v>158.81112000000002</v>
      </c>
      <c r="O8" s="1">
        <f>'BTEvent-Driven Loop'!N7</f>
        <v>632.23048000000006</v>
      </c>
      <c r="P8" s="1">
        <f>'BTEvent-Driven Loop'!O7</f>
        <v>1332.8053199999999</v>
      </c>
      <c r="Q8" s="1">
        <f>'BTEvent-Driven Loop'!P7</f>
        <v>6705.1139999999987</v>
      </c>
      <c r="S8" s="2">
        <f t="shared" si="106"/>
        <v>-1.0000000000000009E-2</v>
      </c>
      <c r="T8" s="2">
        <f t="shared" si="106"/>
        <v>-2.0000000000000018E-2</v>
      </c>
      <c r="U8" s="2">
        <f t="shared" si="106"/>
        <v>4.0000000000000036E-2</v>
      </c>
      <c r="V8" s="2">
        <f t="shared" si="106"/>
        <v>3.0000000000000027E-2</v>
      </c>
      <c r="X8" s="2">
        <f t="shared" si="107"/>
        <v>-6.0000000000000053E-2</v>
      </c>
      <c r="Y8" s="2">
        <f t="shared" si="107"/>
        <v>0.12999999999999989</v>
      </c>
      <c r="Z8" s="2">
        <f t="shared" si="107"/>
        <v>-5.9999999999999942E-2</v>
      </c>
      <c r="AA8" s="2">
        <f t="shared" si="107"/>
        <v>0.17999999999999994</v>
      </c>
      <c r="AC8" s="1">
        <f t="shared" si="108"/>
        <v>1</v>
      </c>
      <c r="AD8" s="3">
        <f t="shared" si="51"/>
        <v>0.8</v>
      </c>
      <c r="AF8" s="2">
        <f t="shared" si="52"/>
        <v>0.8</v>
      </c>
      <c r="AG8" s="2">
        <f t="shared" si="52"/>
        <v>0</v>
      </c>
      <c r="AH8" s="2">
        <f t="shared" si="52"/>
        <v>0</v>
      </c>
      <c r="AI8" s="2">
        <f t="shared" si="52"/>
        <v>0</v>
      </c>
      <c r="AK8" s="1">
        <f t="shared" si="188"/>
        <v>4706.3802468800004</v>
      </c>
      <c r="AL8" s="1">
        <f t="shared" si="189"/>
        <v>0</v>
      </c>
      <c r="AM8" s="1">
        <f t="shared" si="190"/>
        <v>4987.233025838711</v>
      </c>
      <c r="AN8" s="1">
        <f t="shared" si="191"/>
        <v>3973.5677766845006</v>
      </c>
      <c r="AP8" s="1">
        <f t="shared" si="110"/>
        <v>13667.181049403211</v>
      </c>
      <c r="AQ8" s="1">
        <f t="shared" si="111"/>
        <v>0</v>
      </c>
      <c r="AR8" s="1">
        <f t="shared" si="112"/>
        <v>13667.181049403211</v>
      </c>
      <c r="AT8" s="1">
        <f t="shared" si="192"/>
        <v>10933.744839522569</v>
      </c>
      <c r="AU8" s="1">
        <f t="shared" si="193"/>
        <v>0</v>
      </c>
      <c r="AV8" s="1">
        <f t="shared" si="194"/>
        <v>0</v>
      </c>
      <c r="AW8" s="1">
        <f t="shared" si="195"/>
        <v>0</v>
      </c>
      <c r="AY8" s="1">
        <f t="shared" si="113"/>
        <v>0</v>
      </c>
      <c r="AZ8" s="1">
        <f t="shared" si="114"/>
        <v>0</v>
      </c>
      <c r="BA8" s="1">
        <f t="shared" si="115"/>
        <v>4987.233025838711</v>
      </c>
      <c r="BB8" s="1">
        <f t="shared" si="116"/>
        <v>3973.5677766845006</v>
      </c>
      <c r="BD8" s="1">
        <f t="shared" si="196"/>
        <v>4706.3802468800004</v>
      </c>
      <c r="BE8" s="1">
        <f t="shared" si="61"/>
        <v>0</v>
      </c>
      <c r="BF8" s="1">
        <f t="shared" si="62"/>
        <v>0</v>
      </c>
      <c r="BG8" s="1">
        <f t="shared" si="63"/>
        <v>0</v>
      </c>
      <c r="BI8" s="2">
        <f t="shared" si="117"/>
        <v>-1.0000000000000009E-2</v>
      </c>
      <c r="BJ8" s="2">
        <f t="shared" si="118"/>
        <v>-2.0000000000000018E-2</v>
      </c>
      <c r="BK8" s="2">
        <f t="shared" si="119"/>
        <v>4.0000000000000036E-2</v>
      </c>
      <c r="BL8" s="2">
        <f t="shared" si="120"/>
        <v>3.0000000000000027E-2</v>
      </c>
      <c r="BN8" s="1">
        <f t="shared" si="121"/>
        <v>0</v>
      </c>
      <c r="BO8" s="1">
        <f t="shared" si="122"/>
        <v>0</v>
      </c>
      <c r="BP8" s="1">
        <f t="shared" si="123"/>
        <v>5186.7223468722595</v>
      </c>
      <c r="BQ8" s="1">
        <f t="shared" si="124"/>
        <v>4092.7748099850355</v>
      </c>
      <c r="BS8" s="100">
        <f t="shared" si="68"/>
        <v>0</v>
      </c>
      <c r="BT8" s="100">
        <f t="shared" si="69"/>
        <v>0</v>
      </c>
      <c r="BU8" s="100">
        <f t="shared" si="70"/>
        <v>12.96680586718065</v>
      </c>
      <c r="BV8" s="100">
        <f t="shared" si="71"/>
        <v>10.231937024962589</v>
      </c>
      <c r="BW8" s="1"/>
      <c r="BX8" s="1">
        <f t="shared" si="125"/>
        <v>0</v>
      </c>
      <c r="BY8" s="1">
        <f t="shared" si="72"/>
        <v>0</v>
      </c>
      <c r="BZ8" s="1">
        <f t="shared" si="72"/>
        <v>199.48932103354861</v>
      </c>
      <c r="CA8" s="1">
        <f t="shared" si="72"/>
        <v>119.20703330053513</v>
      </c>
      <c r="CB8" s="1"/>
      <c r="CC8" s="1">
        <f t="shared" si="126"/>
        <v>0</v>
      </c>
      <c r="CD8" s="1">
        <f>BO8-BT8</f>
        <v>0</v>
      </c>
      <c r="CE8" s="1">
        <f>BP8-BU8</f>
        <v>5173.7555410050791</v>
      </c>
      <c r="CF8" s="1">
        <f>BQ8-BV8</f>
        <v>4082.5428729600731</v>
      </c>
      <c r="CG8" s="1"/>
      <c r="CH8" s="1">
        <f t="shared" si="73"/>
        <v>9256.2984139651526</v>
      </c>
      <c r="CI8" s="1">
        <f t="shared" si="74"/>
        <v>4706.3802468800004</v>
      </c>
      <c r="CJ8" s="1">
        <f t="shared" si="75"/>
        <v>9256.2984139651526</v>
      </c>
      <c r="CK8" s="1">
        <f t="shared" si="127"/>
        <v>13962.678660845153</v>
      </c>
      <c r="CL8" s="1"/>
      <c r="CM8" s="1">
        <f t="shared" si="76"/>
        <v>11170.142928676123</v>
      </c>
      <c r="CN8" s="1">
        <f t="shared" si="77"/>
        <v>0</v>
      </c>
      <c r="CO8" s="1">
        <f t="shared" si="78"/>
        <v>0</v>
      </c>
      <c r="CP8" s="1">
        <f t="shared" si="79"/>
        <v>0</v>
      </c>
      <c r="CQ8" s="1"/>
      <c r="CR8" s="1">
        <f t="shared" si="128"/>
        <v>11170.142928676123</v>
      </c>
      <c r="CS8" s="1">
        <f t="shared" si="129"/>
        <v>2792.5357321690299</v>
      </c>
      <c r="CT8" s="1"/>
      <c r="CU8" s="100">
        <f t="shared" si="80"/>
        <v>6463.7626817961227</v>
      </c>
      <c r="CV8" s="100">
        <f t="shared" si="81"/>
        <v>0</v>
      </c>
      <c r="CW8" s="100">
        <f t="shared" si="82"/>
        <v>0</v>
      </c>
      <c r="CX8" s="100">
        <f t="shared" si="83"/>
        <v>0</v>
      </c>
      <c r="CY8" s="1"/>
      <c r="CZ8" s="21">
        <f t="shared" si="130"/>
        <v>9.695644022694184</v>
      </c>
      <c r="DA8" s="21">
        <f t="shared" si="131"/>
        <v>0</v>
      </c>
      <c r="DB8" s="21">
        <f t="shared" si="132"/>
        <v>0</v>
      </c>
      <c r="DC8" s="21">
        <f t="shared" si="133"/>
        <v>0</v>
      </c>
      <c r="DD8" s="1"/>
      <c r="DE8" s="1">
        <f t="shared" si="134"/>
        <v>6454.0670377734286</v>
      </c>
      <c r="DF8" s="1">
        <f t="shared" si="135"/>
        <v>0</v>
      </c>
      <c r="DG8" s="1">
        <f t="shared" si="136"/>
        <v>0</v>
      </c>
      <c r="DH8" s="1">
        <f t="shared" si="137"/>
        <v>0</v>
      </c>
      <c r="DI8" s="1"/>
      <c r="DJ8" s="1">
        <f t="shared" si="86"/>
        <v>4706.3802468800004</v>
      </c>
      <c r="DK8" s="1">
        <f t="shared" si="87"/>
        <v>0</v>
      </c>
      <c r="DL8" s="1">
        <f t="shared" si="88"/>
        <v>0</v>
      </c>
      <c r="DM8" s="1">
        <f t="shared" si="89"/>
        <v>0</v>
      </c>
      <c r="DN8" s="1"/>
      <c r="DO8" s="1">
        <f t="shared" si="138"/>
        <v>11160.44728465343</v>
      </c>
      <c r="DP8" s="1">
        <f t="shared" si="139"/>
        <v>0</v>
      </c>
      <c r="DQ8" s="1">
        <f t="shared" si="140"/>
        <v>0</v>
      </c>
      <c r="DR8" s="1">
        <f t="shared" si="141"/>
        <v>0</v>
      </c>
      <c r="DS8" s="1"/>
      <c r="DT8" s="1">
        <f t="shared" si="142"/>
        <v>11160.44728465343</v>
      </c>
      <c r="DU8" s="1">
        <f t="shared" si="143"/>
        <v>2792.5357321690299</v>
      </c>
      <c r="DV8" s="1">
        <f t="shared" si="144"/>
        <v>13952.98301682246</v>
      </c>
      <c r="DW8" s="1"/>
      <c r="DX8" s="1">
        <f t="shared" si="145"/>
        <v>6454.0670377734286</v>
      </c>
      <c r="DY8" s="1">
        <f t="shared" si="146"/>
        <v>0</v>
      </c>
      <c r="DZ8" s="1">
        <f t="shared" si="147"/>
        <v>0</v>
      </c>
      <c r="EA8" s="1">
        <f t="shared" si="148"/>
        <v>0</v>
      </c>
      <c r="EB8" s="1"/>
      <c r="EC8" s="2">
        <f t="shared" si="149"/>
        <v>-1.0000000000000009E-2</v>
      </c>
      <c r="ED8" s="2">
        <f t="shared" si="150"/>
        <v>-2.0000000000000018E-2</v>
      </c>
      <c r="EE8" s="2">
        <f t="shared" si="151"/>
        <v>4.0000000000000036E-2</v>
      </c>
      <c r="EF8" s="2">
        <f t="shared" si="152"/>
        <v>3.0000000000000027E-2</v>
      </c>
      <c r="EG8" s="1"/>
      <c r="EH8" s="2">
        <f t="shared" si="153"/>
        <v>-6.0000000000000053E-2</v>
      </c>
      <c r="EI8" s="2">
        <f t="shared" si="154"/>
        <v>0.12999999999999989</v>
      </c>
      <c r="EJ8" s="2">
        <f t="shared" si="155"/>
        <v>-5.9999999999999942E-2</v>
      </c>
      <c r="EK8" s="2">
        <f t="shared" si="156"/>
        <v>0.17999999999999994</v>
      </c>
      <c r="EL8" s="1"/>
      <c r="EM8" s="2">
        <f t="shared" si="197"/>
        <v>-5.0000000000000044E-2</v>
      </c>
      <c r="EN8" s="2">
        <f t="shared" si="157"/>
        <v>0.14999999999999991</v>
      </c>
      <c r="EO8" s="2">
        <f t="shared" si="158"/>
        <v>-9.9999999999999978E-2</v>
      </c>
      <c r="EP8" s="2">
        <f t="shared" si="159"/>
        <v>0.14999999999999991</v>
      </c>
      <c r="EQ8" s="1"/>
      <c r="ER8" s="1">
        <f t="shared" si="160"/>
        <v>6131.3636858847567</v>
      </c>
      <c r="ES8" s="1">
        <f t="shared" si="161"/>
        <v>0</v>
      </c>
      <c r="ET8" s="1">
        <f t="shared" si="162"/>
        <v>0</v>
      </c>
      <c r="EU8" s="1">
        <f t="shared" si="163"/>
        <v>0</v>
      </c>
      <c r="EV8" s="1"/>
      <c r="EW8" s="1">
        <f t="shared" si="164"/>
        <v>64.540670377734344</v>
      </c>
      <c r="EX8" s="1">
        <f t="shared" si="98"/>
        <v>0</v>
      </c>
      <c r="EY8" s="1">
        <f t="shared" si="98"/>
        <v>0</v>
      </c>
      <c r="EZ8" s="1">
        <f t="shared" si="98"/>
        <v>0</v>
      </c>
      <c r="FA8" s="1"/>
      <c r="FB8" s="1">
        <f t="shared" si="165"/>
        <v>4706.3802468800004</v>
      </c>
      <c r="FC8" s="1">
        <f>DK8</f>
        <v>0</v>
      </c>
      <c r="FD8" s="1">
        <f>DL8</f>
        <v>0</v>
      </c>
      <c r="FE8" s="1">
        <f>DM8</f>
        <v>0</v>
      </c>
      <c r="FF8" s="1"/>
      <c r="FG8" s="2">
        <f t="shared" si="166"/>
        <v>-6.0000000000000053E-2</v>
      </c>
      <c r="FH8" s="2">
        <f>EI8</f>
        <v>0.12999999999999989</v>
      </c>
      <c r="FI8" s="2">
        <f>EJ8</f>
        <v>-5.9999999999999942E-2</v>
      </c>
      <c r="FJ8" s="2">
        <f>EK8</f>
        <v>0.17999999999999994</v>
      </c>
      <c r="FK8" s="1"/>
      <c r="FL8" s="1">
        <f t="shared" si="167"/>
        <v>4423.9974320672</v>
      </c>
      <c r="FM8" s="1">
        <f t="shared" si="168"/>
        <v>0</v>
      </c>
      <c r="FN8" s="1">
        <f t="shared" si="169"/>
        <v>0</v>
      </c>
      <c r="FO8" s="1">
        <f t="shared" si="170"/>
        <v>0</v>
      </c>
      <c r="FP8" s="1"/>
      <c r="FQ8" s="1">
        <f t="shared" si="171"/>
        <v>6131.3636858847567</v>
      </c>
      <c r="FR8" s="1">
        <f>ES8</f>
        <v>0</v>
      </c>
      <c r="FS8" s="1">
        <f>ET8</f>
        <v>0</v>
      </c>
      <c r="FT8" s="1">
        <f>EU8</f>
        <v>0</v>
      </c>
      <c r="FU8" s="1"/>
      <c r="FV8" s="1">
        <f t="shared" si="172"/>
        <v>4423.9974320672</v>
      </c>
      <c r="FW8" s="1">
        <f t="shared" si="173"/>
        <v>0</v>
      </c>
      <c r="FX8" s="1">
        <f t="shared" si="174"/>
        <v>0</v>
      </c>
      <c r="FY8" s="1">
        <f t="shared" si="175"/>
        <v>0</v>
      </c>
      <c r="FZ8" s="1"/>
      <c r="GA8" s="1">
        <f t="shared" si="176"/>
        <v>10555.361117951958</v>
      </c>
      <c r="GB8" s="1">
        <f t="shared" si="177"/>
        <v>0</v>
      </c>
      <c r="GC8" s="1">
        <f t="shared" si="178"/>
        <v>0</v>
      </c>
      <c r="GD8" s="1">
        <f t="shared" si="179"/>
        <v>0</v>
      </c>
      <c r="GE8" s="1"/>
      <c r="GF8" s="1">
        <f t="shared" si="180"/>
        <v>10555.361117951958</v>
      </c>
      <c r="GG8" s="1">
        <f t="shared" si="181"/>
        <v>2792.5357321690299</v>
      </c>
      <c r="GH8" s="1">
        <f t="shared" si="182"/>
        <v>13347.896850120987</v>
      </c>
      <c r="GI8" s="20">
        <f t="shared" si="183"/>
        <v>-2.336137921405268E-2</v>
      </c>
      <c r="GJ8" s="20"/>
      <c r="GK8" s="100">
        <f t="shared" si="184"/>
        <v>0</v>
      </c>
      <c r="GL8" s="100">
        <f t="shared" si="105"/>
        <v>0</v>
      </c>
      <c r="GM8" s="100">
        <f t="shared" si="105"/>
        <v>12.96680586718065</v>
      </c>
      <c r="GN8" s="100">
        <f t="shared" si="105"/>
        <v>10.231937024962589</v>
      </c>
      <c r="GP8" s="100">
        <f t="shared" si="185"/>
        <v>23.198742892143237</v>
      </c>
      <c r="GR8" s="21">
        <f>CZ8</f>
        <v>9.695644022694184</v>
      </c>
      <c r="GS8" s="21">
        <f>DA8</f>
        <v>0</v>
      </c>
      <c r="GT8" s="21">
        <f>DB8</f>
        <v>0</v>
      </c>
      <c r="GU8" s="21">
        <f>DC8</f>
        <v>0</v>
      </c>
      <c r="GV8" s="21"/>
      <c r="GW8" s="100">
        <f t="shared" si="186"/>
        <v>9.695644022694184</v>
      </c>
      <c r="GY8" s="1">
        <f>BX8+EW8</f>
        <v>64.540670377734344</v>
      </c>
      <c r="GZ8" s="1">
        <f>BY8+EX8</f>
        <v>0</v>
      </c>
      <c r="HA8" s="1">
        <f>BZ8+EY8</f>
        <v>199.48932103354861</v>
      </c>
      <c r="HB8" s="1">
        <f>CA8+EZ8</f>
        <v>119.20703330053513</v>
      </c>
      <c r="HD8" s="100">
        <f t="shared" si="187"/>
        <v>383.23702471181809</v>
      </c>
    </row>
    <row r="9" spans="1:215" ht="15" customHeight="1" x14ac:dyDescent="0.25">
      <c r="A9" s="1">
        <f>'BTEvent-Driven Loop'!A8</f>
        <v>5</v>
      </c>
      <c r="B9" s="108">
        <f t="shared" si="48"/>
        <v>44608</v>
      </c>
      <c r="D9" s="1">
        <f>'BTEvent-Driven Loop'!C8</f>
        <v>1</v>
      </c>
      <c r="E9" s="1">
        <f>'BTEvent-Driven Loop'!D8</f>
        <v>0</v>
      </c>
      <c r="F9" s="1">
        <f>'BTEvent-Driven Loop'!E8</f>
        <v>1</v>
      </c>
      <c r="G9" s="1">
        <f>'BTEvent-Driven Loop'!F8</f>
        <v>0</v>
      </c>
      <c r="I9" s="1">
        <f>'BTEvent-Driven Loop'!H8</f>
        <v>163.57545360000003</v>
      </c>
      <c r="J9" s="1">
        <f>'BTEvent-Driven Loop'!I8</f>
        <v>606.94126080000001</v>
      </c>
      <c r="K9" s="1">
        <f>'BTEvent-Driven Loop'!J8</f>
        <v>1319.4772667999998</v>
      </c>
      <c r="L9" s="1">
        <f>'BTEvent-Driven Loop'!K8</f>
        <v>6772.1651399999992</v>
      </c>
      <c r="M9" s="1"/>
      <c r="N9" s="1">
        <f>'BTEvent-Driven Loop'!M8</f>
        <v>184.22089920000002</v>
      </c>
      <c r="O9" s="1">
        <f>'BTEvent-Driven Loop'!N8</f>
        <v>625.90817520000007</v>
      </c>
      <c r="P9" s="1">
        <f>'BTEvent-Driven Loop'!O8</f>
        <v>1439.4297455999999</v>
      </c>
      <c r="Q9" s="1">
        <f>'BTEvent-Driven Loop'!P8</f>
        <v>8448.4436399999977</v>
      </c>
      <c r="S9" s="2">
        <f t="shared" si="106"/>
        <v>3.0000000000000027E-2</v>
      </c>
      <c r="T9" s="2">
        <f t="shared" si="106"/>
        <v>-4.0000000000000036E-2</v>
      </c>
      <c r="U9" s="2">
        <f t="shared" si="106"/>
        <v>-1.000000000000012E-2</v>
      </c>
      <c r="V9" s="2">
        <f t="shared" si="106"/>
        <v>1.0000000000000009E-2</v>
      </c>
      <c r="X9" s="2">
        <f t="shared" si="107"/>
        <v>0.15999999999999992</v>
      </c>
      <c r="Y9" s="2">
        <f t="shared" si="107"/>
        <v>-1.0000000000000009E-2</v>
      </c>
      <c r="Z9" s="2">
        <f t="shared" si="107"/>
        <v>8.0000000000000071E-2</v>
      </c>
      <c r="AA9" s="2">
        <f t="shared" si="107"/>
        <v>0.26</v>
      </c>
      <c r="AC9" s="1">
        <f t="shared" si="108"/>
        <v>2</v>
      </c>
      <c r="AD9" s="3">
        <f t="shared" si="51"/>
        <v>0.5</v>
      </c>
      <c r="AF9" s="2">
        <f t="shared" si="52"/>
        <v>0.5</v>
      </c>
      <c r="AG9" s="2">
        <f t="shared" si="52"/>
        <v>0</v>
      </c>
      <c r="AH9" s="2">
        <f t="shared" si="52"/>
        <v>0.5</v>
      </c>
      <c r="AI9" s="2">
        <f t="shared" si="52"/>
        <v>0</v>
      </c>
      <c r="AK9" s="1">
        <f t="shared" si="188"/>
        <v>10555.361117951958</v>
      </c>
      <c r="AL9" s="1">
        <f t="shared" si="189"/>
        <v>0</v>
      </c>
      <c r="AM9" s="1">
        <f t="shared" si="190"/>
        <v>0</v>
      </c>
      <c r="AN9" s="1">
        <f t="shared" si="191"/>
        <v>0</v>
      </c>
      <c r="AP9" s="1">
        <f t="shared" si="110"/>
        <v>10555.361117951958</v>
      </c>
      <c r="AQ9" s="1">
        <f t="shared" si="111"/>
        <v>2792.5357321690299</v>
      </c>
      <c r="AR9" s="1">
        <f t="shared" si="112"/>
        <v>13347.896850120987</v>
      </c>
      <c r="AT9" s="1">
        <f t="shared" si="192"/>
        <v>6673.9484250604937</v>
      </c>
      <c r="AU9" s="1">
        <f t="shared" si="193"/>
        <v>0</v>
      </c>
      <c r="AV9" s="1">
        <f t="shared" si="194"/>
        <v>6673.9484250604937</v>
      </c>
      <c r="AW9" s="1">
        <f t="shared" si="195"/>
        <v>0</v>
      </c>
      <c r="AY9" s="1">
        <f t="shared" si="113"/>
        <v>3881.4126928914638</v>
      </c>
      <c r="AZ9" s="1">
        <f t="shared" si="114"/>
        <v>0</v>
      </c>
      <c r="BA9" s="1">
        <f t="shared" si="115"/>
        <v>0</v>
      </c>
      <c r="BB9" s="1">
        <f t="shared" si="116"/>
        <v>0</v>
      </c>
      <c r="BD9" s="1">
        <f t="shared" si="196"/>
        <v>6673.9484250604937</v>
      </c>
      <c r="BE9" s="1">
        <f t="shared" si="61"/>
        <v>0</v>
      </c>
      <c r="BF9" s="1">
        <f t="shared" si="62"/>
        <v>0</v>
      </c>
      <c r="BG9" s="1">
        <f t="shared" si="63"/>
        <v>0</v>
      </c>
      <c r="BI9" s="2">
        <f t="shared" si="117"/>
        <v>3.0000000000000027E-2</v>
      </c>
      <c r="BJ9" s="2">
        <f t="shared" si="118"/>
        <v>-4.0000000000000036E-2</v>
      </c>
      <c r="BK9" s="2">
        <f t="shared" si="119"/>
        <v>-1.000000000000012E-2</v>
      </c>
      <c r="BL9" s="2">
        <f t="shared" si="120"/>
        <v>1.0000000000000009E-2</v>
      </c>
      <c r="BN9" s="1">
        <f t="shared" si="121"/>
        <v>3997.8550736782076</v>
      </c>
      <c r="BO9" s="1">
        <f t="shared" si="122"/>
        <v>0</v>
      </c>
      <c r="BP9" s="1">
        <f t="shared" si="123"/>
        <v>0</v>
      </c>
      <c r="BQ9" s="1">
        <f t="shared" si="124"/>
        <v>0</v>
      </c>
      <c r="BS9" s="100">
        <f t="shared" si="68"/>
        <v>9.9946376841955189</v>
      </c>
      <c r="BT9" s="100">
        <f t="shared" si="69"/>
        <v>0</v>
      </c>
      <c r="BU9" s="100">
        <f t="shared" si="70"/>
        <v>0</v>
      </c>
      <c r="BV9" s="100">
        <f t="shared" si="71"/>
        <v>0</v>
      </c>
      <c r="BW9" s="1"/>
      <c r="BX9" s="1">
        <f t="shared" si="125"/>
        <v>116.44238078674402</v>
      </c>
      <c r="BY9" s="1">
        <f t="shared" si="72"/>
        <v>0</v>
      </c>
      <c r="BZ9" s="1">
        <f t="shared" si="72"/>
        <v>0</v>
      </c>
      <c r="CA9" s="1">
        <f t="shared" si="72"/>
        <v>0</v>
      </c>
      <c r="CB9" s="1"/>
      <c r="CC9" s="1">
        <f t="shared" si="126"/>
        <v>3987.8604359940123</v>
      </c>
      <c r="CD9" s="1">
        <f>BO9-BT9</f>
        <v>0</v>
      </c>
      <c r="CE9" s="1">
        <f>BP9-BU9</f>
        <v>0</v>
      </c>
      <c r="CF9" s="1">
        <f>BQ9-BV9</f>
        <v>0</v>
      </c>
      <c r="CG9" s="1"/>
      <c r="CH9" s="1">
        <f t="shared" si="73"/>
        <v>3987.8604359940123</v>
      </c>
      <c r="CI9" s="1">
        <f t="shared" si="74"/>
        <v>6673.9484250604937</v>
      </c>
      <c r="CJ9" s="1">
        <f t="shared" si="75"/>
        <v>6780.3961681630426</v>
      </c>
      <c r="CK9" s="1">
        <f t="shared" si="127"/>
        <v>13454.344593223537</v>
      </c>
      <c r="CL9" s="1"/>
      <c r="CM9" s="1">
        <f t="shared" si="76"/>
        <v>6727.1722966117686</v>
      </c>
      <c r="CN9" s="1">
        <f t="shared" si="77"/>
        <v>0</v>
      </c>
      <c r="CO9" s="1">
        <f t="shared" si="78"/>
        <v>6727.1722966117686</v>
      </c>
      <c r="CP9" s="1">
        <f t="shared" si="79"/>
        <v>0</v>
      </c>
      <c r="CQ9" s="1"/>
      <c r="CR9" s="1">
        <f t="shared" si="128"/>
        <v>13454.344593223537</v>
      </c>
      <c r="CS9" s="1">
        <f t="shared" si="129"/>
        <v>0</v>
      </c>
      <c r="CT9" s="1"/>
      <c r="CU9" s="100">
        <f t="shared" si="80"/>
        <v>0</v>
      </c>
      <c r="CV9" s="100">
        <f t="shared" si="81"/>
        <v>0</v>
      </c>
      <c r="CW9" s="100">
        <f t="shared" si="82"/>
        <v>6727.1722966117686</v>
      </c>
      <c r="CX9" s="100">
        <f t="shared" si="83"/>
        <v>0</v>
      </c>
      <c r="CY9" s="1"/>
      <c r="CZ9" s="21">
        <f t="shared" si="130"/>
        <v>0</v>
      </c>
      <c r="DA9" s="21">
        <f t="shared" si="131"/>
        <v>0</v>
      </c>
      <c r="DB9" s="21">
        <f t="shared" si="132"/>
        <v>10.090758444917654</v>
      </c>
      <c r="DC9" s="21">
        <f t="shared" si="133"/>
        <v>0</v>
      </c>
      <c r="DD9" s="1"/>
      <c r="DE9" s="1">
        <f t="shared" si="134"/>
        <v>0</v>
      </c>
      <c r="DF9" s="1">
        <f t="shared" si="135"/>
        <v>0</v>
      </c>
      <c r="DG9" s="1">
        <f t="shared" si="136"/>
        <v>6717.0815381668508</v>
      </c>
      <c r="DH9" s="1">
        <f t="shared" si="137"/>
        <v>0</v>
      </c>
      <c r="DI9" s="1"/>
      <c r="DJ9" s="1">
        <f t="shared" si="86"/>
        <v>6673.9484250604937</v>
      </c>
      <c r="DK9" s="1">
        <f t="shared" si="87"/>
        <v>0</v>
      </c>
      <c r="DL9" s="1">
        <f t="shared" si="88"/>
        <v>0</v>
      </c>
      <c r="DM9" s="1">
        <f t="shared" si="89"/>
        <v>0</v>
      </c>
      <c r="DN9" s="1"/>
      <c r="DO9" s="1">
        <f t="shared" si="138"/>
        <v>6673.9484250604937</v>
      </c>
      <c r="DP9" s="1">
        <f t="shared" si="139"/>
        <v>0</v>
      </c>
      <c r="DQ9" s="1">
        <f t="shared" si="140"/>
        <v>6717.0815381668508</v>
      </c>
      <c r="DR9" s="1">
        <f t="shared" si="141"/>
        <v>0</v>
      </c>
      <c r="DS9" s="1"/>
      <c r="DT9" s="1">
        <f t="shared" si="142"/>
        <v>13391.029963227345</v>
      </c>
      <c r="DU9" s="1">
        <f t="shared" si="143"/>
        <v>0</v>
      </c>
      <c r="DV9" s="1">
        <f t="shared" si="144"/>
        <v>13391.029963227345</v>
      </c>
      <c r="DW9" s="1"/>
      <c r="DX9" s="1">
        <f t="shared" si="145"/>
        <v>0</v>
      </c>
      <c r="DY9" s="1">
        <f t="shared" si="146"/>
        <v>0</v>
      </c>
      <c r="DZ9" s="1">
        <f t="shared" si="147"/>
        <v>6717.0815381668508</v>
      </c>
      <c r="EA9" s="1">
        <f t="shared" si="148"/>
        <v>0</v>
      </c>
      <c r="EB9" s="1"/>
      <c r="EC9" s="2">
        <f t="shared" si="149"/>
        <v>3.0000000000000027E-2</v>
      </c>
      <c r="ED9" s="2">
        <f t="shared" si="150"/>
        <v>-4.0000000000000036E-2</v>
      </c>
      <c r="EE9" s="2">
        <f t="shared" si="151"/>
        <v>-1.000000000000012E-2</v>
      </c>
      <c r="EF9" s="2">
        <f t="shared" si="152"/>
        <v>1.0000000000000009E-2</v>
      </c>
      <c r="EG9" s="1"/>
      <c r="EH9" s="2">
        <f t="shared" si="153"/>
        <v>0.15999999999999992</v>
      </c>
      <c r="EI9" s="2">
        <f t="shared" si="154"/>
        <v>-1.0000000000000009E-2</v>
      </c>
      <c r="EJ9" s="2">
        <f t="shared" si="155"/>
        <v>8.0000000000000071E-2</v>
      </c>
      <c r="EK9" s="2">
        <f t="shared" si="156"/>
        <v>0.26</v>
      </c>
      <c r="EL9" s="1"/>
      <c r="EM9" s="2">
        <f t="shared" si="197"/>
        <v>0.12999999999999989</v>
      </c>
      <c r="EN9" s="2">
        <f t="shared" si="157"/>
        <v>3.0000000000000027E-2</v>
      </c>
      <c r="EO9" s="2">
        <f t="shared" si="158"/>
        <v>9.0000000000000191E-2</v>
      </c>
      <c r="EP9" s="2">
        <f t="shared" si="159"/>
        <v>0.25</v>
      </c>
      <c r="EQ9" s="1"/>
      <c r="ER9" s="1">
        <f t="shared" si="160"/>
        <v>0</v>
      </c>
      <c r="ES9" s="1">
        <f t="shared" si="161"/>
        <v>0</v>
      </c>
      <c r="ET9" s="1">
        <f t="shared" si="162"/>
        <v>7321.6188766018695</v>
      </c>
      <c r="EU9" s="1">
        <f t="shared" si="163"/>
        <v>0</v>
      </c>
      <c r="EV9" s="1"/>
      <c r="EW9" s="1">
        <f t="shared" si="164"/>
        <v>0</v>
      </c>
      <c r="EX9" s="1">
        <f t="shared" si="98"/>
        <v>0</v>
      </c>
      <c r="EY9" s="1">
        <f t="shared" si="98"/>
        <v>67.170815381669314</v>
      </c>
      <c r="EZ9" s="1">
        <f t="shared" si="98"/>
        <v>0</v>
      </c>
      <c r="FA9" s="1"/>
      <c r="FB9" s="1">
        <f t="shared" si="165"/>
        <v>6673.9484250604937</v>
      </c>
      <c r="FC9" s="1">
        <f>DK9</f>
        <v>0</v>
      </c>
      <c r="FD9" s="1">
        <f>DL9</f>
        <v>0</v>
      </c>
      <c r="FE9" s="1">
        <f>DM9</f>
        <v>0</v>
      </c>
      <c r="FF9" s="1"/>
      <c r="FG9" s="2">
        <f t="shared" si="166"/>
        <v>0.15999999999999992</v>
      </c>
      <c r="FH9" s="2">
        <f>EI9</f>
        <v>-1.0000000000000009E-2</v>
      </c>
      <c r="FI9" s="2">
        <f>EJ9</f>
        <v>8.0000000000000071E-2</v>
      </c>
      <c r="FJ9" s="2">
        <f>EK9</f>
        <v>0.26</v>
      </c>
      <c r="FK9" s="1"/>
      <c r="FL9" s="1">
        <f t="shared" si="167"/>
        <v>7741.7801730701722</v>
      </c>
      <c r="FM9" s="1">
        <f t="shared" si="168"/>
        <v>0</v>
      </c>
      <c r="FN9" s="1">
        <f t="shared" si="169"/>
        <v>0</v>
      </c>
      <c r="FO9" s="1">
        <f t="shared" si="170"/>
        <v>0</v>
      </c>
      <c r="FP9" s="1"/>
      <c r="FQ9" s="1">
        <f t="shared" si="171"/>
        <v>0</v>
      </c>
      <c r="FR9" s="1">
        <f>ES9</f>
        <v>0</v>
      </c>
      <c r="FS9" s="1">
        <f>ET9</f>
        <v>7321.6188766018695</v>
      </c>
      <c r="FT9" s="1">
        <f>EU9</f>
        <v>0</v>
      </c>
      <c r="FU9" s="1"/>
      <c r="FV9" s="1">
        <f t="shared" si="172"/>
        <v>7741.7801730701722</v>
      </c>
      <c r="FW9" s="1">
        <f t="shared" si="173"/>
        <v>0</v>
      </c>
      <c r="FX9" s="1">
        <f t="shared" si="174"/>
        <v>0</v>
      </c>
      <c r="FY9" s="1">
        <f t="shared" si="175"/>
        <v>0</v>
      </c>
      <c r="FZ9" s="1"/>
      <c r="GA9" s="1">
        <f t="shared" si="176"/>
        <v>7741.7801730701722</v>
      </c>
      <c r="GB9" s="1">
        <f t="shared" si="177"/>
        <v>0</v>
      </c>
      <c r="GC9" s="1">
        <f t="shared" si="178"/>
        <v>7321.6188766018695</v>
      </c>
      <c r="GD9" s="1">
        <f t="shared" si="179"/>
        <v>0</v>
      </c>
      <c r="GE9" s="1"/>
      <c r="GF9" s="1">
        <f t="shared" si="180"/>
        <v>15063.399049672042</v>
      </c>
      <c r="GG9" s="1">
        <f t="shared" si="181"/>
        <v>0</v>
      </c>
      <c r="GH9" s="1">
        <f t="shared" si="182"/>
        <v>15063.399049672042</v>
      </c>
      <c r="GI9" s="20">
        <f t="shared" si="183"/>
        <v>0.12852228473248228</v>
      </c>
      <c r="GJ9" s="20"/>
      <c r="GK9" s="100">
        <f t="shared" si="184"/>
        <v>9.9946376841955189</v>
      </c>
      <c r="GL9" s="100">
        <f t="shared" si="105"/>
        <v>0</v>
      </c>
      <c r="GM9" s="100">
        <f t="shared" si="105"/>
        <v>0</v>
      </c>
      <c r="GN9" s="100">
        <f t="shared" si="105"/>
        <v>0</v>
      </c>
      <c r="GP9" s="100">
        <f t="shared" si="185"/>
        <v>9.9946376841955189</v>
      </c>
      <c r="GR9" s="21">
        <f>CZ9</f>
        <v>0</v>
      </c>
      <c r="GS9" s="21">
        <f>DA9</f>
        <v>0</v>
      </c>
      <c r="GT9" s="21">
        <f>DB9</f>
        <v>10.090758444917654</v>
      </c>
      <c r="GU9" s="21">
        <f>DC9</f>
        <v>0</v>
      </c>
      <c r="GV9" s="21"/>
      <c r="GW9" s="100">
        <f t="shared" si="186"/>
        <v>10.090758444917654</v>
      </c>
      <c r="GY9" s="1">
        <f>BX9+EW9</f>
        <v>116.44238078674402</v>
      </c>
      <c r="GZ9" s="1">
        <f>BY9+EX9</f>
        <v>0</v>
      </c>
      <c r="HA9" s="1">
        <f>BZ9+EY9</f>
        <v>67.170815381669314</v>
      </c>
      <c r="HB9" s="1">
        <f>CA9+EZ9</f>
        <v>0</v>
      </c>
      <c r="HD9" s="100">
        <f t="shared" si="187"/>
        <v>183.61319616841334</v>
      </c>
    </row>
    <row r="10" spans="1:215" ht="15" customHeight="1" x14ac:dyDescent="0.25">
      <c r="A10" s="1">
        <f>'BTEvent-Driven Loop'!A9</f>
        <v>6</v>
      </c>
      <c r="B10" s="108">
        <f t="shared" si="48"/>
        <v>44609</v>
      </c>
      <c r="D10" s="1">
        <f>'BTEvent-Driven Loop'!C9</f>
        <v>0</v>
      </c>
      <c r="E10" s="1">
        <f>'BTEvent-Driven Loop'!D9</f>
        <v>0</v>
      </c>
      <c r="F10" s="1">
        <f>'BTEvent-Driven Loop'!E9</f>
        <v>0</v>
      </c>
      <c r="G10" s="1">
        <f>'BTEvent-Driven Loop'!F9</f>
        <v>1</v>
      </c>
      <c r="I10" s="1">
        <f>'BTEvent-Driven Loop'!H9</f>
        <v>180.53648121600003</v>
      </c>
      <c r="J10" s="1">
        <f>'BTEvent-Driven Loop'!I9</f>
        <v>594.61276644000009</v>
      </c>
      <c r="K10" s="1">
        <f>'BTEvent-Driven Loop'!J9</f>
        <v>1511.40123288</v>
      </c>
      <c r="L10" s="1">
        <f>'BTEvent-Driven Loop'!K9</f>
        <v>8110.5058943999975</v>
      </c>
      <c r="M10" s="1"/>
      <c r="N10" s="1">
        <f>'BTEvent-Driven Loop'!M9</f>
        <v>180.53648121600003</v>
      </c>
      <c r="O10" s="1">
        <f>'BTEvent-Driven Loop'!N9</f>
        <v>801.16246425600013</v>
      </c>
      <c r="P10" s="1">
        <f>'BTEvent-Driven Loop'!O9</f>
        <v>1712.9213972639998</v>
      </c>
      <c r="Q10" s="1">
        <f>'BTEvent-Driven Loop'!P9</f>
        <v>9124.3191311999981</v>
      </c>
      <c r="S10" s="2">
        <f t="shared" si="106"/>
        <v>-1.9999999999999907E-2</v>
      </c>
      <c r="T10" s="2">
        <f t="shared" si="106"/>
        <v>-4.9999999999999933E-2</v>
      </c>
      <c r="U10" s="2">
        <f t="shared" si="106"/>
        <v>5.0000000000000044E-2</v>
      </c>
      <c r="V10" s="2">
        <f t="shared" si="106"/>
        <v>-4.0000000000000036E-2</v>
      </c>
      <c r="X10" s="2">
        <f t="shared" si="107"/>
        <v>-1.9999999999999907E-2</v>
      </c>
      <c r="Y10" s="2">
        <f t="shared" si="107"/>
        <v>0.28000000000000003</v>
      </c>
      <c r="Z10" s="2">
        <f t="shared" si="107"/>
        <v>0.18999999999999995</v>
      </c>
      <c r="AA10" s="2">
        <f t="shared" si="107"/>
        <v>8.0000000000000071E-2</v>
      </c>
      <c r="AC10" s="1">
        <f t="shared" si="108"/>
        <v>1</v>
      </c>
      <c r="AD10" s="3">
        <f t="shared" si="51"/>
        <v>0.8</v>
      </c>
      <c r="AF10" s="2">
        <f t="shared" si="52"/>
        <v>0</v>
      </c>
      <c r="AG10" s="2">
        <f t="shared" si="52"/>
        <v>0</v>
      </c>
      <c r="AH10" s="2">
        <f t="shared" si="52"/>
        <v>0</v>
      </c>
      <c r="AI10" s="2">
        <f t="shared" si="52"/>
        <v>0.8</v>
      </c>
      <c r="AK10" s="1">
        <f t="shared" si="188"/>
        <v>7741.7801730701722</v>
      </c>
      <c r="AL10" s="1">
        <f t="shared" si="189"/>
        <v>0</v>
      </c>
      <c r="AM10" s="1">
        <f t="shared" si="190"/>
        <v>7321.6188766018695</v>
      </c>
      <c r="AN10" s="1">
        <f t="shared" si="191"/>
        <v>0</v>
      </c>
      <c r="AP10" s="1">
        <f t="shared" si="110"/>
        <v>15063.399049672042</v>
      </c>
      <c r="AQ10" s="1">
        <f t="shared" si="111"/>
        <v>0</v>
      </c>
      <c r="AR10" s="1">
        <f t="shared" si="112"/>
        <v>15063.399049672042</v>
      </c>
      <c r="AT10" s="1">
        <f t="shared" si="192"/>
        <v>0</v>
      </c>
      <c r="AU10" s="1">
        <f t="shared" si="193"/>
        <v>0</v>
      </c>
      <c r="AV10" s="1">
        <f t="shared" si="194"/>
        <v>0</v>
      </c>
      <c r="AW10" s="1">
        <f t="shared" si="195"/>
        <v>12050.719239737635</v>
      </c>
      <c r="AY10" s="1">
        <f t="shared" si="113"/>
        <v>7741.7801730701722</v>
      </c>
      <c r="AZ10" s="1">
        <f t="shared" si="114"/>
        <v>0</v>
      </c>
      <c r="BA10" s="1">
        <f t="shared" si="115"/>
        <v>7321.6188766018695</v>
      </c>
      <c r="BB10" s="1">
        <f t="shared" si="116"/>
        <v>0</v>
      </c>
      <c r="BD10" s="1">
        <f t="shared" si="196"/>
        <v>0</v>
      </c>
      <c r="BE10" s="1">
        <f t="shared" si="61"/>
        <v>0</v>
      </c>
      <c r="BF10" s="1">
        <f t="shared" si="62"/>
        <v>0</v>
      </c>
      <c r="BG10" s="1">
        <f t="shared" si="63"/>
        <v>0</v>
      </c>
      <c r="BI10" s="2">
        <f t="shared" si="117"/>
        <v>-1.9999999999999907E-2</v>
      </c>
      <c r="BJ10" s="2">
        <f t="shared" si="118"/>
        <v>-4.9999999999999933E-2</v>
      </c>
      <c r="BK10" s="2">
        <f t="shared" si="119"/>
        <v>5.0000000000000044E-2</v>
      </c>
      <c r="BL10" s="2">
        <f t="shared" si="120"/>
        <v>-4.0000000000000036E-2</v>
      </c>
      <c r="BN10" s="1">
        <f t="shared" si="121"/>
        <v>7586.9445696087696</v>
      </c>
      <c r="BO10" s="1">
        <f t="shared" si="122"/>
        <v>0</v>
      </c>
      <c r="BP10" s="1">
        <f t="shared" si="123"/>
        <v>7687.6998204319634</v>
      </c>
      <c r="BQ10" s="1">
        <f t="shared" si="124"/>
        <v>0</v>
      </c>
      <c r="BS10" s="100">
        <f t="shared" si="68"/>
        <v>18.967361424021924</v>
      </c>
      <c r="BT10" s="100">
        <f t="shared" si="69"/>
        <v>0</v>
      </c>
      <c r="BU10" s="100">
        <f t="shared" si="70"/>
        <v>19.219249551079908</v>
      </c>
      <c r="BV10" s="100">
        <f t="shared" si="71"/>
        <v>0</v>
      </c>
      <c r="BW10" s="1"/>
      <c r="BX10" s="1">
        <f t="shared" si="125"/>
        <v>-154.83560346140271</v>
      </c>
      <c r="BY10" s="1">
        <f t="shared" si="72"/>
        <v>0</v>
      </c>
      <c r="BZ10" s="1">
        <f t="shared" si="72"/>
        <v>366.08094383009382</v>
      </c>
      <c r="CA10" s="1">
        <f t="shared" si="72"/>
        <v>0</v>
      </c>
      <c r="CB10" s="1"/>
      <c r="CC10" s="1">
        <f t="shared" si="126"/>
        <v>7567.9772081847477</v>
      </c>
      <c r="CD10" s="1">
        <f>BO10-BT10</f>
        <v>0</v>
      </c>
      <c r="CE10" s="1">
        <f>BP10-BU10</f>
        <v>7668.4805708808835</v>
      </c>
      <c r="CF10" s="1">
        <f>BQ10-BV10</f>
        <v>0</v>
      </c>
      <c r="CG10" s="1"/>
      <c r="CH10" s="1">
        <f t="shared" si="73"/>
        <v>15236.457779065631</v>
      </c>
      <c r="CI10" s="1">
        <f t="shared" si="74"/>
        <v>0</v>
      </c>
      <c r="CJ10" s="1">
        <f t="shared" si="75"/>
        <v>15236.457779065631</v>
      </c>
      <c r="CK10" s="1">
        <f t="shared" si="127"/>
        <v>15236.457779065631</v>
      </c>
      <c r="CL10" s="1"/>
      <c r="CM10" s="1">
        <f t="shared" si="76"/>
        <v>0</v>
      </c>
      <c r="CN10" s="1">
        <f t="shared" si="77"/>
        <v>0</v>
      </c>
      <c r="CO10" s="1">
        <f t="shared" si="78"/>
        <v>0</v>
      </c>
      <c r="CP10" s="1">
        <f t="shared" si="79"/>
        <v>12189.166223252505</v>
      </c>
      <c r="CQ10" s="1"/>
      <c r="CR10" s="1">
        <f t="shared" si="128"/>
        <v>12189.166223252505</v>
      </c>
      <c r="CS10" s="1">
        <f t="shared" si="129"/>
        <v>3047.2915558131263</v>
      </c>
      <c r="CT10" s="1"/>
      <c r="CU10" s="100">
        <f t="shared" si="80"/>
        <v>0</v>
      </c>
      <c r="CV10" s="100">
        <f t="shared" si="81"/>
        <v>0</v>
      </c>
      <c r="CW10" s="100">
        <f t="shared" si="82"/>
        <v>0</v>
      </c>
      <c r="CX10" s="100">
        <f t="shared" si="83"/>
        <v>12189.166223252505</v>
      </c>
      <c r="CY10" s="1"/>
      <c r="CZ10" s="21">
        <f t="shared" si="130"/>
        <v>0</v>
      </c>
      <c r="DA10" s="21">
        <f t="shared" si="131"/>
        <v>0</v>
      </c>
      <c r="DB10" s="21">
        <f t="shared" si="132"/>
        <v>0</v>
      </c>
      <c r="DC10" s="21">
        <f t="shared" si="133"/>
        <v>18.28374933487876</v>
      </c>
      <c r="DD10" s="1"/>
      <c r="DE10" s="1">
        <f t="shared" si="134"/>
        <v>0</v>
      </c>
      <c r="DF10" s="1">
        <f t="shared" si="135"/>
        <v>0</v>
      </c>
      <c r="DG10" s="1">
        <f t="shared" si="136"/>
        <v>0</v>
      </c>
      <c r="DH10" s="1">
        <f t="shared" si="137"/>
        <v>12170.882473917627</v>
      </c>
      <c r="DI10" s="1"/>
      <c r="DJ10" s="1">
        <f t="shared" si="86"/>
        <v>0</v>
      </c>
      <c r="DK10" s="1">
        <f t="shared" si="87"/>
        <v>0</v>
      </c>
      <c r="DL10" s="1">
        <f t="shared" si="88"/>
        <v>0</v>
      </c>
      <c r="DM10" s="1">
        <f t="shared" si="89"/>
        <v>0</v>
      </c>
      <c r="DN10" s="1"/>
      <c r="DO10" s="1">
        <f t="shared" si="138"/>
        <v>0</v>
      </c>
      <c r="DP10" s="1">
        <f t="shared" si="139"/>
        <v>0</v>
      </c>
      <c r="DQ10" s="1">
        <f t="shared" si="140"/>
        <v>0</v>
      </c>
      <c r="DR10" s="1">
        <f t="shared" si="141"/>
        <v>12170.882473917627</v>
      </c>
      <c r="DS10" s="1"/>
      <c r="DT10" s="1">
        <f t="shared" si="142"/>
        <v>12170.882473917627</v>
      </c>
      <c r="DU10" s="1">
        <f t="shared" si="143"/>
        <v>3047.2915558131263</v>
      </c>
      <c r="DV10" s="1">
        <f t="shared" si="144"/>
        <v>15218.174029730753</v>
      </c>
      <c r="DW10" s="1"/>
      <c r="DX10" s="1">
        <f t="shared" si="145"/>
        <v>0</v>
      </c>
      <c r="DY10" s="1">
        <f t="shared" si="146"/>
        <v>0</v>
      </c>
      <c r="DZ10" s="1">
        <f t="shared" si="147"/>
        <v>0</v>
      </c>
      <c r="EA10" s="1">
        <f t="shared" si="148"/>
        <v>12170.882473917627</v>
      </c>
      <c r="EB10" s="1"/>
      <c r="EC10" s="2">
        <f t="shared" si="149"/>
        <v>-1.9999999999999907E-2</v>
      </c>
      <c r="ED10" s="2">
        <f t="shared" si="150"/>
        <v>-4.9999999999999933E-2</v>
      </c>
      <c r="EE10" s="2">
        <f t="shared" si="151"/>
        <v>5.0000000000000044E-2</v>
      </c>
      <c r="EF10" s="2">
        <f t="shared" si="152"/>
        <v>-4.0000000000000036E-2</v>
      </c>
      <c r="EG10" s="1"/>
      <c r="EH10" s="2">
        <f t="shared" si="153"/>
        <v>-1.9999999999999907E-2</v>
      </c>
      <c r="EI10" s="2">
        <f t="shared" si="154"/>
        <v>0.28000000000000003</v>
      </c>
      <c r="EJ10" s="2">
        <f t="shared" si="155"/>
        <v>0.18999999999999995</v>
      </c>
      <c r="EK10" s="2">
        <f t="shared" si="156"/>
        <v>8.0000000000000071E-2</v>
      </c>
      <c r="EL10" s="1"/>
      <c r="EM10" s="2">
        <f t="shared" si="197"/>
        <v>0</v>
      </c>
      <c r="EN10" s="2">
        <f t="shared" si="157"/>
        <v>0.32999999999999996</v>
      </c>
      <c r="EO10" s="2">
        <f t="shared" si="158"/>
        <v>0.1399999999999999</v>
      </c>
      <c r="EP10" s="2">
        <f t="shared" si="159"/>
        <v>0.12000000000000011</v>
      </c>
      <c r="EQ10" s="1"/>
      <c r="ER10" s="1">
        <f t="shared" si="160"/>
        <v>0</v>
      </c>
      <c r="ES10" s="1">
        <f t="shared" si="161"/>
        <v>0</v>
      </c>
      <c r="ET10" s="1">
        <f t="shared" si="162"/>
        <v>0</v>
      </c>
      <c r="EU10" s="1">
        <f t="shared" si="163"/>
        <v>13631.388370787743</v>
      </c>
      <c r="EV10" s="1"/>
      <c r="EW10" s="1">
        <f t="shared" si="164"/>
        <v>0</v>
      </c>
      <c r="EX10" s="1">
        <f t="shared" si="98"/>
        <v>0</v>
      </c>
      <c r="EY10" s="1">
        <f t="shared" si="98"/>
        <v>0</v>
      </c>
      <c r="EZ10" s="1">
        <f t="shared" si="98"/>
        <v>486.83529895670551</v>
      </c>
      <c r="FA10" s="1"/>
      <c r="FB10" s="1">
        <f t="shared" si="165"/>
        <v>0</v>
      </c>
      <c r="FC10" s="1">
        <f>DK10</f>
        <v>0</v>
      </c>
      <c r="FD10" s="1">
        <f>DL10</f>
        <v>0</v>
      </c>
      <c r="FE10" s="1">
        <f>DM10</f>
        <v>0</v>
      </c>
      <c r="FF10" s="1"/>
      <c r="FG10" s="2">
        <f t="shared" si="166"/>
        <v>-1.9999999999999907E-2</v>
      </c>
      <c r="FH10" s="2">
        <f>EI10</f>
        <v>0.28000000000000003</v>
      </c>
      <c r="FI10" s="2">
        <f>EJ10</f>
        <v>0.18999999999999995</v>
      </c>
      <c r="FJ10" s="2">
        <f>EK10</f>
        <v>8.0000000000000071E-2</v>
      </c>
      <c r="FK10" s="1"/>
      <c r="FL10" s="1">
        <f t="shared" si="167"/>
        <v>0</v>
      </c>
      <c r="FM10" s="1">
        <f t="shared" si="168"/>
        <v>0</v>
      </c>
      <c r="FN10" s="1">
        <f t="shared" si="169"/>
        <v>0</v>
      </c>
      <c r="FO10" s="1">
        <f t="shared" si="170"/>
        <v>0</v>
      </c>
      <c r="FP10" s="1"/>
      <c r="FQ10" s="1">
        <f t="shared" si="171"/>
        <v>0</v>
      </c>
      <c r="FR10" s="1">
        <f>ES10</f>
        <v>0</v>
      </c>
      <c r="FS10" s="1">
        <f>ET10</f>
        <v>0</v>
      </c>
      <c r="FT10" s="1">
        <f>EU10</f>
        <v>13631.388370787743</v>
      </c>
      <c r="FU10" s="1"/>
      <c r="FV10" s="1">
        <f t="shared" si="172"/>
        <v>0</v>
      </c>
      <c r="FW10" s="1">
        <f t="shared" si="173"/>
        <v>0</v>
      </c>
      <c r="FX10" s="1">
        <f t="shared" si="174"/>
        <v>0</v>
      </c>
      <c r="FY10" s="1">
        <f t="shared" si="175"/>
        <v>0</v>
      </c>
      <c r="FZ10" s="1"/>
      <c r="GA10" s="1">
        <f t="shared" si="176"/>
        <v>0</v>
      </c>
      <c r="GB10" s="1">
        <f t="shared" si="177"/>
        <v>0</v>
      </c>
      <c r="GC10" s="1">
        <f t="shared" si="178"/>
        <v>0</v>
      </c>
      <c r="GD10" s="1">
        <f t="shared" si="179"/>
        <v>13631.388370787743</v>
      </c>
      <c r="GE10" s="1"/>
      <c r="GF10" s="1">
        <f t="shared" si="180"/>
        <v>13631.388370787743</v>
      </c>
      <c r="GG10" s="1">
        <f t="shared" si="181"/>
        <v>3047.2915558131263</v>
      </c>
      <c r="GH10" s="1">
        <f t="shared" si="182"/>
        <v>16678.679926600867</v>
      </c>
      <c r="GI10" s="20">
        <f t="shared" si="183"/>
        <v>0.10723216397589841</v>
      </c>
      <c r="GJ10" s="20"/>
      <c r="GK10" s="100">
        <f t="shared" si="184"/>
        <v>18.967361424021924</v>
      </c>
      <c r="GL10" s="100">
        <f t="shared" si="105"/>
        <v>0</v>
      </c>
      <c r="GM10" s="100">
        <f t="shared" si="105"/>
        <v>19.219249551079908</v>
      </c>
      <c r="GN10" s="100">
        <f t="shared" si="105"/>
        <v>0</v>
      </c>
      <c r="GP10" s="100">
        <f t="shared" si="185"/>
        <v>38.186610975101829</v>
      </c>
      <c r="GR10" s="21">
        <f>CZ10</f>
        <v>0</v>
      </c>
      <c r="GS10" s="21">
        <f>DA10</f>
        <v>0</v>
      </c>
      <c r="GT10" s="21">
        <f>DB10</f>
        <v>0</v>
      </c>
      <c r="GU10" s="21">
        <f>DC10</f>
        <v>18.28374933487876</v>
      </c>
      <c r="GV10" s="21"/>
      <c r="GW10" s="100">
        <f t="shared" si="186"/>
        <v>18.28374933487876</v>
      </c>
      <c r="GY10" s="1">
        <f>BX10+EW10</f>
        <v>-154.83560346140271</v>
      </c>
      <c r="GZ10" s="1">
        <f>BY10+EX10</f>
        <v>0</v>
      </c>
      <c r="HA10" s="1">
        <f>BZ10+EY10</f>
        <v>366.08094383009382</v>
      </c>
      <c r="HB10" s="1">
        <f>CA10+EZ10</f>
        <v>486.83529895670551</v>
      </c>
      <c r="HD10" s="100">
        <f t="shared" si="187"/>
        <v>698.08063932539665</v>
      </c>
    </row>
    <row r="11" spans="1:215" ht="15" customHeight="1" x14ac:dyDescent="0.25">
      <c r="A11" s="1">
        <f>'BTEvent-Driven Loop'!A10</f>
        <v>7</v>
      </c>
      <c r="B11" s="108">
        <f t="shared" si="48"/>
        <v>44610</v>
      </c>
      <c r="D11" s="1">
        <f>'BTEvent-Driven Loop'!C10</f>
        <v>0</v>
      </c>
      <c r="E11" s="1">
        <f>'BTEvent-Driven Loop'!D10</f>
        <v>1</v>
      </c>
      <c r="F11" s="1">
        <f>'BTEvent-Driven Loop'!E10</f>
        <v>0</v>
      </c>
      <c r="G11" s="1">
        <f>'BTEvent-Driven Loop'!F10</f>
        <v>0</v>
      </c>
      <c r="I11" s="1">
        <f>'BTEvent-Driven Loop'!H10</f>
        <v>182.34184602816003</v>
      </c>
      <c r="J11" s="1">
        <f>'BTEvent-Driven Loop'!I10</f>
        <v>777.12759032832014</v>
      </c>
      <c r="K11" s="1">
        <f>'BTEvent-Driven Loop'!J10</f>
        <v>1781.4382531545598</v>
      </c>
      <c r="L11" s="1">
        <f>'BTEvent-Driven Loop'!K10</f>
        <v>9033.0759398879982</v>
      </c>
      <c r="M11" s="1"/>
      <c r="N11" s="1">
        <f>'BTEvent-Driven Loop'!M10</f>
        <v>229.28133114432003</v>
      </c>
      <c r="O11" s="1">
        <f>'BTEvent-Driven Loop'!N10</f>
        <v>865.2554613964802</v>
      </c>
      <c r="P11" s="1">
        <f>'BTEvent-Driven Loop'!O10</f>
        <v>2004.1180347988795</v>
      </c>
      <c r="Q11" s="1">
        <f>'BTEvent-Driven Loop'!P10</f>
        <v>10584.210192191997</v>
      </c>
      <c r="S11" s="2">
        <f t="shared" si="106"/>
        <v>1.0000000000000009E-2</v>
      </c>
      <c r="T11" s="2">
        <f t="shared" si="106"/>
        <v>-3.0000000000000027E-2</v>
      </c>
      <c r="U11" s="2">
        <f t="shared" si="106"/>
        <v>4.0000000000000036E-2</v>
      </c>
      <c r="V11" s="2">
        <f t="shared" si="106"/>
        <v>-1.0000000000000009E-2</v>
      </c>
      <c r="X11" s="2">
        <f t="shared" si="107"/>
        <v>0.27</v>
      </c>
      <c r="Y11" s="2">
        <f t="shared" si="107"/>
        <v>8.0000000000000071E-2</v>
      </c>
      <c r="Z11" s="2">
        <f t="shared" si="107"/>
        <v>0.16999999999999993</v>
      </c>
      <c r="AA11" s="2">
        <f t="shared" si="107"/>
        <v>0.15999999999999992</v>
      </c>
      <c r="AC11" s="1">
        <f t="shared" si="108"/>
        <v>1</v>
      </c>
      <c r="AD11" s="3">
        <f t="shared" si="51"/>
        <v>0.8</v>
      </c>
      <c r="AF11" s="2">
        <f t="shared" si="52"/>
        <v>0</v>
      </c>
      <c r="AG11" s="2">
        <f t="shared" si="52"/>
        <v>0.8</v>
      </c>
      <c r="AH11" s="2">
        <f t="shared" si="52"/>
        <v>0</v>
      </c>
      <c r="AI11" s="2">
        <f t="shared" si="52"/>
        <v>0</v>
      </c>
      <c r="AK11" s="1">
        <f t="shared" si="188"/>
        <v>0</v>
      </c>
      <c r="AL11" s="1">
        <f t="shared" si="189"/>
        <v>0</v>
      </c>
      <c r="AM11" s="1">
        <f t="shared" si="190"/>
        <v>0</v>
      </c>
      <c r="AN11" s="1">
        <f t="shared" si="191"/>
        <v>13631.388370787743</v>
      </c>
      <c r="AP11" s="1">
        <f t="shared" si="110"/>
        <v>13631.388370787743</v>
      </c>
      <c r="AQ11" s="1">
        <f t="shared" si="111"/>
        <v>3047.2915558131263</v>
      </c>
      <c r="AR11" s="1">
        <f t="shared" si="112"/>
        <v>16678.679926600867</v>
      </c>
      <c r="AT11" s="1">
        <f t="shared" si="192"/>
        <v>0</v>
      </c>
      <c r="AU11" s="1">
        <f t="shared" si="193"/>
        <v>13342.943941280695</v>
      </c>
      <c r="AV11" s="1">
        <f t="shared" si="194"/>
        <v>0</v>
      </c>
      <c r="AW11" s="1">
        <f t="shared" si="195"/>
        <v>0</v>
      </c>
      <c r="AY11" s="1">
        <f t="shared" si="113"/>
        <v>0</v>
      </c>
      <c r="AZ11" s="1">
        <f t="shared" si="114"/>
        <v>0</v>
      </c>
      <c r="BA11" s="1">
        <f t="shared" si="115"/>
        <v>0</v>
      </c>
      <c r="BB11" s="1">
        <f t="shared" si="116"/>
        <v>13631.388370787743</v>
      </c>
      <c r="BD11" s="1">
        <f t="shared" si="196"/>
        <v>0</v>
      </c>
      <c r="BE11" s="1">
        <f t="shared" si="61"/>
        <v>0</v>
      </c>
      <c r="BF11" s="1">
        <f t="shared" si="62"/>
        <v>0</v>
      </c>
      <c r="BG11" s="1">
        <f t="shared" si="63"/>
        <v>0</v>
      </c>
      <c r="BI11" s="2">
        <f t="shared" si="117"/>
        <v>1.0000000000000009E-2</v>
      </c>
      <c r="BJ11" s="2">
        <f t="shared" si="118"/>
        <v>-3.0000000000000027E-2</v>
      </c>
      <c r="BK11" s="2">
        <f t="shared" si="119"/>
        <v>4.0000000000000036E-2</v>
      </c>
      <c r="BL11" s="2">
        <f t="shared" si="120"/>
        <v>-1.0000000000000009E-2</v>
      </c>
      <c r="BN11" s="1">
        <f t="shared" si="121"/>
        <v>0</v>
      </c>
      <c r="BO11" s="1">
        <f t="shared" si="122"/>
        <v>0</v>
      </c>
      <c r="BP11" s="1">
        <f t="shared" si="123"/>
        <v>0</v>
      </c>
      <c r="BQ11" s="1">
        <f t="shared" si="124"/>
        <v>13495.074487079866</v>
      </c>
      <c r="BS11" s="100">
        <f t="shared" si="68"/>
        <v>0</v>
      </c>
      <c r="BT11" s="100">
        <f t="shared" si="69"/>
        <v>0</v>
      </c>
      <c r="BU11" s="100">
        <f t="shared" si="70"/>
        <v>0</v>
      </c>
      <c r="BV11" s="100">
        <f t="shared" si="71"/>
        <v>33.737686217699668</v>
      </c>
      <c r="BW11" s="1"/>
      <c r="BX11" s="1">
        <f t="shared" si="125"/>
        <v>0</v>
      </c>
      <c r="BY11" s="1">
        <f t="shared" si="72"/>
        <v>0</v>
      </c>
      <c r="BZ11" s="1">
        <f t="shared" si="72"/>
        <v>0</v>
      </c>
      <c r="CA11" s="1">
        <f t="shared" si="72"/>
        <v>-136.31388370787755</v>
      </c>
      <c r="CB11" s="1"/>
      <c r="CC11" s="1">
        <f t="shared" si="126"/>
        <v>0</v>
      </c>
      <c r="CD11" s="1">
        <f>BO11-BT11</f>
        <v>0</v>
      </c>
      <c r="CE11" s="1">
        <f>BP11-BU11</f>
        <v>0</v>
      </c>
      <c r="CF11" s="1">
        <f>BQ11-BV11</f>
        <v>13461.336800862167</v>
      </c>
      <c r="CG11" s="1"/>
      <c r="CH11" s="1">
        <f t="shared" si="73"/>
        <v>13461.336800862167</v>
      </c>
      <c r="CI11" s="1">
        <f t="shared" si="74"/>
        <v>0</v>
      </c>
      <c r="CJ11" s="1">
        <f t="shared" si="75"/>
        <v>16508.628356675294</v>
      </c>
      <c r="CK11" s="1">
        <f t="shared" si="127"/>
        <v>16508.628356675294</v>
      </c>
      <c r="CL11" s="1"/>
      <c r="CM11" s="1">
        <f t="shared" si="76"/>
        <v>0</v>
      </c>
      <c r="CN11" s="1">
        <f t="shared" si="77"/>
        <v>13206.902685340236</v>
      </c>
      <c r="CO11" s="1">
        <f t="shared" si="78"/>
        <v>0</v>
      </c>
      <c r="CP11" s="1">
        <f t="shared" si="79"/>
        <v>0</v>
      </c>
      <c r="CQ11" s="1"/>
      <c r="CR11" s="1">
        <f t="shared" si="128"/>
        <v>13206.902685340236</v>
      </c>
      <c r="CS11" s="1">
        <f t="shared" si="129"/>
        <v>3301.725671335058</v>
      </c>
      <c r="CT11" s="1"/>
      <c r="CU11" s="100">
        <f t="shared" si="80"/>
        <v>0</v>
      </c>
      <c r="CV11" s="100">
        <f t="shared" si="81"/>
        <v>13206.902685340236</v>
      </c>
      <c r="CW11" s="100">
        <f t="shared" si="82"/>
        <v>0</v>
      </c>
      <c r="CX11" s="100">
        <f t="shared" si="83"/>
        <v>0</v>
      </c>
      <c r="CY11" s="1"/>
      <c r="CZ11" s="21">
        <f t="shared" si="130"/>
        <v>0</v>
      </c>
      <c r="DA11" s="21">
        <f t="shared" si="131"/>
        <v>19.810354028010355</v>
      </c>
      <c r="DB11" s="21">
        <f t="shared" si="132"/>
        <v>0</v>
      </c>
      <c r="DC11" s="21">
        <f t="shared" si="133"/>
        <v>0</v>
      </c>
      <c r="DD11" s="1"/>
      <c r="DE11" s="1">
        <f t="shared" si="134"/>
        <v>0</v>
      </c>
      <c r="DF11" s="1">
        <f t="shared" si="135"/>
        <v>13187.092331312226</v>
      </c>
      <c r="DG11" s="1">
        <f t="shared" si="136"/>
        <v>0</v>
      </c>
      <c r="DH11" s="1">
        <f t="shared" si="137"/>
        <v>0</v>
      </c>
      <c r="DI11" s="1"/>
      <c r="DJ11" s="1">
        <f t="shared" si="86"/>
        <v>0</v>
      </c>
      <c r="DK11" s="1">
        <f t="shared" si="87"/>
        <v>0</v>
      </c>
      <c r="DL11" s="1">
        <f t="shared" si="88"/>
        <v>0</v>
      </c>
      <c r="DM11" s="1">
        <f t="shared" si="89"/>
        <v>0</v>
      </c>
      <c r="DN11" s="1"/>
      <c r="DO11" s="1">
        <f t="shared" si="138"/>
        <v>0</v>
      </c>
      <c r="DP11" s="1">
        <f t="shared" si="139"/>
        <v>13187.092331312226</v>
      </c>
      <c r="DQ11" s="1">
        <f t="shared" si="140"/>
        <v>0</v>
      </c>
      <c r="DR11" s="1">
        <f t="shared" si="141"/>
        <v>0</v>
      </c>
      <c r="DS11" s="1"/>
      <c r="DT11" s="1">
        <f t="shared" si="142"/>
        <v>13187.092331312226</v>
      </c>
      <c r="DU11" s="1">
        <f t="shared" si="143"/>
        <v>3301.725671335058</v>
      </c>
      <c r="DV11" s="1">
        <f t="shared" si="144"/>
        <v>16488.818002647284</v>
      </c>
      <c r="DW11" s="1"/>
      <c r="DX11" s="1">
        <f t="shared" si="145"/>
        <v>0</v>
      </c>
      <c r="DY11" s="1">
        <f t="shared" si="146"/>
        <v>13187.092331312226</v>
      </c>
      <c r="DZ11" s="1">
        <f t="shared" si="147"/>
        <v>0</v>
      </c>
      <c r="EA11" s="1">
        <f t="shared" si="148"/>
        <v>0</v>
      </c>
      <c r="EB11" s="1"/>
      <c r="EC11" s="2">
        <f t="shared" si="149"/>
        <v>1.0000000000000009E-2</v>
      </c>
      <c r="ED11" s="2">
        <f t="shared" si="150"/>
        <v>-3.0000000000000027E-2</v>
      </c>
      <c r="EE11" s="2">
        <f t="shared" si="151"/>
        <v>4.0000000000000036E-2</v>
      </c>
      <c r="EF11" s="2">
        <f t="shared" si="152"/>
        <v>-1.0000000000000009E-2</v>
      </c>
      <c r="EG11" s="1"/>
      <c r="EH11" s="2">
        <f t="shared" si="153"/>
        <v>0.27</v>
      </c>
      <c r="EI11" s="2">
        <f t="shared" si="154"/>
        <v>8.0000000000000071E-2</v>
      </c>
      <c r="EJ11" s="2">
        <f t="shared" si="155"/>
        <v>0.16999999999999993</v>
      </c>
      <c r="EK11" s="2">
        <f t="shared" si="156"/>
        <v>0.15999999999999992</v>
      </c>
      <c r="EL11" s="1"/>
      <c r="EM11" s="2">
        <f t="shared" si="197"/>
        <v>0.26</v>
      </c>
      <c r="EN11" s="2">
        <f t="shared" si="157"/>
        <v>0.1100000000000001</v>
      </c>
      <c r="EO11" s="2">
        <f t="shared" si="158"/>
        <v>0.12999999999999989</v>
      </c>
      <c r="EP11" s="2">
        <f t="shared" si="159"/>
        <v>0.16999999999999993</v>
      </c>
      <c r="EQ11" s="1"/>
      <c r="ER11" s="1">
        <f t="shared" si="160"/>
        <v>0</v>
      </c>
      <c r="ES11" s="1">
        <f t="shared" si="161"/>
        <v>14637.672487756572</v>
      </c>
      <c r="ET11" s="1">
        <f t="shared" si="162"/>
        <v>0</v>
      </c>
      <c r="EU11" s="1">
        <f t="shared" si="163"/>
        <v>0</v>
      </c>
      <c r="EV11" s="1"/>
      <c r="EW11" s="1">
        <f t="shared" si="164"/>
        <v>0</v>
      </c>
      <c r="EX11" s="1">
        <f t="shared" si="98"/>
        <v>395.61276993936713</v>
      </c>
      <c r="EY11" s="1">
        <f t="shared" si="98"/>
        <v>0</v>
      </c>
      <c r="EZ11" s="1">
        <f t="shared" si="98"/>
        <v>0</v>
      </c>
      <c r="FA11" s="1"/>
      <c r="FB11" s="1">
        <f t="shared" si="165"/>
        <v>0</v>
      </c>
      <c r="FC11" s="1">
        <f>DK11</f>
        <v>0</v>
      </c>
      <c r="FD11" s="1">
        <f>DL11</f>
        <v>0</v>
      </c>
      <c r="FE11" s="1">
        <f>DM11</f>
        <v>0</v>
      </c>
      <c r="FF11" s="1"/>
      <c r="FG11" s="2">
        <f t="shared" si="166"/>
        <v>0.27</v>
      </c>
      <c r="FH11" s="2">
        <f>EI11</f>
        <v>8.0000000000000071E-2</v>
      </c>
      <c r="FI11" s="2">
        <f>EJ11</f>
        <v>0.16999999999999993</v>
      </c>
      <c r="FJ11" s="2">
        <f>EK11</f>
        <v>0.15999999999999992</v>
      </c>
      <c r="FK11" s="1"/>
      <c r="FL11" s="1">
        <f t="shared" si="167"/>
        <v>0</v>
      </c>
      <c r="FM11" s="1">
        <f t="shared" si="168"/>
        <v>0</v>
      </c>
      <c r="FN11" s="1">
        <f t="shared" si="169"/>
        <v>0</v>
      </c>
      <c r="FO11" s="1">
        <f t="shared" si="170"/>
        <v>0</v>
      </c>
      <c r="FP11" s="1"/>
      <c r="FQ11" s="1">
        <f t="shared" si="171"/>
        <v>0</v>
      </c>
      <c r="FR11" s="1">
        <f>ES11</f>
        <v>14637.672487756572</v>
      </c>
      <c r="FS11" s="1">
        <f>ET11</f>
        <v>0</v>
      </c>
      <c r="FT11" s="1">
        <f>EU11</f>
        <v>0</v>
      </c>
      <c r="FU11" s="1"/>
      <c r="FV11" s="1">
        <f t="shared" si="172"/>
        <v>0</v>
      </c>
      <c r="FW11" s="1">
        <f t="shared" si="173"/>
        <v>0</v>
      </c>
      <c r="FX11" s="1">
        <f t="shared" si="174"/>
        <v>0</v>
      </c>
      <c r="FY11" s="1">
        <f t="shared" si="175"/>
        <v>0</v>
      </c>
      <c r="FZ11" s="1"/>
      <c r="GA11" s="1">
        <f t="shared" si="176"/>
        <v>0</v>
      </c>
      <c r="GB11" s="1">
        <f t="shared" si="177"/>
        <v>14637.672487756572</v>
      </c>
      <c r="GC11" s="1">
        <f t="shared" si="178"/>
        <v>0</v>
      </c>
      <c r="GD11" s="1">
        <f t="shared" si="179"/>
        <v>0</v>
      </c>
      <c r="GE11" s="1"/>
      <c r="GF11" s="1">
        <f t="shared" si="180"/>
        <v>14637.672487756572</v>
      </c>
      <c r="GG11" s="1">
        <f t="shared" si="181"/>
        <v>3301.725671335058</v>
      </c>
      <c r="GH11" s="1">
        <f t="shared" si="182"/>
        <v>17939.39815909163</v>
      </c>
      <c r="GI11" s="20">
        <f t="shared" si="183"/>
        <v>7.5588610012237156E-2</v>
      </c>
      <c r="GJ11" s="20"/>
      <c r="GK11" s="100">
        <f t="shared" si="184"/>
        <v>0</v>
      </c>
      <c r="GL11" s="100">
        <f t="shared" si="105"/>
        <v>0</v>
      </c>
      <c r="GM11" s="100">
        <f t="shared" si="105"/>
        <v>0</v>
      </c>
      <c r="GN11" s="100">
        <f t="shared" si="105"/>
        <v>33.737686217699668</v>
      </c>
      <c r="GP11" s="100">
        <f t="shared" si="185"/>
        <v>33.737686217699668</v>
      </c>
      <c r="GR11" s="21">
        <f>CZ11</f>
        <v>0</v>
      </c>
      <c r="GS11" s="21">
        <f>DA11</f>
        <v>19.810354028010355</v>
      </c>
      <c r="GT11" s="21">
        <f>DB11</f>
        <v>0</v>
      </c>
      <c r="GU11" s="21">
        <f>DC11</f>
        <v>0</v>
      </c>
      <c r="GV11" s="21"/>
      <c r="GW11" s="100">
        <f t="shared" si="186"/>
        <v>19.810354028010355</v>
      </c>
      <c r="GY11" s="1">
        <f>BX11+EW11</f>
        <v>0</v>
      </c>
      <c r="GZ11" s="1">
        <f>BY11+EX11</f>
        <v>395.61276993936713</v>
      </c>
      <c r="HA11" s="1">
        <f>BZ11+EY11</f>
        <v>0</v>
      </c>
      <c r="HB11" s="1">
        <f>CA11+EZ11</f>
        <v>-136.31388370787755</v>
      </c>
      <c r="HD11" s="100">
        <f t="shared" si="187"/>
        <v>259.29888623148958</v>
      </c>
    </row>
    <row r="12" spans="1:215" ht="15" customHeight="1" x14ac:dyDescent="0.25">
      <c r="A12" s="1">
        <f>'BTEvent-Driven Loop'!A11</f>
        <v>8</v>
      </c>
      <c r="B12" s="108">
        <f t="shared" si="48"/>
        <v>44611</v>
      </c>
      <c r="D12" s="1">
        <f>'BTEvent-Driven Loop'!C11</f>
        <v>0</v>
      </c>
      <c r="E12" s="1">
        <f>'BTEvent-Driven Loop'!D11</f>
        <v>1</v>
      </c>
      <c r="F12" s="1">
        <f>'BTEvent-Driven Loop'!E11</f>
        <v>1</v>
      </c>
      <c r="G12" s="1">
        <f>'BTEvent-Driven Loop'!F11</f>
        <v>1</v>
      </c>
      <c r="I12" s="1">
        <f>'BTEvent-Driven Loop'!H11</f>
        <v>233.86695776720643</v>
      </c>
      <c r="J12" s="1">
        <f>'BTEvent-Driven Loop'!I11</f>
        <v>882.56057062440982</v>
      </c>
      <c r="K12" s="1">
        <f>'BTEvent-Driven Loop'!J11</f>
        <v>2104.3239365388235</v>
      </c>
      <c r="L12" s="1">
        <f>'BTEvent-Driven Loop'!K11</f>
        <v>10478.368090270076</v>
      </c>
      <c r="M12" s="1"/>
      <c r="N12" s="1">
        <f>'BTEvent-Driven Loop'!M11</f>
        <v>279.72322399607043</v>
      </c>
      <c r="O12" s="1">
        <f>'BTEvent-Driven Loop'!N11</f>
        <v>917.17078908026906</v>
      </c>
      <c r="P12" s="1">
        <f>'BTEvent-Driven Loop'!O11</f>
        <v>2144.4062972348011</v>
      </c>
      <c r="Q12" s="1">
        <f>'BTEvent-Driven Loop'!P11</f>
        <v>10266.683886426237</v>
      </c>
      <c r="S12" s="2">
        <f t="shared" si="106"/>
        <v>2.0000000000000018E-2</v>
      </c>
      <c r="T12" s="2">
        <f t="shared" si="106"/>
        <v>2.0000000000000018E-2</v>
      </c>
      <c r="U12" s="2">
        <f t="shared" si="106"/>
        <v>5.0000000000000044E-2</v>
      </c>
      <c r="V12" s="2">
        <f t="shared" si="106"/>
        <v>-1.0000000000000009E-2</v>
      </c>
      <c r="X12" s="2">
        <f t="shared" si="107"/>
        <v>0.21999999999999997</v>
      </c>
      <c r="Y12" s="2">
        <f t="shared" si="107"/>
        <v>6.0000000000000053E-2</v>
      </c>
      <c r="Z12" s="2">
        <f t="shared" si="107"/>
        <v>7.0000000000000062E-2</v>
      </c>
      <c r="AA12" s="2">
        <f t="shared" si="107"/>
        <v>-2.9999999999999916E-2</v>
      </c>
      <c r="AC12" s="1">
        <f t="shared" si="108"/>
        <v>3</v>
      </c>
      <c r="AD12" s="3">
        <f t="shared" si="51"/>
        <v>0.33333333333333331</v>
      </c>
      <c r="AF12" s="2">
        <f t="shared" si="52"/>
        <v>0</v>
      </c>
      <c r="AG12" s="2">
        <f t="shared" si="52"/>
        <v>0.33333333333333331</v>
      </c>
      <c r="AH12" s="2">
        <f t="shared" si="52"/>
        <v>0.33333333333333331</v>
      </c>
      <c r="AI12" s="2">
        <f t="shared" si="52"/>
        <v>0.33333333333333331</v>
      </c>
      <c r="AK12" s="1">
        <f t="shared" si="188"/>
        <v>0</v>
      </c>
      <c r="AL12" s="1">
        <f t="shared" si="189"/>
        <v>14637.672487756572</v>
      </c>
      <c r="AM12" s="1">
        <f t="shared" si="190"/>
        <v>0</v>
      </c>
      <c r="AN12" s="1">
        <f t="shared" si="191"/>
        <v>0</v>
      </c>
      <c r="AP12" s="1">
        <f t="shared" si="110"/>
        <v>14637.672487756572</v>
      </c>
      <c r="AQ12" s="1">
        <f t="shared" si="111"/>
        <v>3301.725671335058</v>
      </c>
      <c r="AR12" s="1">
        <f t="shared" si="112"/>
        <v>17939.39815909163</v>
      </c>
      <c r="AT12" s="1">
        <f t="shared" si="192"/>
        <v>0</v>
      </c>
      <c r="AU12" s="1">
        <f t="shared" si="193"/>
        <v>5979.7993863638767</v>
      </c>
      <c r="AV12" s="1">
        <f t="shared" si="194"/>
        <v>5979.7993863638767</v>
      </c>
      <c r="AW12" s="1">
        <f t="shared" si="195"/>
        <v>5979.7993863638767</v>
      </c>
      <c r="AY12" s="1">
        <f t="shared" si="113"/>
        <v>0</v>
      </c>
      <c r="AZ12" s="1">
        <f t="shared" si="114"/>
        <v>8657.8731013926954</v>
      </c>
      <c r="BA12" s="1">
        <f t="shared" si="115"/>
        <v>0</v>
      </c>
      <c r="BB12" s="1">
        <f t="shared" si="116"/>
        <v>0</v>
      </c>
      <c r="BD12" s="1">
        <f t="shared" si="196"/>
        <v>0</v>
      </c>
      <c r="BE12" s="1">
        <f t="shared" si="61"/>
        <v>5979.7993863638767</v>
      </c>
      <c r="BF12" s="1">
        <f t="shared" si="62"/>
        <v>0</v>
      </c>
      <c r="BG12" s="1">
        <f t="shared" si="63"/>
        <v>0</v>
      </c>
      <c r="BI12" s="2">
        <f t="shared" si="117"/>
        <v>2.0000000000000018E-2</v>
      </c>
      <c r="BJ12" s="2">
        <f t="shared" si="118"/>
        <v>2.0000000000000018E-2</v>
      </c>
      <c r="BK12" s="2">
        <f t="shared" si="119"/>
        <v>5.0000000000000044E-2</v>
      </c>
      <c r="BL12" s="2">
        <f t="shared" si="120"/>
        <v>-1.0000000000000009E-2</v>
      </c>
      <c r="BN12" s="1">
        <f t="shared" si="121"/>
        <v>0</v>
      </c>
      <c r="BO12" s="1">
        <f t="shared" si="122"/>
        <v>8831.0305634205488</v>
      </c>
      <c r="BP12" s="1">
        <f t="shared" si="123"/>
        <v>0</v>
      </c>
      <c r="BQ12" s="1">
        <f t="shared" si="124"/>
        <v>0</v>
      </c>
      <c r="BS12" s="100">
        <f t="shared" si="68"/>
        <v>0</v>
      </c>
      <c r="BT12" s="100">
        <f t="shared" si="69"/>
        <v>22.077576408551373</v>
      </c>
      <c r="BU12" s="100">
        <f t="shared" si="70"/>
        <v>0</v>
      </c>
      <c r="BV12" s="100">
        <f t="shared" si="71"/>
        <v>0</v>
      </c>
      <c r="BW12" s="1"/>
      <c r="BX12" s="1">
        <f t="shared" si="125"/>
        <v>0</v>
      </c>
      <c r="BY12" s="1">
        <f t="shared" si="72"/>
        <v>173.15746202785405</v>
      </c>
      <c r="BZ12" s="1">
        <f t="shared" si="72"/>
        <v>0</v>
      </c>
      <c r="CA12" s="1">
        <f t="shared" si="72"/>
        <v>0</v>
      </c>
      <c r="CB12" s="1"/>
      <c r="CC12" s="1">
        <f t="shared" si="126"/>
        <v>0</v>
      </c>
      <c r="CD12" s="1">
        <f>BO12-BT12</f>
        <v>8808.9529870119968</v>
      </c>
      <c r="CE12" s="1">
        <f>BP12-BU12</f>
        <v>0</v>
      </c>
      <c r="CF12" s="1">
        <f>BQ12-BV12</f>
        <v>0</v>
      </c>
      <c r="CG12" s="1"/>
      <c r="CH12" s="1">
        <f t="shared" si="73"/>
        <v>8808.9529870119968</v>
      </c>
      <c r="CI12" s="1">
        <f t="shared" si="74"/>
        <v>5979.7993863638767</v>
      </c>
      <c r="CJ12" s="1">
        <f t="shared" si="75"/>
        <v>12110.678658347055</v>
      </c>
      <c r="CK12" s="1">
        <f t="shared" si="127"/>
        <v>18090.47804471093</v>
      </c>
      <c r="CL12" s="1"/>
      <c r="CM12" s="1">
        <f t="shared" si="76"/>
        <v>0</v>
      </c>
      <c r="CN12" s="1">
        <f t="shared" si="77"/>
        <v>6030.1593482369763</v>
      </c>
      <c r="CO12" s="1">
        <f t="shared" si="78"/>
        <v>6030.1593482369763</v>
      </c>
      <c r="CP12" s="1">
        <f t="shared" si="79"/>
        <v>6030.1593482369763</v>
      </c>
      <c r="CQ12" s="1"/>
      <c r="CR12" s="1">
        <f t="shared" si="128"/>
        <v>18090.47804471093</v>
      </c>
      <c r="CS12" s="1">
        <f t="shared" si="129"/>
        <v>0</v>
      </c>
      <c r="CT12" s="1"/>
      <c r="CU12" s="100">
        <f t="shared" si="80"/>
        <v>0</v>
      </c>
      <c r="CV12" s="100">
        <f t="shared" si="81"/>
        <v>0</v>
      </c>
      <c r="CW12" s="100">
        <f t="shared" si="82"/>
        <v>6030.1593482369763</v>
      </c>
      <c r="CX12" s="100">
        <f t="shared" si="83"/>
        <v>6030.1593482369763</v>
      </c>
      <c r="CY12" s="1"/>
      <c r="CZ12" s="21">
        <f t="shared" si="130"/>
        <v>0</v>
      </c>
      <c r="DA12" s="21">
        <f t="shared" si="131"/>
        <v>0</v>
      </c>
      <c r="DB12" s="21">
        <f t="shared" si="132"/>
        <v>9.0452390223554637</v>
      </c>
      <c r="DC12" s="21">
        <f t="shared" si="133"/>
        <v>9.0452390223554637</v>
      </c>
      <c r="DD12" s="1"/>
      <c r="DE12" s="1">
        <f t="shared" si="134"/>
        <v>0</v>
      </c>
      <c r="DF12" s="1">
        <f t="shared" si="135"/>
        <v>0</v>
      </c>
      <c r="DG12" s="1">
        <f t="shared" si="136"/>
        <v>6021.1141092146208</v>
      </c>
      <c r="DH12" s="1">
        <f t="shared" si="137"/>
        <v>6021.1141092146208</v>
      </c>
      <c r="DI12" s="1"/>
      <c r="DJ12" s="1">
        <f t="shared" si="86"/>
        <v>0</v>
      </c>
      <c r="DK12" s="1">
        <f t="shared" si="87"/>
        <v>5979.7993863638767</v>
      </c>
      <c r="DL12" s="1">
        <f t="shared" si="88"/>
        <v>0</v>
      </c>
      <c r="DM12" s="1">
        <f t="shared" si="89"/>
        <v>0</v>
      </c>
      <c r="DN12" s="1"/>
      <c r="DO12" s="1">
        <f t="shared" si="138"/>
        <v>0</v>
      </c>
      <c r="DP12" s="1">
        <f t="shared" si="139"/>
        <v>5979.7993863638767</v>
      </c>
      <c r="DQ12" s="1">
        <f t="shared" si="140"/>
        <v>6021.1141092146208</v>
      </c>
      <c r="DR12" s="1">
        <f t="shared" si="141"/>
        <v>6021.1141092146208</v>
      </c>
      <c r="DS12" s="1"/>
      <c r="DT12" s="1">
        <f t="shared" si="142"/>
        <v>18022.027604793118</v>
      </c>
      <c r="DU12" s="1">
        <f t="shared" si="143"/>
        <v>0</v>
      </c>
      <c r="DV12" s="1">
        <f t="shared" si="144"/>
        <v>18022.027604793118</v>
      </c>
      <c r="DW12" s="1"/>
      <c r="DX12" s="1">
        <f t="shared" si="145"/>
        <v>0</v>
      </c>
      <c r="DY12" s="1">
        <f t="shared" si="146"/>
        <v>0</v>
      </c>
      <c r="DZ12" s="1">
        <f t="shared" si="147"/>
        <v>6021.1141092146208</v>
      </c>
      <c r="EA12" s="1">
        <f t="shared" si="148"/>
        <v>6021.1141092146208</v>
      </c>
      <c r="EB12" s="1"/>
      <c r="EC12" s="2">
        <f t="shared" si="149"/>
        <v>2.0000000000000018E-2</v>
      </c>
      <c r="ED12" s="2">
        <f t="shared" si="150"/>
        <v>2.0000000000000018E-2</v>
      </c>
      <c r="EE12" s="2">
        <f t="shared" si="151"/>
        <v>5.0000000000000044E-2</v>
      </c>
      <c r="EF12" s="2">
        <f t="shared" si="152"/>
        <v>-1.0000000000000009E-2</v>
      </c>
      <c r="EG12" s="1"/>
      <c r="EH12" s="2">
        <f t="shared" si="153"/>
        <v>0.21999999999999997</v>
      </c>
      <c r="EI12" s="2">
        <f t="shared" si="154"/>
        <v>6.0000000000000053E-2</v>
      </c>
      <c r="EJ12" s="2">
        <f t="shared" si="155"/>
        <v>7.0000000000000062E-2</v>
      </c>
      <c r="EK12" s="2">
        <f t="shared" si="156"/>
        <v>-2.9999999999999916E-2</v>
      </c>
      <c r="EL12" s="1"/>
      <c r="EM12" s="2">
        <f t="shared" si="197"/>
        <v>0.19999999999999996</v>
      </c>
      <c r="EN12" s="2">
        <f t="shared" si="157"/>
        <v>4.0000000000000036E-2</v>
      </c>
      <c r="EO12" s="2">
        <f t="shared" si="158"/>
        <v>2.0000000000000018E-2</v>
      </c>
      <c r="EP12" s="2">
        <f t="shared" si="159"/>
        <v>-1.9999999999999907E-2</v>
      </c>
      <c r="EQ12" s="1"/>
      <c r="ER12" s="1">
        <f t="shared" si="160"/>
        <v>0</v>
      </c>
      <c r="ES12" s="1">
        <f t="shared" si="161"/>
        <v>0</v>
      </c>
      <c r="ET12" s="1">
        <f t="shared" si="162"/>
        <v>6141.5363913989131</v>
      </c>
      <c r="EU12" s="1">
        <f t="shared" si="163"/>
        <v>5900.6918270303286</v>
      </c>
      <c r="EV12" s="1"/>
      <c r="EW12" s="1">
        <f t="shared" si="164"/>
        <v>0</v>
      </c>
      <c r="EX12" s="1">
        <f t="shared" si="98"/>
        <v>0</v>
      </c>
      <c r="EY12" s="1">
        <f t="shared" si="98"/>
        <v>-301.0557054607313</v>
      </c>
      <c r="EZ12" s="1">
        <f t="shared" si="98"/>
        <v>60.211141092146264</v>
      </c>
      <c r="FA12" s="1"/>
      <c r="FB12" s="1">
        <f t="shared" si="165"/>
        <v>0</v>
      </c>
      <c r="FC12" s="1">
        <f>DK12</f>
        <v>5979.7993863638767</v>
      </c>
      <c r="FD12" s="1">
        <f>DL12</f>
        <v>0</v>
      </c>
      <c r="FE12" s="1">
        <f>DM12</f>
        <v>0</v>
      </c>
      <c r="FF12" s="1"/>
      <c r="FG12" s="2">
        <f t="shared" si="166"/>
        <v>0.21999999999999997</v>
      </c>
      <c r="FH12" s="2">
        <f>EI12</f>
        <v>6.0000000000000053E-2</v>
      </c>
      <c r="FI12" s="2">
        <f>EJ12</f>
        <v>7.0000000000000062E-2</v>
      </c>
      <c r="FJ12" s="2">
        <f>EK12</f>
        <v>-2.9999999999999916E-2</v>
      </c>
      <c r="FK12" s="1"/>
      <c r="FL12" s="1">
        <f t="shared" si="167"/>
        <v>0</v>
      </c>
      <c r="FM12" s="1">
        <f t="shared" si="168"/>
        <v>6338.5873495457099</v>
      </c>
      <c r="FN12" s="1">
        <f t="shared" si="169"/>
        <v>0</v>
      </c>
      <c r="FO12" s="1">
        <f t="shared" si="170"/>
        <v>0</v>
      </c>
      <c r="FP12" s="1"/>
      <c r="FQ12" s="1">
        <f t="shared" si="171"/>
        <v>0</v>
      </c>
      <c r="FR12" s="1">
        <f>ES12</f>
        <v>0</v>
      </c>
      <c r="FS12" s="1">
        <f>ET12</f>
        <v>6141.5363913989131</v>
      </c>
      <c r="FT12" s="1">
        <f>EU12</f>
        <v>5900.6918270303286</v>
      </c>
      <c r="FU12" s="1"/>
      <c r="FV12" s="1">
        <f t="shared" si="172"/>
        <v>0</v>
      </c>
      <c r="FW12" s="1">
        <f t="shared" si="173"/>
        <v>6338.5873495457099</v>
      </c>
      <c r="FX12" s="1">
        <f t="shared" si="174"/>
        <v>0</v>
      </c>
      <c r="FY12" s="1">
        <f t="shared" si="175"/>
        <v>0</v>
      </c>
      <c r="FZ12" s="1"/>
      <c r="GA12" s="1">
        <f t="shared" si="176"/>
        <v>0</v>
      </c>
      <c r="GB12" s="1">
        <f t="shared" si="177"/>
        <v>6338.5873495457099</v>
      </c>
      <c r="GC12" s="1">
        <f t="shared" si="178"/>
        <v>6141.5363913989131</v>
      </c>
      <c r="GD12" s="1">
        <f t="shared" si="179"/>
        <v>5900.6918270303286</v>
      </c>
      <c r="GE12" s="1"/>
      <c r="GF12" s="1">
        <f t="shared" si="180"/>
        <v>18380.815567974951</v>
      </c>
      <c r="GG12" s="1">
        <f t="shared" si="181"/>
        <v>0</v>
      </c>
      <c r="GH12" s="1">
        <f t="shared" si="182"/>
        <v>18380.815567974951</v>
      </c>
      <c r="GI12" s="20">
        <f t="shared" si="183"/>
        <v>2.4606032207363127E-2</v>
      </c>
      <c r="GJ12" s="20"/>
      <c r="GK12" s="100">
        <f t="shared" si="184"/>
        <v>0</v>
      </c>
      <c r="GL12" s="100">
        <f t="shared" si="105"/>
        <v>22.077576408551373</v>
      </c>
      <c r="GM12" s="100">
        <f t="shared" si="105"/>
        <v>0</v>
      </c>
      <c r="GN12" s="100">
        <f t="shared" si="105"/>
        <v>0</v>
      </c>
      <c r="GP12" s="100">
        <f t="shared" si="185"/>
        <v>22.077576408551373</v>
      </c>
      <c r="GR12" s="21">
        <f>CZ12</f>
        <v>0</v>
      </c>
      <c r="GS12" s="21">
        <f>DA12</f>
        <v>0</v>
      </c>
      <c r="GT12" s="21">
        <f>DB12</f>
        <v>9.0452390223554637</v>
      </c>
      <c r="GU12" s="21">
        <f>DC12</f>
        <v>9.0452390223554637</v>
      </c>
      <c r="GV12" s="21"/>
      <c r="GW12" s="100">
        <f t="shared" si="186"/>
        <v>18.090478044710927</v>
      </c>
      <c r="GY12" s="1">
        <f>BX12+EW12</f>
        <v>0</v>
      </c>
      <c r="GZ12" s="1">
        <f>BY12+EX12</f>
        <v>173.15746202785405</v>
      </c>
      <c r="HA12" s="1">
        <f>BZ12+EY12</f>
        <v>-301.0557054607313</v>
      </c>
      <c r="HB12" s="1">
        <f>CA12+EZ12</f>
        <v>60.211141092146264</v>
      </c>
      <c r="HD12" s="100">
        <f t="shared" si="187"/>
        <v>-67.687102340730988</v>
      </c>
    </row>
    <row r="13" spans="1:215" ht="15" customHeight="1" x14ac:dyDescent="0.25">
      <c r="A13" s="1">
        <f>'BTEvent-Driven Loop'!A12</f>
        <v>9</v>
      </c>
      <c r="B13" s="108">
        <f t="shared" si="48"/>
        <v>44612</v>
      </c>
      <c r="D13" s="1">
        <f>'BTEvent-Driven Loop'!C12</f>
        <v>1</v>
      </c>
      <c r="E13" s="1">
        <f>'BTEvent-Driven Loop'!D12</f>
        <v>0</v>
      </c>
      <c r="F13" s="1">
        <f>'BTEvent-Driven Loop'!E12</f>
        <v>0</v>
      </c>
      <c r="G13" s="1">
        <f>'BTEvent-Driven Loop'!F12</f>
        <v>0</v>
      </c>
      <c r="I13" s="1">
        <f>'BTEvent-Driven Loop'!H12</f>
        <v>293.70938519587395</v>
      </c>
      <c r="J13" s="1">
        <f>'BTEvent-Driven Loop'!I12</f>
        <v>871.31224962625561</v>
      </c>
      <c r="K13" s="1">
        <f>'BTEvent-Driven Loop'!J12</f>
        <v>2101.5181712901049</v>
      </c>
      <c r="L13" s="1">
        <f>'BTEvent-Driven Loop'!K12</f>
        <v>10266.683886426237</v>
      </c>
      <c r="M13" s="1"/>
      <c r="N13" s="1">
        <f>'BTEvent-Driven Loop'!M12</f>
        <v>260.14259831634547</v>
      </c>
      <c r="O13" s="1">
        <f>'BTEvent-Driven Loop'!N12</f>
        <v>1128.1200705687309</v>
      </c>
      <c r="P13" s="1">
        <f>'BTEvent-Driven Loop'!O12</f>
        <v>2637.6197455988054</v>
      </c>
      <c r="Q13" s="1">
        <f>'BTEvent-Driven Loop'!P12</f>
        <v>11396.019113933124</v>
      </c>
      <c r="S13" s="2">
        <f t="shared" si="106"/>
        <v>5.0000000000000044E-2</v>
      </c>
      <c r="T13" s="2">
        <f t="shared" si="106"/>
        <v>-5.0000000000000044E-2</v>
      </c>
      <c r="U13" s="2">
        <f t="shared" si="106"/>
        <v>-2.0000000000000129E-2</v>
      </c>
      <c r="V13" s="2">
        <f t="shared" si="106"/>
        <v>0</v>
      </c>
      <c r="X13" s="2">
        <f t="shared" si="107"/>
        <v>-7.0000000000000062E-2</v>
      </c>
      <c r="Y13" s="2">
        <f t="shared" si="107"/>
        <v>0.22999999999999998</v>
      </c>
      <c r="Z13" s="2">
        <f t="shared" si="107"/>
        <v>0.22999999999999998</v>
      </c>
      <c r="AA13" s="2">
        <f t="shared" si="107"/>
        <v>0.1100000000000001</v>
      </c>
      <c r="AC13" s="1">
        <f t="shared" si="108"/>
        <v>1</v>
      </c>
      <c r="AD13" s="3">
        <f t="shared" si="51"/>
        <v>0.8</v>
      </c>
      <c r="AF13" s="2">
        <f t="shared" si="52"/>
        <v>0.8</v>
      </c>
      <c r="AG13" s="2">
        <f t="shared" si="52"/>
        <v>0</v>
      </c>
      <c r="AH13" s="2">
        <f t="shared" si="52"/>
        <v>0</v>
      </c>
      <c r="AI13" s="2">
        <f t="shared" si="52"/>
        <v>0</v>
      </c>
      <c r="AK13" s="1">
        <f t="shared" si="188"/>
        <v>0</v>
      </c>
      <c r="AL13" s="1">
        <f t="shared" si="189"/>
        <v>6338.5873495457099</v>
      </c>
      <c r="AM13" s="1">
        <f t="shared" si="190"/>
        <v>6141.5363913989131</v>
      </c>
      <c r="AN13" s="1">
        <f t="shared" si="191"/>
        <v>5900.6918270303286</v>
      </c>
      <c r="AP13" s="1">
        <f t="shared" si="110"/>
        <v>18380.815567974951</v>
      </c>
      <c r="AQ13" s="1">
        <f t="shared" si="111"/>
        <v>0</v>
      </c>
      <c r="AR13" s="1">
        <f t="shared" si="112"/>
        <v>18380.815567974951</v>
      </c>
      <c r="AT13" s="1">
        <f t="shared" si="192"/>
        <v>14704.652454379961</v>
      </c>
      <c r="AU13" s="1">
        <f t="shared" si="193"/>
        <v>0</v>
      </c>
      <c r="AV13" s="1">
        <f t="shared" si="194"/>
        <v>0</v>
      </c>
      <c r="AW13" s="1">
        <f t="shared" si="195"/>
        <v>0</v>
      </c>
      <c r="AY13" s="1">
        <f t="shared" si="113"/>
        <v>0</v>
      </c>
      <c r="AZ13" s="1">
        <f t="shared" si="114"/>
        <v>6338.5873495457099</v>
      </c>
      <c r="BA13" s="1">
        <f t="shared" si="115"/>
        <v>6141.5363913989131</v>
      </c>
      <c r="BB13" s="1">
        <f t="shared" si="116"/>
        <v>5900.6918270303286</v>
      </c>
      <c r="BD13" s="1">
        <f t="shared" si="196"/>
        <v>0</v>
      </c>
      <c r="BE13" s="1">
        <f t="shared" si="61"/>
        <v>0</v>
      </c>
      <c r="BF13" s="1">
        <f t="shared" si="62"/>
        <v>0</v>
      </c>
      <c r="BG13" s="1">
        <f t="shared" si="63"/>
        <v>0</v>
      </c>
      <c r="BI13" s="2">
        <f t="shared" si="117"/>
        <v>5.0000000000000044E-2</v>
      </c>
      <c r="BJ13" s="2">
        <f t="shared" si="118"/>
        <v>-5.0000000000000044E-2</v>
      </c>
      <c r="BK13" s="2">
        <f t="shared" si="119"/>
        <v>-2.0000000000000129E-2</v>
      </c>
      <c r="BL13" s="2">
        <f t="shared" si="120"/>
        <v>0</v>
      </c>
      <c r="BN13" s="1">
        <f t="shared" si="121"/>
        <v>0</v>
      </c>
      <c r="BO13" s="1">
        <f t="shared" si="122"/>
        <v>6021.6579820684237</v>
      </c>
      <c r="BP13" s="1">
        <f t="shared" si="123"/>
        <v>6018.7056635709341</v>
      </c>
      <c r="BQ13" s="1">
        <f t="shared" si="124"/>
        <v>5900.6918270303286</v>
      </c>
      <c r="BS13" s="100">
        <f t="shared" si="68"/>
        <v>0</v>
      </c>
      <c r="BT13" s="100">
        <f t="shared" si="69"/>
        <v>15.05414495517106</v>
      </c>
      <c r="BU13" s="100">
        <f t="shared" si="70"/>
        <v>15.046764158927335</v>
      </c>
      <c r="BV13" s="100">
        <f t="shared" si="71"/>
        <v>14.751729567575822</v>
      </c>
      <c r="BW13" s="1"/>
      <c r="BX13" s="1">
        <f t="shared" si="125"/>
        <v>0</v>
      </c>
      <c r="BY13" s="1">
        <f t="shared" si="72"/>
        <v>-316.92936747728578</v>
      </c>
      <c r="BZ13" s="1">
        <f t="shared" si="72"/>
        <v>-122.83072782797905</v>
      </c>
      <c r="CA13" s="1">
        <f t="shared" si="72"/>
        <v>0</v>
      </c>
      <c r="CB13" s="1"/>
      <c r="CC13" s="1">
        <f t="shared" si="126"/>
        <v>0</v>
      </c>
      <c r="CD13" s="1">
        <f>BO13-BT13</f>
        <v>6006.6038371132527</v>
      </c>
      <c r="CE13" s="1">
        <f>BP13-BU13</f>
        <v>6003.6588994120066</v>
      </c>
      <c r="CF13" s="1">
        <f>BQ13-BV13</f>
        <v>5885.9400974627524</v>
      </c>
      <c r="CG13" s="1"/>
      <c r="CH13" s="1">
        <f t="shared" si="73"/>
        <v>17896.202833988013</v>
      </c>
      <c r="CI13" s="1">
        <f t="shared" si="74"/>
        <v>0</v>
      </c>
      <c r="CJ13" s="1">
        <f t="shared" si="75"/>
        <v>17896.202833988013</v>
      </c>
      <c r="CK13" s="1">
        <f t="shared" si="127"/>
        <v>17896.202833988013</v>
      </c>
      <c r="CL13" s="1"/>
      <c r="CM13" s="1">
        <f t="shared" si="76"/>
        <v>14316.962267190411</v>
      </c>
      <c r="CN13" s="1">
        <f t="shared" si="77"/>
        <v>0</v>
      </c>
      <c r="CO13" s="1">
        <f t="shared" si="78"/>
        <v>0</v>
      </c>
      <c r="CP13" s="1">
        <f t="shared" si="79"/>
        <v>0</v>
      </c>
      <c r="CQ13" s="1"/>
      <c r="CR13" s="1">
        <f t="shared" si="128"/>
        <v>14316.962267190411</v>
      </c>
      <c r="CS13" s="1">
        <f t="shared" si="129"/>
        <v>3579.2405667976018</v>
      </c>
      <c r="CT13" s="1"/>
      <c r="CU13" s="100">
        <f t="shared" si="80"/>
        <v>14316.962267190411</v>
      </c>
      <c r="CV13" s="100">
        <f t="shared" si="81"/>
        <v>0</v>
      </c>
      <c r="CW13" s="100">
        <f t="shared" si="82"/>
        <v>0</v>
      </c>
      <c r="CX13" s="100">
        <f t="shared" si="83"/>
        <v>0</v>
      </c>
      <c r="CY13" s="1"/>
      <c r="CZ13" s="21">
        <f t="shared" si="130"/>
        <v>21.475443400785618</v>
      </c>
      <c r="DA13" s="21">
        <f t="shared" si="131"/>
        <v>0</v>
      </c>
      <c r="DB13" s="21">
        <f t="shared" si="132"/>
        <v>0</v>
      </c>
      <c r="DC13" s="21">
        <f t="shared" si="133"/>
        <v>0</v>
      </c>
      <c r="DD13" s="1"/>
      <c r="DE13" s="1">
        <f t="shared" si="134"/>
        <v>14295.486823789624</v>
      </c>
      <c r="DF13" s="1">
        <f t="shared" si="135"/>
        <v>0</v>
      </c>
      <c r="DG13" s="1">
        <f t="shared" si="136"/>
        <v>0</v>
      </c>
      <c r="DH13" s="1">
        <f t="shared" si="137"/>
        <v>0</v>
      </c>
      <c r="DI13" s="1"/>
      <c r="DJ13" s="1">
        <f t="shared" si="86"/>
        <v>0</v>
      </c>
      <c r="DK13" s="1">
        <f t="shared" si="87"/>
        <v>0</v>
      </c>
      <c r="DL13" s="1">
        <f t="shared" si="88"/>
        <v>0</v>
      </c>
      <c r="DM13" s="1">
        <f t="shared" si="89"/>
        <v>0</v>
      </c>
      <c r="DN13" s="1"/>
      <c r="DO13" s="1">
        <f t="shared" si="138"/>
        <v>14295.486823789624</v>
      </c>
      <c r="DP13" s="1">
        <f t="shared" si="139"/>
        <v>0</v>
      </c>
      <c r="DQ13" s="1">
        <f t="shared" si="140"/>
        <v>0</v>
      </c>
      <c r="DR13" s="1">
        <f t="shared" si="141"/>
        <v>0</v>
      </c>
      <c r="DS13" s="1"/>
      <c r="DT13" s="1">
        <f t="shared" si="142"/>
        <v>14295.486823789624</v>
      </c>
      <c r="DU13" s="1">
        <f t="shared" si="143"/>
        <v>3579.2405667976018</v>
      </c>
      <c r="DV13" s="1">
        <f t="shared" si="144"/>
        <v>17874.727390587228</v>
      </c>
      <c r="DW13" s="1"/>
      <c r="DX13" s="1">
        <f t="shared" si="145"/>
        <v>14295.486823789624</v>
      </c>
      <c r="DY13" s="1">
        <f t="shared" si="146"/>
        <v>0</v>
      </c>
      <c r="DZ13" s="1">
        <f t="shared" si="147"/>
        <v>0</v>
      </c>
      <c r="EA13" s="1">
        <f t="shared" si="148"/>
        <v>0</v>
      </c>
      <c r="EB13" s="1"/>
      <c r="EC13" s="2">
        <f t="shared" si="149"/>
        <v>5.0000000000000044E-2</v>
      </c>
      <c r="ED13" s="2">
        <f t="shared" si="150"/>
        <v>-5.0000000000000044E-2</v>
      </c>
      <c r="EE13" s="2">
        <f t="shared" si="151"/>
        <v>-2.0000000000000129E-2</v>
      </c>
      <c r="EF13" s="2">
        <f t="shared" si="152"/>
        <v>0</v>
      </c>
      <c r="EG13" s="1"/>
      <c r="EH13" s="2">
        <f t="shared" si="153"/>
        <v>-7.0000000000000062E-2</v>
      </c>
      <c r="EI13" s="2">
        <f t="shared" si="154"/>
        <v>0.22999999999999998</v>
      </c>
      <c r="EJ13" s="2">
        <f t="shared" si="155"/>
        <v>0.22999999999999998</v>
      </c>
      <c r="EK13" s="2">
        <f t="shared" si="156"/>
        <v>0.1100000000000001</v>
      </c>
      <c r="EL13" s="1"/>
      <c r="EM13" s="2">
        <f t="shared" si="197"/>
        <v>-0.12000000000000011</v>
      </c>
      <c r="EN13" s="2">
        <f t="shared" si="157"/>
        <v>0.28000000000000003</v>
      </c>
      <c r="EO13" s="2">
        <f t="shared" si="158"/>
        <v>0.25000000000000011</v>
      </c>
      <c r="EP13" s="2">
        <f t="shared" si="159"/>
        <v>0.1100000000000001</v>
      </c>
      <c r="EQ13" s="1"/>
      <c r="ER13" s="1">
        <f t="shared" si="160"/>
        <v>12580.028404934868</v>
      </c>
      <c r="ES13" s="1">
        <f t="shared" si="161"/>
        <v>0</v>
      </c>
      <c r="ET13" s="1">
        <f t="shared" si="162"/>
        <v>0</v>
      </c>
      <c r="EU13" s="1">
        <f t="shared" si="163"/>
        <v>0</v>
      </c>
      <c r="EV13" s="1"/>
      <c r="EW13" s="1">
        <f t="shared" si="164"/>
        <v>-714.7743411894819</v>
      </c>
      <c r="EX13" s="1">
        <f t="shared" si="98"/>
        <v>0</v>
      </c>
      <c r="EY13" s="1">
        <f t="shared" si="98"/>
        <v>0</v>
      </c>
      <c r="EZ13" s="1">
        <f t="shared" si="98"/>
        <v>0</v>
      </c>
      <c r="FA13" s="1"/>
      <c r="FB13" s="1">
        <f t="shared" si="165"/>
        <v>0</v>
      </c>
      <c r="FC13" s="1">
        <f>DK13</f>
        <v>0</v>
      </c>
      <c r="FD13" s="1">
        <f>DL13</f>
        <v>0</v>
      </c>
      <c r="FE13" s="1">
        <f>DM13</f>
        <v>0</v>
      </c>
      <c r="FF13" s="1"/>
      <c r="FG13" s="2">
        <f t="shared" si="166"/>
        <v>-7.0000000000000062E-2</v>
      </c>
      <c r="FH13" s="2">
        <f>EI13</f>
        <v>0.22999999999999998</v>
      </c>
      <c r="FI13" s="2">
        <f>EJ13</f>
        <v>0.22999999999999998</v>
      </c>
      <c r="FJ13" s="2">
        <f>EK13</f>
        <v>0.1100000000000001</v>
      </c>
      <c r="FK13" s="1"/>
      <c r="FL13" s="1">
        <f t="shared" si="167"/>
        <v>0</v>
      </c>
      <c r="FM13" s="1">
        <f t="shared" si="168"/>
        <v>0</v>
      </c>
      <c r="FN13" s="1">
        <f t="shared" si="169"/>
        <v>0</v>
      </c>
      <c r="FO13" s="1">
        <f t="shared" si="170"/>
        <v>0</v>
      </c>
      <c r="FP13" s="1"/>
      <c r="FQ13" s="1">
        <f t="shared" si="171"/>
        <v>12580.028404934868</v>
      </c>
      <c r="FR13" s="1">
        <f>ES13</f>
        <v>0</v>
      </c>
      <c r="FS13" s="1">
        <f>ET13</f>
        <v>0</v>
      </c>
      <c r="FT13" s="1">
        <f>EU13</f>
        <v>0</v>
      </c>
      <c r="FU13" s="1"/>
      <c r="FV13" s="1">
        <f t="shared" si="172"/>
        <v>0</v>
      </c>
      <c r="FW13" s="1">
        <f t="shared" si="173"/>
        <v>0</v>
      </c>
      <c r="FX13" s="1">
        <f t="shared" si="174"/>
        <v>0</v>
      </c>
      <c r="FY13" s="1">
        <f t="shared" si="175"/>
        <v>0</v>
      </c>
      <c r="FZ13" s="1"/>
      <c r="GA13" s="1">
        <f t="shared" si="176"/>
        <v>12580.028404934868</v>
      </c>
      <c r="GB13" s="1">
        <f t="shared" si="177"/>
        <v>0</v>
      </c>
      <c r="GC13" s="1">
        <f t="shared" si="178"/>
        <v>0</v>
      </c>
      <c r="GD13" s="1">
        <f t="shared" si="179"/>
        <v>0</v>
      </c>
      <c r="GE13" s="1"/>
      <c r="GF13" s="1">
        <f t="shared" si="180"/>
        <v>12580.028404934868</v>
      </c>
      <c r="GG13" s="1">
        <f t="shared" si="181"/>
        <v>3579.2405667976018</v>
      </c>
      <c r="GH13" s="1">
        <f t="shared" si="182"/>
        <v>16159.26897173247</v>
      </c>
      <c r="GI13" s="20">
        <f t="shared" si="183"/>
        <v>-0.12086224291990066</v>
      </c>
      <c r="GJ13" s="20"/>
      <c r="GK13" s="100">
        <f t="shared" si="184"/>
        <v>0</v>
      </c>
      <c r="GL13" s="100">
        <f t="shared" si="105"/>
        <v>15.05414495517106</v>
      </c>
      <c r="GM13" s="100">
        <f t="shared" si="105"/>
        <v>15.046764158927335</v>
      </c>
      <c r="GN13" s="100">
        <f t="shared" si="105"/>
        <v>14.751729567575822</v>
      </c>
      <c r="GP13" s="100">
        <f t="shared" si="185"/>
        <v>44.852638681674215</v>
      </c>
      <c r="GR13" s="21">
        <f>CZ13</f>
        <v>21.475443400785618</v>
      </c>
      <c r="GS13" s="21">
        <f>DA13</f>
        <v>0</v>
      </c>
      <c r="GT13" s="21">
        <f>DB13</f>
        <v>0</v>
      </c>
      <c r="GU13" s="21">
        <f>DC13</f>
        <v>0</v>
      </c>
      <c r="GV13" s="21"/>
      <c r="GW13" s="100">
        <f t="shared" si="186"/>
        <v>21.475443400785618</v>
      </c>
      <c r="GY13" s="1">
        <f>BX13+EW13</f>
        <v>-714.7743411894819</v>
      </c>
      <c r="GZ13" s="1">
        <f>BY13+EX13</f>
        <v>-316.92936747728578</v>
      </c>
      <c r="HA13" s="1">
        <f>BZ13+EY13</f>
        <v>-122.83072782797905</v>
      </c>
      <c r="HB13" s="1">
        <f>CA13+EZ13</f>
        <v>0</v>
      </c>
      <c r="HD13" s="100">
        <f t="shared" si="187"/>
        <v>-1154.5344364947466</v>
      </c>
    </row>
    <row r="14" spans="1:215" ht="15" customHeight="1" x14ac:dyDescent="0.25">
      <c r="A14" s="1">
        <f>'BTEvent-Driven Loop'!A13</f>
        <v>10</v>
      </c>
      <c r="B14" s="108">
        <f t="shared" si="48"/>
        <v>44613</v>
      </c>
      <c r="D14" s="1">
        <f>'BTEvent-Driven Loop'!C13</f>
        <v>1</v>
      </c>
      <c r="E14" s="1">
        <f>'BTEvent-Driven Loop'!D13</f>
        <v>1</v>
      </c>
      <c r="F14" s="1">
        <f>'BTEvent-Driven Loop'!E13</f>
        <v>1</v>
      </c>
      <c r="G14" s="1">
        <f>'BTEvent-Driven Loop'!F13</f>
        <v>0</v>
      </c>
      <c r="I14" s="1">
        <f>'BTEvent-Driven Loop'!H13</f>
        <v>273.14972823216277</v>
      </c>
      <c r="J14" s="1">
        <f>'BTEvent-Driven Loop'!I13</f>
        <v>1116.8388698630436</v>
      </c>
      <c r="K14" s="1">
        <f>'BTEvent-Driven Loop'!J13</f>
        <v>2716.7483379667697</v>
      </c>
      <c r="L14" s="1">
        <f>'BTEvent-Driven Loop'!K13</f>
        <v>11509.979305072455</v>
      </c>
      <c r="M14" s="1"/>
      <c r="N14" s="1">
        <f>'BTEvent-Driven Loop'!M13</f>
        <v>278.35258019848965</v>
      </c>
      <c r="O14" s="1">
        <f>'BTEvent-Driven Loop'!N13</f>
        <v>1319.9004825654149</v>
      </c>
      <c r="P14" s="1">
        <f>'BTEvent-Driven Loop'!O13</f>
        <v>2268.3529812149727</v>
      </c>
      <c r="Q14" s="1">
        <f>'BTEvent-Driven Loop'!P13</f>
        <v>12991.461789883762</v>
      </c>
      <c r="S14" s="2">
        <f t="shared" si="106"/>
        <v>5.0000000000000044E-2</v>
      </c>
      <c r="T14" s="2">
        <f t="shared" si="106"/>
        <v>-1.0000000000000009E-2</v>
      </c>
      <c r="U14" s="2">
        <f t="shared" si="106"/>
        <v>3.0000000000000027E-2</v>
      </c>
      <c r="V14" s="2">
        <f t="shared" si="106"/>
        <v>1.0000000000000009E-2</v>
      </c>
      <c r="X14" s="2">
        <f t="shared" si="107"/>
        <v>7.0000000000000062E-2</v>
      </c>
      <c r="Y14" s="2">
        <f t="shared" si="107"/>
        <v>0.16999999999999993</v>
      </c>
      <c r="Z14" s="2">
        <f t="shared" si="107"/>
        <v>-0.14000000000000001</v>
      </c>
      <c r="AA14" s="2">
        <f t="shared" si="107"/>
        <v>0.14000000000000012</v>
      </c>
      <c r="AC14" s="1">
        <f t="shared" si="108"/>
        <v>3</v>
      </c>
      <c r="AD14" s="3">
        <f t="shared" si="51"/>
        <v>0.33333333333333331</v>
      </c>
      <c r="AF14" s="2">
        <f t="shared" si="52"/>
        <v>0.33333333333333331</v>
      </c>
      <c r="AG14" s="2">
        <f t="shared" si="52"/>
        <v>0.33333333333333331</v>
      </c>
      <c r="AH14" s="2">
        <f t="shared" si="52"/>
        <v>0.33333333333333331</v>
      </c>
      <c r="AI14" s="2">
        <f t="shared" si="52"/>
        <v>0</v>
      </c>
      <c r="AK14" s="1">
        <f t="shared" si="188"/>
        <v>12580.028404934868</v>
      </c>
      <c r="AL14" s="1">
        <f t="shared" si="189"/>
        <v>0</v>
      </c>
      <c r="AM14" s="1">
        <f t="shared" si="190"/>
        <v>0</v>
      </c>
      <c r="AN14" s="1">
        <f t="shared" si="191"/>
        <v>0</v>
      </c>
      <c r="AP14" s="1">
        <f t="shared" si="110"/>
        <v>12580.028404934868</v>
      </c>
      <c r="AQ14" s="1">
        <f t="shared" si="111"/>
        <v>3579.2405667976018</v>
      </c>
      <c r="AR14" s="1">
        <f t="shared" si="112"/>
        <v>16159.26897173247</v>
      </c>
      <c r="AT14" s="1">
        <f t="shared" si="192"/>
        <v>5386.4229905774901</v>
      </c>
      <c r="AU14" s="1">
        <f t="shared" si="193"/>
        <v>5386.4229905774901</v>
      </c>
      <c r="AV14" s="1">
        <f t="shared" si="194"/>
        <v>5386.4229905774901</v>
      </c>
      <c r="AW14" s="1">
        <f t="shared" si="195"/>
        <v>0</v>
      </c>
      <c r="AY14" s="1">
        <f t="shared" si="113"/>
        <v>7193.6054143573783</v>
      </c>
      <c r="AZ14" s="1">
        <f t="shared" si="114"/>
        <v>0</v>
      </c>
      <c r="BA14" s="1">
        <f t="shared" si="115"/>
        <v>0</v>
      </c>
      <c r="BB14" s="1">
        <f t="shared" si="116"/>
        <v>0</v>
      </c>
      <c r="BD14" s="1">
        <f t="shared" si="196"/>
        <v>5386.4229905774901</v>
      </c>
      <c r="BE14" s="1">
        <f t="shared" si="61"/>
        <v>0</v>
      </c>
      <c r="BF14" s="1">
        <f t="shared" si="62"/>
        <v>0</v>
      </c>
      <c r="BG14" s="1">
        <f t="shared" si="63"/>
        <v>0</v>
      </c>
      <c r="BI14" s="2">
        <f t="shared" si="117"/>
        <v>5.0000000000000044E-2</v>
      </c>
      <c r="BJ14" s="2">
        <f t="shared" si="118"/>
        <v>-1.0000000000000009E-2</v>
      </c>
      <c r="BK14" s="2">
        <f t="shared" si="119"/>
        <v>3.0000000000000027E-2</v>
      </c>
      <c r="BL14" s="2">
        <f t="shared" si="120"/>
        <v>1.0000000000000009E-2</v>
      </c>
      <c r="BN14" s="1">
        <f t="shared" si="121"/>
        <v>7553.2856850752478</v>
      </c>
      <c r="BO14" s="1">
        <f t="shared" si="122"/>
        <v>0</v>
      </c>
      <c r="BP14" s="1">
        <f t="shared" si="123"/>
        <v>0</v>
      </c>
      <c r="BQ14" s="1">
        <f t="shared" si="124"/>
        <v>0</v>
      </c>
      <c r="BS14" s="100">
        <f t="shared" si="68"/>
        <v>18.88321421268812</v>
      </c>
      <c r="BT14" s="100">
        <f t="shared" si="69"/>
        <v>0</v>
      </c>
      <c r="BU14" s="100">
        <f t="shared" si="70"/>
        <v>0</v>
      </c>
      <c r="BV14" s="100">
        <f t="shared" si="71"/>
        <v>0</v>
      </c>
      <c r="BW14" s="1"/>
      <c r="BX14" s="1">
        <f t="shared" si="125"/>
        <v>359.68027071786923</v>
      </c>
      <c r="BY14" s="1">
        <f t="shared" si="72"/>
        <v>0</v>
      </c>
      <c r="BZ14" s="1">
        <f t="shared" si="72"/>
        <v>0</v>
      </c>
      <c r="CA14" s="1">
        <f t="shared" si="72"/>
        <v>0</v>
      </c>
      <c r="CB14" s="1"/>
      <c r="CC14" s="1">
        <f t="shared" si="126"/>
        <v>7534.4024708625593</v>
      </c>
      <c r="CD14" s="1">
        <f>BO14-BT14</f>
        <v>0</v>
      </c>
      <c r="CE14" s="1">
        <f>BP14-BU14</f>
        <v>0</v>
      </c>
      <c r="CF14" s="1">
        <f>BQ14-BV14</f>
        <v>0</v>
      </c>
      <c r="CG14" s="1"/>
      <c r="CH14" s="1">
        <f t="shared" si="73"/>
        <v>7534.4024708625593</v>
      </c>
      <c r="CI14" s="1">
        <f t="shared" si="74"/>
        <v>5386.4229905774901</v>
      </c>
      <c r="CJ14" s="1">
        <f t="shared" si="75"/>
        <v>11113.64303766016</v>
      </c>
      <c r="CK14" s="1">
        <f t="shared" si="127"/>
        <v>16500.066028237648</v>
      </c>
      <c r="CL14" s="1"/>
      <c r="CM14" s="1">
        <f t="shared" si="76"/>
        <v>5500.0220094125489</v>
      </c>
      <c r="CN14" s="1">
        <f t="shared" si="77"/>
        <v>5500.0220094125489</v>
      </c>
      <c r="CO14" s="1">
        <f t="shared" si="78"/>
        <v>5500.0220094125489</v>
      </c>
      <c r="CP14" s="1">
        <f t="shared" si="79"/>
        <v>0</v>
      </c>
      <c r="CQ14" s="1"/>
      <c r="CR14" s="1">
        <f t="shared" si="128"/>
        <v>16500.066028237648</v>
      </c>
      <c r="CS14" s="1">
        <f t="shared" si="129"/>
        <v>0</v>
      </c>
      <c r="CT14" s="1"/>
      <c r="CU14" s="100">
        <f t="shared" si="80"/>
        <v>0</v>
      </c>
      <c r="CV14" s="100">
        <f t="shared" si="81"/>
        <v>5500.0220094125489</v>
      </c>
      <c r="CW14" s="100">
        <f t="shared" si="82"/>
        <v>5500.0220094125489</v>
      </c>
      <c r="CX14" s="100">
        <f t="shared" si="83"/>
        <v>0</v>
      </c>
      <c r="CY14" s="1"/>
      <c r="CZ14" s="21">
        <f t="shared" si="130"/>
        <v>0</v>
      </c>
      <c r="DA14" s="21">
        <f t="shared" si="131"/>
        <v>8.2500330141188236</v>
      </c>
      <c r="DB14" s="21">
        <f t="shared" si="132"/>
        <v>8.2500330141188236</v>
      </c>
      <c r="DC14" s="21">
        <f t="shared" si="133"/>
        <v>0</v>
      </c>
      <c r="DD14" s="1"/>
      <c r="DE14" s="1">
        <f t="shared" si="134"/>
        <v>0</v>
      </c>
      <c r="DF14" s="1">
        <f t="shared" si="135"/>
        <v>5491.7719763984296</v>
      </c>
      <c r="DG14" s="1">
        <f t="shared" si="136"/>
        <v>5491.7719763984296</v>
      </c>
      <c r="DH14" s="1">
        <f t="shared" si="137"/>
        <v>0</v>
      </c>
      <c r="DI14" s="1"/>
      <c r="DJ14" s="1">
        <f t="shared" si="86"/>
        <v>5386.4229905774901</v>
      </c>
      <c r="DK14" s="1">
        <f t="shared" si="87"/>
        <v>0</v>
      </c>
      <c r="DL14" s="1">
        <f t="shared" si="88"/>
        <v>0</v>
      </c>
      <c r="DM14" s="1">
        <f t="shared" si="89"/>
        <v>0</v>
      </c>
      <c r="DN14" s="1"/>
      <c r="DO14" s="1">
        <f t="shared" si="138"/>
        <v>5386.4229905774901</v>
      </c>
      <c r="DP14" s="1">
        <f t="shared" si="139"/>
        <v>5491.7719763984296</v>
      </c>
      <c r="DQ14" s="1">
        <f t="shared" si="140"/>
        <v>5491.7719763984296</v>
      </c>
      <c r="DR14" s="1">
        <f t="shared" si="141"/>
        <v>0</v>
      </c>
      <c r="DS14" s="1"/>
      <c r="DT14" s="1">
        <f t="shared" si="142"/>
        <v>16369.966943374349</v>
      </c>
      <c r="DU14" s="1">
        <f t="shared" si="143"/>
        <v>0</v>
      </c>
      <c r="DV14" s="1">
        <f t="shared" si="144"/>
        <v>16369.966943374349</v>
      </c>
      <c r="DW14" s="1"/>
      <c r="DX14" s="1">
        <f t="shared" si="145"/>
        <v>0</v>
      </c>
      <c r="DY14" s="1">
        <f t="shared" si="146"/>
        <v>5491.7719763984296</v>
      </c>
      <c r="DZ14" s="1">
        <f t="shared" si="147"/>
        <v>5491.7719763984296</v>
      </c>
      <c r="EA14" s="1">
        <f t="shared" si="148"/>
        <v>0</v>
      </c>
      <c r="EB14" s="1"/>
      <c r="EC14" s="2">
        <f t="shared" si="149"/>
        <v>5.0000000000000044E-2</v>
      </c>
      <c r="ED14" s="2">
        <f t="shared" si="150"/>
        <v>-1.0000000000000009E-2</v>
      </c>
      <c r="EE14" s="2">
        <f t="shared" si="151"/>
        <v>3.0000000000000027E-2</v>
      </c>
      <c r="EF14" s="2">
        <f t="shared" si="152"/>
        <v>1.0000000000000009E-2</v>
      </c>
      <c r="EG14" s="1"/>
      <c r="EH14" s="2">
        <f t="shared" si="153"/>
        <v>7.0000000000000062E-2</v>
      </c>
      <c r="EI14" s="2">
        <f t="shared" si="154"/>
        <v>0.16999999999999993</v>
      </c>
      <c r="EJ14" s="2">
        <f t="shared" si="155"/>
        <v>-0.14000000000000001</v>
      </c>
      <c r="EK14" s="2">
        <f t="shared" si="156"/>
        <v>0.14000000000000012</v>
      </c>
      <c r="EL14" s="1"/>
      <c r="EM14" s="2">
        <f t="shared" si="197"/>
        <v>2.0000000000000018E-2</v>
      </c>
      <c r="EN14" s="2">
        <f t="shared" si="157"/>
        <v>0.17999999999999994</v>
      </c>
      <c r="EO14" s="2">
        <f t="shared" si="158"/>
        <v>-0.17000000000000004</v>
      </c>
      <c r="EP14" s="2">
        <f t="shared" si="159"/>
        <v>0.13000000000000012</v>
      </c>
      <c r="EQ14" s="1"/>
      <c r="ER14" s="1">
        <f t="shared" si="160"/>
        <v>0</v>
      </c>
      <c r="ES14" s="1">
        <f t="shared" si="161"/>
        <v>6480.2909321501465</v>
      </c>
      <c r="ET14" s="1">
        <f t="shared" si="162"/>
        <v>4558.1707404106965</v>
      </c>
      <c r="EU14" s="1">
        <f t="shared" si="163"/>
        <v>0</v>
      </c>
      <c r="EV14" s="1"/>
      <c r="EW14" s="1">
        <f t="shared" si="164"/>
        <v>0</v>
      </c>
      <c r="EX14" s="1">
        <f t="shared" si="98"/>
        <v>54.917719763984344</v>
      </c>
      <c r="EY14" s="1">
        <f t="shared" si="98"/>
        <v>-164.75315929195304</v>
      </c>
      <c r="EZ14" s="1">
        <f t="shared" si="98"/>
        <v>0</v>
      </c>
      <c r="FA14" s="1"/>
      <c r="FB14" s="1">
        <f t="shared" si="165"/>
        <v>5386.4229905774901</v>
      </c>
      <c r="FC14" s="1">
        <f>DK14</f>
        <v>0</v>
      </c>
      <c r="FD14" s="1">
        <f>DL14</f>
        <v>0</v>
      </c>
      <c r="FE14" s="1">
        <f>DM14</f>
        <v>0</v>
      </c>
      <c r="FF14" s="1"/>
      <c r="FG14" s="2">
        <f t="shared" si="166"/>
        <v>7.0000000000000062E-2</v>
      </c>
      <c r="FH14" s="2">
        <f>EI14</f>
        <v>0.16999999999999993</v>
      </c>
      <c r="FI14" s="2">
        <f>EJ14</f>
        <v>-0.14000000000000001</v>
      </c>
      <c r="FJ14" s="2">
        <f>EK14</f>
        <v>0.14000000000000012</v>
      </c>
      <c r="FK14" s="1"/>
      <c r="FL14" s="1">
        <f t="shared" si="167"/>
        <v>5763.4725999179145</v>
      </c>
      <c r="FM14" s="1">
        <f t="shared" si="168"/>
        <v>0</v>
      </c>
      <c r="FN14" s="1">
        <f t="shared" si="169"/>
        <v>0</v>
      </c>
      <c r="FO14" s="1">
        <f t="shared" si="170"/>
        <v>0</v>
      </c>
      <c r="FP14" s="1"/>
      <c r="FQ14" s="1">
        <f t="shared" si="171"/>
        <v>0</v>
      </c>
      <c r="FR14" s="1">
        <f>ES14</f>
        <v>6480.2909321501465</v>
      </c>
      <c r="FS14" s="1">
        <f>ET14</f>
        <v>4558.1707404106965</v>
      </c>
      <c r="FT14" s="1">
        <f>EU14</f>
        <v>0</v>
      </c>
      <c r="FU14" s="1"/>
      <c r="FV14" s="1">
        <f t="shared" si="172"/>
        <v>5763.4725999179145</v>
      </c>
      <c r="FW14" s="1">
        <f t="shared" si="173"/>
        <v>0</v>
      </c>
      <c r="FX14" s="1">
        <f t="shared" si="174"/>
        <v>0</v>
      </c>
      <c r="FY14" s="1">
        <f t="shared" si="175"/>
        <v>0</v>
      </c>
      <c r="FZ14" s="1"/>
      <c r="GA14" s="1">
        <f t="shared" si="176"/>
        <v>5763.4725999179145</v>
      </c>
      <c r="GB14" s="1">
        <f t="shared" si="177"/>
        <v>6480.2909321501465</v>
      </c>
      <c r="GC14" s="1">
        <f t="shared" si="178"/>
        <v>4558.1707404106965</v>
      </c>
      <c r="GD14" s="1">
        <f t="shared" si="179"/>
        <v>0</v>
      </c>
      <c r="GE14" s="1"/>
      <c r="GF14" s="1">
        <f t="shared" si="180"/>
        <v>16801.934272478757</v>
      </c>
      <c r="GG14" s="1">
        <f t="shared" si="181"/>
        <v>0</v>
      </c>
      <c r="GH14" s="1">
        <f t="shared" si="182"/>
        <v>16801.934272478757</v>
      </c>
      <c r="GI14" s="20">
        <f t="shared" si="183"/>
        <v>3.9770691475617292E-2</v>
      </c>
      <c r="GJ14" s="20"/>
      <c r="GK14" s="100">
        <f t="shared" si="184"/>
        <v>18.88321421268812</v>
      </c>
      <c r="GL14" s="100">
        <f t="shared" si="105"/>
        <v>0</v>
      </c>
      <c r="GM14" s="100">
        <f t="shared" si="105"/>
        <v>0</v>
      </c>
      <c r="GN14" s="100">
        <f t="shared" si="105"/>
        <v>0</v>
      </c>
      <c r="GP14" s="100">
        <f t="shared" si="185"/>
        <v>18.88321421268812</v>
      </c>
      <c r="GR14" s="21">
        <f>CZ14</f>
        <v>0</v>
      </c>
      <c r="GS14" s="21">
        <f>DA14</f>
        <v>8.2500330141188236</v>
      </c>
      <c r="GT14" s="21">
        <f>DB14</f>
        <v>8.2500330141188236</v>
      </c>
      <c r="GU14" s="21">
        <f>DC14</f>
        <v>0</v>
      </c>
      <c r="GV14" s="21"/>
      <c r="GW14" s="100">
        <f t="shared" si="186"/>
        <v>16.500066028237647</v>
      </c>
      <c r="GY14" s="1">
        <f>BX14+EW14</f>
        <v>359.68027071786923</v>
      </c>
      <c r="GZ14" s="1">
        <f>BY14+EX14</f>
        <v>54.917719763984344</v>
      </c>
      <c r="HA14" s="1">
        <f>BZ14+EY14</f>
        <v>-164.75315929195304</v>
      </c>
      <c r="HB14" s="1">
        <f>CA14+EZ14</f>
        <v>0</v>
      </c>
      <c r="HD14" s="100">
        <f t="shared" si="187"/>
        <v>249.84483118990053</v>
      </c>
    </row>
    <row r="15" spans="1:215" ht="15" customHeight="1" x14ac:dyDescent="0.25">
      <c r="A15" s="1">
        <f>'BTEvent-Driven Loop'!A14</f>
        <v>11</v>
      </c>
      <c r="B15" s="108">
        <f t="shared" si="48"/>
        <v>44614</v>
      </c>
      <c r="D15" s="1">
        <f>'BTEvent-Driven Loop'!C14</f>
        <v>0</v>
      </c>
      <c r="E15" s="1">
        <f>'BTEvent-Driven Loop'!D14</f>
        <v>1</v>
      </c>
      <c r="F15" s="1">
        <f>'BTEvent-Driven Loop'!E14</f>
        <v>0</v>
      </c>
      <c r="G15" s="1">
        <f>'BTEvent-Driven Loop'!F14</f>
        <v>0</v>
      </c>
      <c r="I15" s="1">
        <f>'BTEvent-Driven Loop'!H14</f>
        <v>275.56905439650473</v>
      </c>
      <c r="J15" s="1">
        <f>'BTEvent-Driven Loop'!I14</f>
        <v>1306.7014777397608</v>
      </c>
      <c r="K15" s="1">
        <f>'BTEvent-Driven Loop'!J14</f>
        <v>2268.3529812149727</v>
      </c>
      <c r="L15" s="1">
        <f>'BTEvent-Driven Loop'!K14</f>
        <v>13511.120261479113</v>
      </c>
      <c r="M15" s="1"/>
      <c r="N15" s="1">
        <f>'BTEvent-Driven Loop'!M14</f>
        <v>308.97136402032356</v>
      </c>
      <c r="O15" s="1">
        <f>'BTEvent-Driven Loop'!N14</f>
        <v>1425.4925211706482</v>
      </c>
      <c r="P15" s="1">
        <f>'BTEvent-Driven Loop'!O14</f>
        <v>2835.4412265187157</v>
      </c>
      <c r="Q15" s="1">
        <f>'BTEvent-Driven Loop'!P14</f>
        <v>14420.522586770978</v>
      </c>
      <c r="S15" s="2">
        <f t="shared" si="106"/>
        <v>-1.000000000000012E-2</v>
      </c>
      <c r="T15" s="2">
        <f t="shared" si="106"/>
        <v>-1.0000000000000009E-2</v>
      </c>
      <c r="U15" s="2">
        <f t="shared" si="106"/>
        <v>0</v>
      </c>
      <c r="V15" s="2">
        <f t="shared" si="106"/>
        <v>4.0000000000000036E-2</v>
      </c>
      <c r="X15" s="2">
        <f t="shared" si="107"/>
        <v>0.1100000000000001</v>
      </c>
      <c r="Y15" s="2">
        <f t="shared" si="107"/>
        <v>8.0000000000000071E-2</v>
      </c>
      <c r="Z15" s="2">
        <f t="shared" si="107"/>
        <v>0.25</v>
      </c>
      <c r="AA15" s="2">
        <f t="shared" si="107"/>
        <v>0.1100000000000001</v>
      </c>
      <c r="AC15" s="1">
        <f t="shared" si="108"/>
        <v>1</v>
      </c>
      <c r="AD15" s="3">
        <f t="shared" si="51"/>
        <v>0.8</v>
      </c>
      <c r="AF15" s="2">
        <f t="shared" si="52"/>
        <v>0</v>
      </c>
      <c r="AG15" s="2">
        <f t="shared" si="52"/>
        <v>0.8</v>
      </c>
      <c r="AH15" s="2">
        <f t="shared" si="52"/>
        <v>0</v>
      </c>
      <c r="AI15" s="2">
        <f t="shared" si="52"/>
        <v>0</v>
      </c>
      <c r="AK15" s="1">
        <f t="shared" si="188"/>
        <v>5763.4725999179145</v>
      </c>
      <c r="AL15" s="1">
        <f t="shared" si="189"/>
        <v>6480.2909321501465</v>
      </c>
      <c r="AM15" s="1">
        <f t="shared" si="190"/>
        <v>4558.1707404106965</v>
      </c>
      <c r="AN15" s="1">
        <f t="shared" si="191"/>
        <v>0</v>
      </c>
      <c r="AP15" s="1">
        <f t="shared" si="110"/>
        <v>16801.934272478757</v>
      </c>
      <c r="AQ15" s="1">
        <f t="shared" si="111"/>
        <v>0</v>
      </c>
      <c r="AR15" s="1">
        <f t="shared" si="112"/>
        <v>16801.934272478757</v>
      </c>
      <c r="AT15" s="1">
        <f t="shared" si="192"/>
        <v>0</v>
      </c>
      <c r="AU15" s="1">
        <f t="shared" si="193"/>
        <v>13441.547417983005</v>
      </c>
      <c r="AV15" s="1">
        <f t="shared" si="194"/>
        <v>0</v>
      </c>
      <c r="AW15" s="1">
        <f t="shared" si="195"/>
        <v>0</v>
      </c>
      <c r="AY15" s="1">
        <f t="shared" si="113"/>
        <v>5763.4725999179145</v>
      </c>
      <c r="AZ15" s="1">
        <f t="shared" si="114"/>
        <v>0</v>
      </c>
      <c r="BA15" s="1">
        <f t="shared" si="115"/>
        <v>4558.1707404106965</v>
      </c>
      <c r="BB15" s="1">
        <f t="shared" si="116"/>
        <v>0</v>
      </c>
      <c r="BD15" s="1">
        <f t="shared" si="196"/>
        <v>0</v>
      </c>
      <c r="BE15" s="1">
        <f t="shared" si="61"/>
        <v>6480.2909321501465</v>
      </c>
      <c r="BF15" s="1">
        <f t="shared" si="62"/>
        <v>0</v>
      </c>
      <c r="BG15" s="1">
        <f t="shared" si="63"/>
        <v>0</v>
      </c>
      <c r="BI15" s="2">
        <f t="shared" si="117"/>
        <v>-1.000000000000012E-2</v>
      </c>
      <c r="BJ15" s="2">
        <f t="shared" si="118"/>
        <v>-1.0000000000000009E-2</v>
      </c>
      <c r="BK15" s="2">
        <f t="shared" si="119"/>
        <v>0</v>
      </c>
      <c r="BL15" s="2">
        <f t="shared" si="120"/>
        <v>4.0000000000000036E-2</v>
      </c>
      <c r="BN15" s="1">
        <f t="shared" si="121"/>
        <v>5705.8378739187347</v>
      </c>
      <c r="BO15" s="1">
        <f t="shared" si="122"/>
        <v>0</v>
      </c>
      <c r="BP15" s="1">
        <f t="shared" si="123"/>
        <v>4558.1707404106965</v>
      </c>
      <c r="BQ15" s="1">
        <f t="shared" si="124"/>
        <v>0</v>
      </c>
      <c r="BS15" s="100">
        <f t="shared" si="68"/>
        <v>14.264594684796837</v>
      </c>
      <c r="BT15" s="100">
        <f t="shared" si="69"/>
        <v>0</v>
      </c>
      <c r="BU15" s="100">
        <f t="shared" si="70"/>
        <v>11.395426851026741</v>
      </c>
      <c r="BV15" s="100">
        <f t="shared" si="71"/>
        <v>0</v>
      </c>
      <c r="BW15" s="1"/>
      <c r="BX15" s="1">
        <f t="shared" si="125"/>
        <v>-57.634725999179835</v>
      </c>
      <c r="BY15" s="1">
        <f t="shared" si="72"/>
        <v>0</v>
      </c>
      <c r="BZ15" s="1">
        <f t="shared" si="72"/>
        <v>0</v>
      </c>
      <c r="CA15" s="1">
        <f t="shared" si="72"/>
        <v>0</v>
      </c>
      <c r="CB15" s="1"/>
      <c r="CC15" s="1">
        <f t="shared" si="126"/>
        <v>5691.5732792339377</v>
      </c>
      <c r="CD15" s="1">
        <f>BO15-BT15</f>
        <v>0</v>
      </c>
      <c r="CE15" s="1">
        <f>BP15-BU15</f>
        <v>4546.7753135596695</v>
      </c>
      <c r="CF15" s="1">
        <f>BQ15-BV15</f>
        <v>0</v>
      </c>
      <c r="CG15" s="1"/>
      <c r="CH15" s="1">
        <f t="shared" si="73"/>
        <v>10238.348592793607</v>
      </c>
      <c r="CI15" s="1">
        <f t="shared" si="74"/>
        <v>6480.2909321501465</v>
      </c>
      <c r="CJ15" s="1">
        <f t="shared" si="75"/>
        <v>10238.348592793607</v>
      </c>
      <c r="CK15" s="1">
        <f t="shared" si="127"/>
        <v>16718.639524943756</v>
      </c>
      <c r="CL15" s="1"/>
      <c r="CM15" s="1">
        <f t="shared" si="76"/>
        <v>0</v>
      </c>
      <c r="CN15" s="1">
        <f t="shared" si="77"/>
        <v>13374.911619955004</v>
      </c>
      <c r="CO15" s="1">
        <f t="shared" si="78"/>
        <v>0</v>
      </c>
      <c r="CP15" s="1">
        <f t="shared" si="79"/>
        <v>0</v>
      </c>
      <c r="CQ15" s="1"/>
      <c r="CR15" s="1">
        <f t="shared" si="128"/>
        <v>13374.911619955004</v>
      </c>
      <c r="CS15" s="1">
        <f t="shared" si="129"/>
        <v>3343.7279049887511</v>
      </c>
      <c r="CT15" s="1"/>
      <c r="CU15" s="100">
        <f t="shared" si="80"/>
        <v>0</v>
      </c>
      <c r="CV15" s="100">
        <f t="shared" si="81"/>
        <v>6894.6206878048579</v>
      </c>
      <c r="CW15" s="100">
        <f t="shared" si="82"/>
        <v>0</v>
      </c>
      <c r="CX15" s="100">
        <f t="shared" si="83"/>
        <v>0</v>
      </c>
      <c r="CY15" s="1"/>
      <c r="CZ15" s="21">
        <f t="shared" si="130"/>
        <v>0</v>
      </c>
      <c r="DA15" s="21">
        <f t="shared" si="131"/>
        <v>10.341931031707286</v>
      </c>
      <c r="DB15" s="21">
        <f t="shared" si="132"/>
        <v>0</v>
      </c>
      <c r="DC15" s="21">
        <f t="shared" si="133"/>
        <v>0</v>
      </c>
      <c r="DD15" s="1"/>
      <c r="DE15" s="1">
        <f t="shared" si="134"/>
        <v>0</v>
      </c>
      <c r="DF15" s="1">
        <f t="shared" si="135"/>
        <v>6884.2787567731502</v>
      </c>
      <c r="DG15" s="1">
        <f t="shared" si="136"/>
        <v>0</v>
      </c>
      <c r="DH15" s="1">
        <f t="shared" si="137"/>
        <v>0</v>
      </c>
      <c r="DI15" s="1"/>
      <c r="DJ15" s="1">
        <f t="shared" si="86"/>
        <v>0</v>
      </c>
      <c r="DK15" s="1">
        <f t="shared" si="87"/>
        <v>6480.2909321501465</v>
      </c>
      <c r="DL15" s="1">
        <f t="shared" si="88"/>
        <v>0</v>
      </c>
      <c r="DM15" s="1">
        <f t="shared" si="89"/>
        <v>0</v>
      </c>
      <c r="DN15" s="1"/>
      <c r="DO15" s="1">
        <f t="shared" si="138"/>
        <v>0</v>
      </c>
      <c r="DP15" s="1">
        <f t="shared" si="139"/>
        <v>13364.569688923297</v>
      </c>
      <c r="DQ15" s="1">
        <f t="shared" si="140"/>
        <v>0</v>
      </c>
      <c r="DR15" s="1">
        <f t="shared" si="141"/>
        <v>0</v>
      </c>
      <c r="DS15" s="1"/>
      <c r="DT15" s="1">
        <f t="shared" si="142"/>
        <v>13364.569688923297</v>
      </c>
      <c r="DU15" s="1">
        <f t="shared" si="143"/>
        <v>3343.7279049887511</v>
      </c>
      <c r="DV15" s="1">
        <f t="shared" si="144"/>
        <v>16708.297593912048</v>
      </c>
      <c r="DW15" s="1"/>
      <c r="DX15" s="1">
        <f t="shared" si="145"/>
        <v>0</v>
      </c>
      <c r="DY15" s="1">
        <f t="shared" si="146"/>
        <v>6884.2787567731502</v>
      </c>
      <c r="DZ15" s="1">
        <f t="shared" si="147"/>
        <v>0</v>
      </c>
      <c r="EA15" s="1">
        <f t="shared" si="148"/>
        <v>0</v>
      </c>
      <c r="EB15" s="1"/>
      <c r="EC15" s="2">
        <f t="shared" si="149"/>
        <v>-1.000000000000012E-2</v>
      </c>
      <c r="ED15" s="2">
        <f t="shared" si="150"/>
        <v>-1.0000000000000009E-2</v>
      </c>
      <c r="EE15" s="2">
        <f t="shared" si="151"/>
        <v>0</v>
      </c>
      <c r="EF15" s="2">
        <f t="shared" si="152"/>
        <v>4.0000000000000036E-2</v>
      </c>
      <c r="EG15" s="1"/>
      <c r="EH15" s="2">
        <f t="shared" si="153"/>
        <v>0.1100000000000001</v>
      </c>
      <c r="EI15" s="2">
        <f t="shared" si="154"/>
        <v>8.0000000000000071E-2</v>
      </c>
      <c r="EJ15" s="2">
        <f t="shared" si="155"/>
        <v>0.25</v>
      </c>
      <c r="EK15" s="2">
        <f t="shared" si="156"/>
        <v>0.1100000000000001</v>
      </c>
      <c r="EL15" s="1"/>
      <c r="EM15" s="2">
        <f t="shared" si="197"/>
        <v>0.12000000000000022</v>
      </c>
      <c r="EN15" s="2">
        <f t="shared" si="157"/>
        <v>9.000000000000008E-2</v>
      </c>
      <c r="EO15" s="2">
        <f t="shared" si="158"/>
        <v>0.25</v>
      </c>
      <c r="EP15" s="2">
        <f t="shared" si="159"/>
        <v>7.0000000000000062E-2</v>
      </c>
      <c r="EQ15" s="1"/>
      <c r="ER15" s="1">
        <f t="shared" si="160"/>
        <v>0</v>
      </c>
      <c r="ES15" s="1">
        <f t="shared" si="161"/>
        <v>7503.8638448827342</v>
      </c>
      <c r="ET15" s="1">
        <f t="shared" si="162"/>
        <v>0</v>
      </c>
      <c r="EU15" s="1">
        <f t="shared" si="163"/>
        <v>0</v>
      </c>
      <c r="EV15" s="1"/>
      <c r="EW15" s="1">
        <f t="shared" si="164"/>
        <v>0</v>
      </c>
      <c r="EX15" s="1">
        <f t="shared" si="98"/>
        <v>68.842787567731563</v>
      </c>
      <c r="EY15" s="1">
        <f t="shared" si="98"/>
        <v>0</v>
      </c>
      <c r="EZ15" s="1">
        <f t="shared" si="98"/>
        <v>0</v>
      </c>
      <c r="FA15" s="1"/>
      <c r="FB15" s="1">
        <f t="shared" si="165"/>
        <v>0</v>
      </c>
      <c r="FC15" s="1">
        <f>DK15</f>
        <v>6480.2909321501465</v>
      </c>
      <c r="FD15" s="1">
        <f>DL15</f>
        <v>0</v>
      </c>
      <c r="FE15" s="1">
        <f>DM15</f>
        <v>0</v>
      </c>
      <c r="FF15" s="1"/>
      <c r="FG15" s="2">
        <f t="shared" si="166"/>
        <v>0.1100000000000001</v>
      </c>
      <c r="FH15" s="2">
        <f>EI15</f>
        <v>8.0000000000000071E-2</v>
      </c>
      <c r="FI15" s="2">
        <f>EJ15</f>
        <v>0.25</v>
      </c>
      <c r="FJ15" s="2">
        <f>EK15</f>
        <v>0.1100000000000001</v>
      </c>
      <c r="FK15" s="1"/>
      <c r="FL15" s="1">
        <f t="shared" si="167"/>
        <v>0</v>
      </c>
      <c r="FM15" s="1">
        <f t="shared" si="168"/>
        <v>6998.7142067221585</v>
      </c>
      <c r="FN15" s="1">
        <f t="shared" si="169"/>
        <v>0</v>
      </c>
      <c r="FO15" s="1">
        <f t="shared" si="170"/>
        <v>0</v>
      </c>
      <c r="FP15" s="1"/>
      <c r="FQ15" s="1">
        <f t="shared" si="171"/>
        <v>0</v>
      </c>
      <c r="FR15" s="1">
        <f>ES15</f>
        <v>7503.8638448827342</v>
      </c>
      <c r="FS15" s="1">
        <f>ET15</f>
        <v>0</v>
      </c>
      <c r="FT15" s="1">
        <f>EU15</f>
        <v>0</v>
      </c>
      <c r="FU15" s="1"/>
      <c r="FV15" s="1">
        <f t="shared" si="172"/>
        <v>0</v>
      </c>
      <c r="FW15" s="1">
        <f t="shared" si="173"/>
        <v>6998.7142067221585</v>
      </c>
      <c r="FX15" s="1">
        <f t="shared" si="174"/>
        <v>0</v>
      </c>
      <c r="FY15" s="1">
        <f t="shared" si="175"/>
        <v>0</v>
      </c>
      <c r="FZ15" s="1"/>
      <c r="GA15" s="1">
        <f t="shared" si="176"/>
        <v>0</v>
      </c>
      <c r="GB15" s="1">
        <f t="shared" si="177"/>
        <v>14502.578051604893</v>
      </c>
      <c r="GC15" s="1">
        <f t="shared" si="178"/>
        <v>0</v>
      </c>
      <c r="GD15" s="1">
        <f t="shared" si="179"/>
        <v>0</v>
      </c>
      <c r="GE15" s="1"/>
      <c r="GF15" s="1">
        <f t="shared" si="180"/>
        <v>14502.578051604893</v>
      </c>
      <c r="GG15" s="1">
        <f t="shared" si="181"/>
        <v>3343.7279049887511</v>
      </c>
      <c r="GH15" s="1">
        <f t="shared" si="182"/>
        <v>17846.305956593642</v>
      </c>
      <c r="GI15" s="20">
        <f t="shared" si="183"/>
        <v>6.2157824639603954E-2</v>
      </c>
      <c r="GJ15" s="20"/>
      <c r="GK15" s="100">
        <f t="shared" si="184"/>
        <v>14.264594684796837</v>
      </c>
      <c r="GL15" s="100">
        <f t="shared" si="105"/>
        <v>0</v>
      </c>
      <c r="GM15" s="100">
        <f t="shared" si="105"/>
        <v>11.395426851026741</v>
      </c>
      <c r="GN15" s="100">
        <f t="shared" si="105"/>
        <v>0</v>
      </c>
      <c r="GP15" s="100">
        <f t="shared" si="185"/>
        <v>25.660021535823578</v>
      </c>
      <c r="GR15" s="21">
        <f>CZ15</f>
        <v>0</v>
      </c>
      <c r="GS15" s="21">
        <f>DA15</f>
        <v>10.341931031707286</v>
      </c>
      <c r="GT15" s="21">
        <f>DB15</f>
        <v>0</v>
      </c>
      <c r="GU15" s="21">
        <f>DC15</f>
        <v>0</v>
      </c>
      <c r="GV15" s="21"/>
      <c r="GW15" s="100">
        <f t="shared" si="186"/>
        <v>10.341931031707286</v>
      </c>
      <c r="GY15" s="1">
        <f>BX15+EW15</f>
        <v>-57.634725999179835</v>
      </c>
      <c r="GZ15" s="1">
        <f>BY15+EX15</f>
        <v>68.842787567731563</v>
      </c>
      <c r="HA15" s="1">
        <f>BZ15+EY15</f>
        <v>0</v>
      </c>
      <c r="HB15" s="1">
        <f>CA15+EZ15</f>
        <v>0</v>
      </c>
      <c r="HD15" s="100">
        <f t="shared" si="187"/>
        <v>11.208061568551727</v>
      </c>
    </row>
    <row r="16" spans="1:215" ht="15" customHeight="1" x14ac:dyDescent="0.25">
      <c r="A16" s="1">
        <f>'BTEvent-Driven Loop'!A15</f>
        <v>12</v>
      </c>
      <c r="B16" s="108">
        <f t="shared" si="48"/>
        <v>44615</v>
      </c>
      <c r="D16" s="1">
        <f>'BTEvent-Driven Loop'!C15</f>
        <v>0</v>
      </c>
      <c r="E16" s="1">
        <f>'BTEvent-Driven Loop'!D15</f>
        <v>0</v>
      </c>
      <c r="F16" s="1">
        <f>'BTEvent-Driven Loop'!E15</f>
        <v>1</v>
      </c>
      <c r="G16" s="1">
        <f>'BTEvent-Driven Loop'!F15</f>
        <v>1</v>
      </c>
      <c r="I16" s="1">
        <f>'BTEvent-Driven Loop'!H15</f>
        <v>293.52279581930736</v>
      </c>
      <c r="J16" s="1">
        <f>'BTEvent-Driven Loop'!I15</f>
        <v>1425.4925211706482</v>
      </c>
      <c r="K16" s="1">
        <f>'BTEvent-Driven Loop'!J15</f>
        <v>2807.0868142535287</v>
      </c>
      <c r="L16" s="1">
        <f>'BTEvent-Driven Loop'!K15</f>
        <v>14997.343490241818</v>
      </c>
      <c r="M16" s="1"/>
      <c r="N16" s="1">
        <f>'BTEvent-Driven Loop'!M15</f>
        <v>268.80508669768147</v>
      </c>
      <c r="O16" s="1">
        <f>'BTEvent-Driven Loop'!N15</f>
        <v>1454.0023715940611</v>
      </c>
      <c r="P16" s="1">
        <f>'BTEvent-Driven Loop'!O15</f>
        <v>2863.7956387839026</v>
      </c>
      <c r="Q16" s="1">
        <f>'BTEvent-Driven Loop'!P15</f>
        <v>18602.474136934561</v>
      </c>
      <c r="S16" s="2">
        <f t="shared" si="106"/>
        <v>-5.0000000000000044E-2</v>
      </c>
      <c r="T16" s="2">
        <f t="shared" si="106"/>
        <v>0</v>
      </c>
      <c r="U16" s="2">
        <f t="shared" si="106"/>
        <v>-9.9999999999998979E-3</v>
      </c>
      <c r="V16" s="2">
        <f t="shared" si="106"/>
        <v>4.0000000000000036E-2</v>
      </c>
      <c r="X16" s="2">
        <f t="shared" si="107"/>
        <v>-0.13000000000000012</v>
      </c>
      <c r="Y16" s="2">
        <f t="shared" si="107"/>
        <v>2.0000000000000018E-2</v>
      </c>
      <c r="Z16" s="2">
        <f t="shared" si="107"/>
        <v>1.0000000000000009E-2</v>
      </c>
      <c r="AA16" s="2">
        <f t="shared" si="107"/>
        <v>0.29000000000000004</v>
      </c>
      <c r="AC16" s="1">
        <f t="shared" si="108"/>
        <v>2</v>
      </c>
      <c r="AD16" s="3">
        <f t="shared" si="51"/>
        <v>0.5</v>
      </c>
      <c r="AF16" s="2">
        <f t="shared" si="52"/>
        <v>0</v>
      </c>
      <c r="AG16" s="2">
        <f t="shared" si="52"/>
        <v>0</v>
      </c>
      <c r="AH16" s="2">
        <f t="shared" si="52"/>
        <v>0.5</v>
      </c>
      <c r="AI16" s="2">
        <f t="shared" si="52"/>
        <v>0.5</v>
      </c>
      <c r="AK16" s="1">
        <f t="shared" si="188"/>
        <v>0</v>
      </c>
      <c r="AL16" s="1">
        <f t="shared" si="189"/>
        <v>14502.578051604893</v>
      </c>
      <c r="AM16" s="1">
        <f t="shared" si="190"/>
        <v>0</v>
      </c>
      <c r="AN16" s="1">
        <f t="shared" si="191"/>
        <v>0</v>
      </c>
      <c r="AP16" s="1">
        <f t="shared" si="110"/>
        <v>14502.578051604893</v>
      </c>
      <c r="AQ16" s="1">
        <f t="shared" si="111"/>
        <v>3343.7279049887511</v>
      </c>
      <c r="AR16" s="1">
        <f t="shared" si="112"/>
        <v>17846.305956593642</v>
      </c>
      <c r="AT16" s="1">
        <f t="shared" si="192"/>
        <v>0</v>
      </c>
      <c r="AU16" s="1">
        <f t="shared" si="193"/>
        <v>0</v>
      </c>
      <c r="AV16" s="1">
        <f t="shared" si="194"/>
        <v>8923.1529782968209</v>
      </c>
      <c r="AW16" s="1">
        <f t="shared" si="195"/>
        <v>8923.1529782968209</v>
      </c>
      <c r="AY16" s="1">
        <f t="shared" si="113"/>
        <v>0</v>
      </c>
      <c r="AZ16" s="1">
        <f t="shared" si="114"/>
        <v>14502.578051604893</v>
      </c>
      <c r="BA16" s="1">
        <f t="shared" si="115"/>
        <v>0</v>
      </c>
      <c r="BB16" s="1">
        <f t="shared" si="116"/>
        <v>0</v>
      </c>
      <c r="BD16" s="1">
        <f t="shared" si="196"/>
        <v>0</v>
      </c>
      <c r="BE16" s="1">
        <f t="shared" si="61"/>
        <v>0</v>
      </c>
      <c r="BF16" s="1">
        <f t="shared" si="62"/>
        <v>0</v>
      </c>
      <c r="BG16" s="1">
        <f t="shared" si="63"/>
        <v>0</v>
      </c>
      <c r="BI16" s="2">
        <f t="shared" si="117"/>
        <v>-5.0000000000000044E-2</v>
      </c>
      <c r="BJ16" s="2">
        <f t="shared" si="118"/>
        <v>0</v>
      </c>
      <c r="BK16" s="2">
        <f t="shared" si="119"/>
        <v>-9.9999999999998979E-3</v>
      </c>
      <c r="BL16" s="2">
        <f t="shared" si="120"/>
        <v>4.0000000000000036E-2</v>
      </c>
      <c r="BN16" s="1">
        <f t="shared" si="121"/>
        <v>0</v>
      </c>
      <c r="BO16" s="1">
        <f t="shared" si="122"/>
        <v>14502.578051604893</v>
      </c>
      <c r="BP16" s="1">
        <f t="shared" si="123"/>
        <v>0</v>
      </c>
      <c r="BQ16" s="1">
        <f t="shared" si="124"/>
        <v>0</v>
      </c>
      <c r="BS16" s="100">
        <f t="shared" si="68"/>
        <v>0</v>
      </c>
      <c r="BT16" s="100">
        <f t="shared" si="69"/>
        <v>36.256445129012235</v>
      </c>
      <c r="BU16" s="100">
        <f t="shared" si="70"/>
        <v>0</v>
      </c>
      <c r="BV16" s="100">
        <f t="shared" si="71"/>
        <v>0</v>
      </c>
      <c r="BW16" s="1"/>
      <c r="BX16" s="1">
        <f t="shared" si="125"/>
        <v>0</v>
      </c>
      <c r="BY16" s="1">
        <f t="shared" si="72"/>
        <v>0</v>
      </c>
      <c r="BZ16" s="1">
        <f t="shared" si="72"/>
        <v>0</v>
      </c>
      <c r="CA16" s="1">
        <f t="shared" si="72"/>
        <v>0</v>
      </c>
      <c r="CB16" s="1"/>
      <c r="CC16" s="1">
        <f t="shared" si="126"/>
        <v>0</v>
      </c>
      <c r="CD16" s="1">
        <f>BO16-BT16</f>
        <v>14466.32160647588</v>
      </c>
      <c r="CE16" s="1">
        <f>BP16-BU16</f>
        <v>0</v>
      </c>
      <c r="CF16" s="1">
        <f>BQ16-BV16</f>
        <v>0</v>
      </c>
      <c r="CG16" s="1"/>
      <c r="CH16" s="1">
        <f t="shared" si="73"/>
        <v>14466.32160647588</v>
      </c>
      <c r="CI16" s="1">
        <f t="shared" si="74"/>
        <v>0</v>
      </c>
      <c r="CJ16" s="1">
        <f t="shared" si="75"/>
        <v>17810.049511464633</v>
      </c>
      <c r="CK16" s="1">
        <f t="shared" si="127"/>
        <v>17810.049511464633</v>
      </c>
      <c r="CL16" s="1"/>
      <c r="CM16" s="1">
        <f t="shared" si="76"/>
        <v>0</v>
      </c>
      <c r="CN16" s="1">
        <f t="shared" si="77"/>
        <v>0</v>
      </c>
      <c r="CO16" s="1">
        <f t="shared" si="78"/>
        <v>8905.0247557323164</v>
      </c>
      <c r="CP16" s="1">
        <f t="shared" si="79"/>
        <v>8905.0247557323164</v>
      </c>
      <c r="CQ16" s="1"/>
      <c r="CR16" s="1">
        <f t="shared" si="128"/>
        <v>17810.049511464633</v>
      </c>
      <c r="CS16" s="1">
        <f t="shared" si="129"/>
        <v>0</v>
      </c>
      <c r="CT16" s="1"/>
      <c r="CU16" s="100">
        <f t="shared" si="80"/>
        <v>0</v>
      </c>
      <c r="CV16" s="100">
        <f t="shared" si="81"/>
        <v>0</v>
      </c>
      <c r="CW16" s="100">
        <f t="shared" si="82"/>
        <v>8905.0247557323164</v>
      </c>
      <c r="CX16" s="100">
        <f t="shared" si="83"/>
        <v>8905.0247557323164</v>
      </c>
      <c r="CY16" s="1"/>
      <c r="CZ16" s="21">
        <f t="shared" si="130"/>
        <v>0</v>
      </c>
      <c r="DA16" s="21">
        <f t="shared" si="131"/>
        <v>0</v>
      </c>
      <c r="DB16" s="21">
        <f t="shared" si="132"/>
        <v>13.357537133598475</v>
      </c>
      <c r="DC16" s="21">
        <f t="shared" si="133"/>
        <v>13.357537133598475</v>
      </c>
      <c r="DD16" s="1"/>
      <c r="DE16" s="1">
        <f t="shared" si="134"/>
        <v>0</v>
      </c>
      <c r="DF16" s="1">
        <f t="shared" si="135"/>
        <v>0</v>
      </c>
      <c r="DG16" s="1">
        <f t="shared" si="136"/>
        <v>8891.6672185987172</v>
      </c>
      <c r="DH16" s="1">
        <f t="shared" si="137"/>
        <v>8891.6672185987172</v>
      </c>
      <c r="DI16" s="1"/>
      <c r="DJ16" s="1">
        <f t="shared" si="86"/>
        <v>0</v>
      </c>
      <c r="DK16" s="1">
        <f t="shared" si="87"/>
        <v>0</v>
      </c>
      <c r="DL16" s="1">
        <f t="shared" si="88"/>
        <v>0</v>
      </c>
      <c r="DM16" s="1">
        <f t="shared" si="89"/>
        <v>0</v>
      </c>
      <c r="DN16" s="1"/>
      <c r="DO16" s="1">
        <f t="shared" si="138"/>
        <v>0</v>
      </c>
      <c r="DP16" s="1">
        <f t="shared" si="139"/>
        <v>0</v>
      </c>
      <c r="DQ16" s="1">
        <f t="shared" si="140"/>
        <v>8891.6672185987172</v>
      </c>
      <c r="DR16" s="1">
        <f t="shared" si="141"/>
        <v>8891.6672185987172</v>
      </c>
      <c r="DS16" s="1"/>
      <c r="DT16" s="1">
        <f t="shared" si="142"/>
        <v>17783.334437197434</v>
      </c>
      <c r="DU16" s="1">
        <f t="shared" si="143"/>
        <v>0</v>
      </c>
      <c r="DV16" s="1">
        <f t="shared" si="144"/>
        <v>17783.334437197434</v>
      </c>
      <c r="DW16" s="1"/>
      <c r="DX16" s="1">
        <f t="shared" si="145"/>
        <v>0</v>
      </c>
      <c r="DY16" s="1">
        <f t="shared" si="146"/>
        <v>0</v>
      </c>
      <c r="DZ16" s="1">
        <f t="shared" si="147"/>
        <v>8891.6672185987172</v>
      </c>
      <c r="EA16" s="1">
        <f t="shared" si="148"/>
        <v>8891.6672185987172</v>
      </c>
      <c r="EB16" s="1"/>
      <c r="EC16" s="2">
        <f t="shared" si="149"/>
        <v>-5.0000000000000044E-2</v>
      </c>
      <c r="ED16" s="2">
        <f t="shared" si="150"/>
        <v>0</v>
      </c>
      <c r="EE16" s="2">
        <f t="shared" si="151"/>
        <v>-9.9999999999998979E-3</v>
      </c>
      <c r="EF16" s="2">
        <f t="shared" si="152"/>
        <v>4.0000000000000036E-2</v>
      </c>
      <c r="EG16" s="1"/>
      <c r="EH16" s="2">
        <f t="shared" si="153"/>
        <v>-0.13000000000000012</v>
      </c>
      <c r="EI16" s="2">
        <f t="shared" si="154"/>
        <v>2.0000000000000018E-2</v>
      </c>
      <c r="EJ16" s="2">
        <f t="shared" si="155"/>
        <v>1.0000000000000009E-2</v>
      </c>
      <c r="EK16" s="2">
        <f t="shared" si="156"/>
        <v>0.29000000000000004</v>
      </c>
      <c r="EL16" s="1"/>
      <c r="EM16" s="2">
        <f t="shared" si="197"/>
        <v>-8.0000000000000071E-2</v>
      </c>
      <c r="EN16" s="2">
        <f t="shared" si="157"/>
        <v>2.0000000000000018E-2</v>
      </c>
      <c r="EO16" s="2">
        <f t="shared" si="158"/>
        <v>1.9999999999999907E-2</v>
      </c>
      <c r="EP16" s="2">
        <f t="shared" si="159"/>
        <v>0.25</v>
      </c>
      <c r="EQ16" s="1"/>
      <c r="ER16" s="1">
        <f t="shared" si="160"/>
        <v>0</v>
      </c>
      <c r="ES16" s="1">
        <f t="shared" si="161"/>
        <v>0</v>
      </c>
      <c r="ET16" s="1">
        <f t="shared" si="162"/>
        <v>9069.500562970692</v>
      </c>
      <c r="EU16" s="1">
        <f t="shared" si="163"/>
        <v>11114.584023248397</v>
      </c>
      <c r="EV16" s="1"/>
      <c r="EW16" s="1">
        <f t="shared" si="164"/>
        <v>0</v>
      </c>
      <c r="EX16" s="1">
        <f t="shared" si="98"/>
        <v>0</v>
      </c>
      <c r="EY16" s="1">
        <f t="shared" si="98"/>
        <v>88.916672185986258</v>
      </c>
      <c r="EZ16" s="1">
        <f t="shared" si="98"/>
        <v>-355.66668874394901</v>
      </c>
      <c r="FA16" s="1"/>
      <c r="FB16" s="1">
        <f t="shared" si="165"/>
        <v>0</v>
      </c>
      <c r="FC16" s="1">
        <f>DK16</f>
        <v>0</v>
      </c>
      <c r="FD16" s="1">
        <f>DL16</f>
        <v>0</v>
      </c>
      <c r="FE16" s="1">
        <f>DM16</f>
        <v>0</v>
      </c>
      <c r="FF16" s="1"/>
      <c r="FG16" s="2">
        <f t="shared" si="166"/>
        <v>-0.13000000000000012</v>
      </c>
      <c r="FH16" s="2">
        <f>EI16</f>
        <v>2.0000000000000018E-2</v>
      </c>
      <c r="FI16" s="2">
        <f>EJ16</f>
        <v>1.0000000000000009E-2</v>
      </c>
      <c r="FJ16" s="2">
        <f>EK16</f>
        <v>0.29000000000000004</v>
      </c>
      <c r="FK16" s="1"/>
      <c r="FL16" s="1">
        <f t="shared" si="167"/>
        <v>0</v>
      </c>
      <c r="FM16" s="1">
        <f t="shared" si="168"/>
        <v>0</v>
      </c>
      <c r="FN16" s="1">
        <f t="shared" si="169"/>
        <v>0</v>
      </c>
      <c r="FO16" s="1">
        <f t="shared" si="170"/>
        <v>0</v>
      </c>
      <c r="FP16" s="1"/>
      <c r="FQ16" s="1">
        <f t="shared" si="171"/>
        <v>0</v>
      </c>
      <c r="FR16" s="1">
        <f>ES16</f>
        <v>0</v>
      </c>
      <c r="FS16" s="1">
        <f>ET16</f>
        <v>9069.500562970692</v>
      </c>
      <c r="FT16" s="1">
        <f>EU16</f>
        <v>11114.584023248397</v>
      </c>
      <c r="FU16" s="1"/>
      <c r="FV16" s="1">
        <f t="shared" si="172"/>
        <v>0</v>
      </c>
      <c r="FW16" s="1">
        <f t="shared" si="173"/>
        <v>0</v>
      </c>
      <c r="FX16" s="1">
        <f t="shared" si="174"/>
        <v>0</v>
      </c>
      <c r="FY16" s="1">
        <f t="shared" si="175"/>
        <v>0</v>
      </c>
      <c r="FZ16" s="1"/>
      <c r="GA16" s="1">
        <f t="shared" si="176"/>
        <v>0</v>
      </c>
      <c r="GB16" s="1">
        <f t="shared" si="177"/>
        <v>0</v>
      </c>
      <c r="GC16" s="1">
        <f t="shared" si="178"/>
        <v>9069.500562970692</v>
      </c>
      <c r="GD16" s="1">
        <f t="shared" si="179"/>
        <v>11114.584023248397</v>
      </c>
      <c r="GE16" s="1"/>
      <c r="GF16" s="1">
        <f t="shared" si="180"/>
        <v>20184.084586219091</v>
      </c>
      <c r="GG16" s="1">
        <f t="shared" si="181"/>
        <v>0</v>
      </c>
      <c r="GH16" s="1">
        <f t="shared" si="182"/>
        <v>20184.084586219091</v>
      </c>
      <c r="GI16" s="20">
        <f t="shared" si="183"/>
        <v>0.13099509978767987</v>
      </c>
      <c r="GJ16" s="20"/>
      <c r="GK16" s="100">
        <f t="shared" si="184"/>
        <v>0</v>
      </c>
      <c r="GL16" s="100">
        <f t="shared" si="105"/>
        <v>36.256445129012235</v>
      </c>
      <c r="GM16" s="100">
        <f t="shared" si="105"/>
        <v>0</v>
      </c>
      <c r="GN16" s="100">
        <f t="shared" si="105"/>
        <v>0</v>
      </c>
      <c r="GP16" s="100">
        <f t="shared" si="185"/>
        <v>36.256445129012235</v>
      </c>
      <c r="GR16" s="21">
        <f>CZ16</f>
        <v>0</v>
      </c>
      <c r="GS16" s="21">
        <f>DA16</f>
        <v>0</v>
      </c>
      <c r="GT16" s="21">
        <f>DB16</f>
        <v>13.357537133598475</v>
      </c>
      <c r="GU16" s="21">
        <f>DC16</f>
        <v>13.357537133598475</v>
      </c>
      <c r="GV16" s="21"/>
      <c r="GW16" s="100">
        <f t="shared" si="186"/>
        <v>26.71507426719695</v>
      </c>
      <c r="GY16" s="1">
        <f>BX16+EW16</f>
        <v>0</v>
      </c>
      <c r="GZ16" s="1">
        <f>BY16+EX16</f>
        <v>0</v>
      </c>
      <c r="HA16" s="1">
        <f>BZ16+EY16</f>
        <v>88.916672185986258</v>
      </c>
      <c r="HB16" s="1">
        <f>CA16+EZ16</f>
        <v>-355.66668874394901</v>
      </c>
      <c r="HD16" s="100">
        <f t="shared" si="187"/>
        <v>-266.75001655796274</v>
      </c>
    </row>
    <row r="17" spans="1:212" ht="15" customHeight="1" x14ac:dyDescent="0.25">
      <c r="A17" s="1">
        <f>'BTEvent-Driven Loop'!A16</f>
        <v>13</v>
      </c>
      <c r="B17" s="108">
        <f t="shared" si="48"/>
        <v>44616</v>
      </c>
      <c r="D17" s="1">
        <f>'BTEvent-Driven Loop'!C16</f>
        <v>0</v>
      </c>
      <c r="E17" s="1">
        <f>'BTEvent-Driven Loop'!D16</f>
        <v>0</v>
      </c>
      <c r="F17" s="1">
        <f>'BTEvent-Driven Loop'!E16</f>
        <v>1</v>
      </c>
      <c r="G17" s="1">
        <f>'BTEvent-Driven Loop'!F16</f>
        <v>1</v>
      </c>
      <c r="I17" s="1">
        <f>'BTEvent-Driven Loop'!H16</f>
        <v>266.11703583070465</v>
      </c>
      <c r="J17" s="1">
        <f>'BTEvent-Driven Loop'!I16</f>
        <v>1468.5423953100017</v>
      </c>
      <c r="K17" s="1">
        <f>'BTEvent-Driven Loop'!J16</f>
        <v>2806.5197260082246</v>
      </c>
      <c r="L17" s="1">
        <f>'BTEvent-Driven Loop'!K16</f>
        <v>17672.350430087834</v>
      </c>
      <c r="M17" s="1"/>
      <c r="N17" s="1">
        <f>'BTEvent-Driven Loop'!M16</f>
        <v>298.37364623442647</v>
      </c>
      <c r="O17" s="1">
        <f>'BTEvent-Driven Loop'!N16</f>
        <v>1424.9223241621798</v>
      </c>
      <c r="P17" s="1">
        <f>'BTEvent-Driven Loop'!O16</f>
        <v>2491.5022057419951</v>
      </c>
      <c r="Q17" s="1">
        <f>'BTEvent-Driven Loop'!P16</f>
        <v>18602.474136934561</v>
      </c>
      <c r="S17" s="2">
        <f t="shared" si="106"/>
        <v>-1.0000000000000009E-2</v>
      </c>
      <c r="T17" s="2">
        <f t="shared" si="106"/>
        <v>1.0000000000000009E-2</v>
      </c>
      <c r="U17" s="2">
        <f t="shared" si="106"/>
        <v>-2.0000000000000018E-2</v>
      </c>
      <c r="V17" s="2">
        <f t="shared" si="106"/>
        <v>-4.9999999999999933E-2</v>
      </c>
      <c r="X17" s="2">
        <f t="shared" si="107"/>
        <v>0.1100000000000001</v>
      </c>
      <c r="Y17" s="2">
        <f t="shared" si="107"/>
        <v>-2.0000000000000018E-2</v>
      </c>
      <c r="Z17" s="2">
        <f t="shared" si="107"/>
        <v>-0.13000000000000012</v>
      </c>
      <c r="AA17" s="2">
        <f t="shared" si="107"/>
        <v>0</v>
      </c>
      <c r="AC17" s="1">
        <f t="shared" si="108"/>
        <v>2</v>
      </c>
      <c r="AD17" s="3">
        <f t="shared" si="51"/>
        <v>0.5</v>
      </c>
      <c r="AF17" s="2">
        <f t="shared" si="52"/>
        <v>0</v>
      </c>
      <c r="AG17" s="2">
        <f t="shared" si="52"/>
        <v>0</v>
      </c>
      <c r="AH17" s="2">
        <f t="shared" si="52"/>
        <v>0.5</v>
      </c>
      <c r="AI17" s="2">
        <f t="shared" si="52"/>
        <v>0.5</v>
      </c>
      <c r="AK17" s="1">
        <f t="shared" si="188"/>
        <v>0</v>
      </c>
      <c r="AL17" s="1">
        <f t="shared" si="189"/>
        <v>0</v>
      </c>
      <c r="AM17" s="1">
        <f t="shared" si="190"/>
        <v>9069.500562970692</v>
      </c>
      <c r="AN17" s="1">
        <f t="shared" si="191"/>
        <v>11114.584023248397</v>
      </c>
      <c r="AP17" s="1">
        <f t="shared" si="110"/>
        <v>20184.084586219091</v>
      </c>
      <c r="AQ17" s="1">
        <f t="shared" si="111"/>
        <v>0</v>
      </c>
      <c r="AR17" s="1">
        <f t="shared" si="112"/>
        <v>20184.084586219091</v>
      </c>
      <c r="AT17" s="1">
        <f t="shared" si="192"/>
        <v>0</v>
      </c>
      <c r="AU17" s="1">
        <f t="shared" si="193"/>
        <v>0</v>
      </c>
      <c r="AV17" s="1">
        <f t="shared" si="194"/>
        <v>10092.042293109545</v>
      </c>
      <c r="AW17" s="1">
        <f t="shared" si="195"/>
        <v>10092.042293109545</v>
      </c>
      <c r="AY17" s="1">
        <f t="shared" si="113"/>
        <v>0</v>
      </c>
      <c r="AZ17" s="1">
        <f t="shared" si="114"/>
        <v>0</v>
      </c>
      <c r="BA17" s="1">
        <f t="shared" si="115"/>
        <v>0</v>
      </c>
      <c r="BB17" s="1">
        <f t="shared" si="116"/>
        <v>1022.5417301388516</v>
      </c>
      <c r="BD17" s="1">
        <f t="shared" si="196"/>
        <v>0</v>
      </c>
      <c r="BE17" s="1">
        <f t="shared" si="61"/>
        <v>0</v>
      </c>
      <c r="BF17" s="1">
        <f t="shared" si="62"/>
        <v>9069.500562970692</v>
      </c>
      <c r="BG17" s="1">
        <f t="shared" si="63"/>
        <v>10092.042293109545</v>
      </c>
      <c r="BI17" s="2">
        <f t="shared" si="117"/>
        <v>-1.0000000000000009E-2</v>
      </c>
      <c r="BJ17" s="2">
        <f t="shared" si="118"/>
        <v>1.0000000000000009E-2</v>
      </c>
      <c r="BK17" s="2">
        <f t="shared" si="119"/>
        <v>-2.0000000000000018E-2</v>
      </c>
      <c r="BL17" s="2">
        <f t="shared" si="120"/>
        <v>-4.9999999999999933E-2</v>
      </c>
      <c r="BN17" s="1">
        <f t="shared" si="121"/>
        <v>0</v>
      </c>
      <c r="BO17" s="1">
        <f t="shared" si="122"/>
        <v>0</v>
      </c>
      <c r="BP17" s="1">
        <f t="shared" si="123"/>
        <v>0</v>
      </c>
      <c r="BQ17" s="1">
        <f t="shared" si="124"/>
        <v>971.41464363190903</v>
      </c>
      <c r="BS17" s="100">
        <f t="shared" si="68"/>
        <v>0</v>
      </c>
      <c r="BT17" s="100">
        <f t="shared" si="69"/>
        <v>0</v>
      </c>
      <c r="BU17" s="100">
        <f t="shared" si="70"/>
        <v>0</v>
      </c>
      <c r="BV17" s="100">
        <f t="shared" si="71"/>
        <v>2.4285366090797726</v>
      </c>
      <c r="BW17" s="1"/>
      <c r="BX17" s="1">
        <f t="shared" si="125"/>
        <v>0</v>
      </c>
      <c r="BY17" s="1">
        <f t="shared" si="72"/>
        <v>0</v>
      </c>
      <c r="BZ17" s="1">
        <f t="shared" si="72"/>
        <v>0</v>
      </c>
      <c r="CA17" s="1">
        <f t="shared" si="72"/>
        <v>-51.127086506942511</v>
      </c>
      <c r="CB17" s="1"/>
      <c r="CC17" s="1">
        <f t="shared" si="126"/>
        <v>0</v>
      </c>
      <c r="CD17" s="1">
        <f>BO17-BT17</f>
        <v>0</v>
      </c>
      <c r="CE17" s="1">
        <f>BP17-BU17</f>
        <v>0</v>
      </c>
      <c r="CF17" s="1">
        <f>BQ17-BV17</f>
        <v>968.98610702282929</v>
      </c>
      <c r="CG17" s="1"/>
      <c r="CH17" s="1">
        <f t="shared" si="73"/>
        <v>968.98610702282929</v>
      </c>
      <c r="CI17" s="1">
        <f t="shared" si="74"/>
        <v>19161.542856080239</v>
      </c>
      <c r="CJ17" s="1">
        <f t="shared" si="75"/>
        <v>968.98610702282929</v>
      </c>
      <c r="CK17" s="1">
        <f t="shared" si="127"/>
        <v>20130.528963103068</v>
      </c>
      <c r="CL17" s="1"/>
      <c r="CM17" s="1">
        <f t="shared" si="76"/>
        <v>0</v>
      </c>
      <c r="CN17" s="1">
        <f t="shared" si="77"/>
        <v>0</v>
      </c>
      <c r="CO17" s="1">
        <f t="shared" si="78"/>
        <v>10065.264481551534</v>
      </c>
      <c r="CP17" s="1">
        <f t="shared" si="79"/>
        <v>10065.264481551534</v>
      </c>
      <c r="CQ17" s="1"/>
      <c r="CR17" s="1">
        <f t="shared" si="128"/>
        <v>20130.528963103068</v>
      </c>
      <c r="CS17" s="1">
        <f t="shared" si="129"/>
        <v>0</v>
      </c>
      <c r="CT17" s="1"/>
      <c r="CU17" s="100">
        <f t="shared" si="80"/>
        <v>0</v>
      </c>
      <c r="CV17" s="100">
        <f t="shared" si="81"/>
        <v>0</v>
      </c>
      <c r="CW17" s="100">
        <f t="shared" si="82"/>
        <v>995.76391858084207</v>
      </c>
      <c r="CX17" s="100">
        <f t="shared" si="83"/>
        <v>0</v>
      </c>
      <c r="CY17" s="1"/>
      <c r="CZ17" s="21">
        <f t="shared" si="130"/>
        <v>0</v>
      </c>
      <c r="DA17" s="21">
        <f t="shared" si="131"/>
        <v>0</v>
      </c>
      <c r="DB17" s="21">
        <f t="shared" si="132"/>
        <v>1.4936458778712631</v>
      </c>
      <c r="DC17" s="21">
        <f t="shared" si="133"/>
        <v>0</v>
      </c>
      <c r="DD17" s="1"/>
      <c r="DE17" s="1">
        <f t="shared" si="134"/>
        <v>0</v>
      </c>
      <c r="DF17" s="1">
        <f t="shared" si="135"/>
        <v>0</v>
      </c>
      <c r="DG17" s="1">
        <f t="shared" si="136"/>
        <v>994.27027270297083</v>
      </c>
      <c r="DH17" s="1">
        <f t="shared" si="137"/>
        <v>0</v>
      </c>
      <c r="DI17" s="1"/>
      <c r="DJ17" s="1">
        <f t="shared" si="86"/>
        <v>0</v>
      </c>
      <c r="DK17" s="1">
        <f t="shared" si="87"/>
        <v>0</v>
      </c>
      <c r="DL17" s="1">
        <f t="shared" si="88"/>
        <v>9069.500562970692</v>
      </c>
      <c r="DM17" s="1">
        <f t="shared" si="89"/>
        <v>10092.042293109545</v>
      </c>
      <c r="DN17" s="1"/>
      <c r="DO17" s="1">
        <f t="shared" si="138"/>
        <v>0</v>
      </c>
      <c r="DP17" s="1">
        <f t="shared" si="139"/>
        <v>0</v>
      </c>
      <c r="DQ17" s="1">
        <f t="shared" si="140"/>
        <v>10063.770835673662</v>
      </c>
      <c r="DR17" s="1">
        <f t="shared" si="141"/>
        <v>10092.042293109545</v>
      </c>
      <c r="DS17" s="1"/>
      <c r="DT17" s="1">
        <f t="shared" si="142"/>
        <v>20155.813128783208</v>
      </c>
      <c r="DU17" s="1">
        <f t="shared" si="143"/>
        <v>0</v>
      </c>
      <c r="DV17" s="1">
        <f t="shared" si="144"/>
        <v>20155.813128783208</v>
      </c>
      <c r="DW17" s="1"/>
      <c r="DX17" s="1">
        <f t="shared" si="145"/>
        <v>0</v>
      </c>
      <c r="DY17" s="1">
        <f t="shared" si="146"/>
        <v>0</v>
      </c>
      <c r="DZ17" s="1">
        <f t="shared" si="147"/>
        <v>994.27027270297083</v>
      </c>
      <c r="EA17" s="1">
        <f t="shared" si="148"/>
        <v>0</v>
      </c>
      <c r="EB17" s="1"/>
      <c r="EC17" s="2">
        <f t="shared" si="149"/>
        <v>-1.0000000000000009E-2</v>
      </c>
      <c r="ED17" s="2">
        <f t="shared" si="150"/>
        <v>1.0000000000000009E-2</v>
      </c>
      <c r="EE17" s="2">
        <f t="shared" si="151"/>
        <v>-2.0000000000000018E-2</v>
      </c>
      <c r="EF17" s="2">
        <f t="shared" si="152"/>
        <v>-4.9999999999999933E-2</v>
      </c>
      <c r="EG17" s="1"/>
      <c r="EH17" s="2">
        <f t="shared" si="153"/>
        <v>0.1100000000000001</v>
      </c>
      <c r="EI17" s="2">
        <f t="shared" si="154"/>
        <v>-2.0000000000000018E-2</v>
      </c>
      <c r="EJ17" s="2">
        <f t="shared" si="155"/>
        <v>-0.13000000000000012</v>
      </c>
      <c r="EK17" s="2">
        <f t="shared" si="156"/>
        <v>0</v>
      </c>
      <c r="EL17" s="1"/>
      <c r="EM17" s="2">
        <f t="shared" si="197"/>
        <v>0.12000000000000011</v>
      </c>
      <c r="EN17" s="2">
        <f t="shared" si="157"/>
        <v>-3.0000000000000027E-2</v>
      </c>
      <c r="EO17" s="2">
        <f t="shared" si="158"/>
        <v>-0.1100000000000001</v>
      </c>
      <c r="EP17" s="2">
        <f t="shared" si="159"/>
        <v>4.9999999999999933E-2</v>
      </c>
      <c r="EQ17" s="1"/>
      <c r="ER17" s="1">
        <f t="shared" si="160"/>
        <v>0</v>
      </c>
      <c r="ES17" s="1">
        <f t="shared" si="161"/>
        <v>0</v>
      </c>
      <c r="ET17" s="1">
        <f t="shared" si="162"/>
        <v>884.90054270564394</v>
      </c>
      <c r="EU17" s="1">
        <f t="shared" si="163"/>
        <v>0</v>
      </c>
      <c r="EV17" s="1"/>
      <c r="EW17" s="1">
        <f t="shared" si="164"/>
        <v>0</v>
      </c>
      <c r="EX17" s="1">
        <f t="shared" si="98"/>
        <v>0</v>
      </c>
      <c r="EY17" s="1">
        <f t="shared" si="98"/>
        <v>19.885405454059434</v>
      </c>
      <c r="EZ17" s="1">
        <f t="shared" si="98"/>
        <v>0</v>
      </c>
      <c r="FA17" s="1"/>
      <c r="FB17" s="1">
        <f t="shared" si="165"/>
        <v>0</v>
      </c>
      <c r="FC17" s="1">
        <f>DK17</f>
        <v>0</v>
      </c>
      <c r="FD17" s="1">
        <f>DL17</f>
        <v>9069.500562970692</v>
      </c>
      <c r="FE17" s="1">
        <f>DM17</f>
        <v>10092.042293109545</v>
      </c>
      <c r="FF17" s="1"/>
      <c r="FG17" s="2">
        <f t="shared" si="166"/>
        <v>0.1100000000000001</v>
      </c>
      <c r="FH17" s="2">
        <f>EI17</f>
        <v>-2.0000000000000018E-2</v>
      </c>
      <c r="FI17" s="2">
        <f>EJ17</f>
        <v>-0.13000000000000012</v>
      </c>
      <c r="FJ17" s="2">
        <f>EK17</f>
        <v>0</v>
      </c>
      <c r="FK17" s="1"/>
      <c r="FL17" s="1">
        <f t="shared" si="167"/>
        <v>0</v>
      </c>
      <c r="FM17" s="1">
        <f t="shared" si="168"/>
        <v>0</v>
      </c>
      <c r="FN17" s="1">
        <f t="shared" si="169"/>
        <v>7890.4654897845012</v>
      </c>
      <c r="FO17" s="1">
        <f t="shared" si="170"/>
        <v>10092.042293109545</v>
      </c>
      <c r="FP17" s="1"/>
      <c r="FQ17" s="1">
        <f t="shared" si="171"/>
        <v>0</v>
      </c>
      <c r="FR17" s="1">
        <f>ES17</f>
        <v>0</v>
      </c>
      <c r="FS17" s="1">
        <f>ET17</f>
        <v>884.90054270564394</v>
      </c>
      <c r="FT17" s="1">
        <f>EU17</f>
        <v>0</v>
      </c>
      <c r="FU17" s="1"/>
      <c r="FV17" s="1">
        <f t="shared" si="172"/>
        <v>0</v>
      </c>
      <c r="FW17" s="1">
        <f t="shared" si="173"/>
        <v>0</v>
      </c>
      <c r="FX17" s="1">
        <f t="shared" si="174"/>
        <v>7890.4654897845012</v>
      </c>
      <c r="FY17" s="1">
        <f t="shared" si="175"/>
        <v>10092.042293109545</v>
      </c>
      <c r="FZ17" s="1"/>
      <c r="GA17" s="1">
        <f t="shared" si="176"/>
        <v>0</v>
      </c>
      <c r="GB17" s="1">
        <f t="shared" si="177"/>
        <v>0</v>
      </c>
      <c r="GC17" s="1">
        <f t="shared" si="178"/>
        <v>8775.3660324901448</v>
      </c>
      <c r="GD17" s="1">
        <f t="shared" si="179"/>
        <v>10092.042293109545</v>
      </c>
      <c r="GE17" s="1"/>
      <c r="GF17" s="1">
        <f t="shared" si="180"/>
        <v>18867.408325599688</v>
      </c>
      <c r="GG17" s="1">
        <f t="shared" si="181"/>
        <v>0</v>
      </c>
      <c r="GH17" s="1">
        <f t="shared" si="182"/>
        <v>18867.408325599688</v>
      </c>
      <c r="GI17" s="20">
        <f t="shared" si="183"/>
        <v>-6.5233389951129039E-2</v>
      </c>
      <c r="GJ17" s="20"/>
      <c r="GK17" s="100">
        <f t="shared" si="184"/>
        <v>0</v>
      </c>
      <c r="GL17" s="100">
        <f t="shared" si="105"/>
        <v>0</v>
      </c>
      <c r="GM17" s="100">
        <f t="shared" si="105"/>
        <v>0</v>
      </c>
      <c r="GN17" s="100">
        <f t="shared" si="105"/>
        <v>2.4285366090797726</v>
      </c>
      <c r="GP17" s="100">
        <f t="shared" si="185"/>
        <v>2.4285366090797726</v>
      </c>
      <c r="GR17" s="21">
        <f>CZ17</f>
        <v>0</v>
      </c>
      <c r="GS17" s="21">
        <f>DA17</f>
        <v>0</v>
      </c>
      <c r="GT17" s="21">
        <f>DB17</f>
        <v>1.4936458778712631</v>
      </c>
      <c r="GU17" s="21">
        <f>DC17</f>
        <v>0</v>
      </c>
      <c r="GV17" s="21"/>
      <c r="GW17" s="100">
        <f t="shared" si="186"/>
        <v>1.4936458778712631</v>
      </c>
      <c r="GY17" s="1">
        <f>BX17+EW17</f>
        <v>0</v>
      </c>
      <c r="GZ17" s="1">
        <f>BY17+EX17</f>
        <v>0</v>
      </c>
      <c r="HA17" s="1">
        <f>BZ17+EY17</f>
        <v>19.885405454059434</v>
      </c>
      <c r="HB17" s="1">
        <f>CA17+EZ17</f>
        <v>-51.127086506942511</v>
      </c>
      <c r="HD17" s="100">
        <f t="shared" si="187"/>
        <v>-31.241681052883077</v>
      </c>
    </row>
    <row r="18" spans="1:212" ht="15" customHeight="1" x14ac:dyDescent="0.25">
      <c r="A18" s="1">
        <f>'BTEvent-Driven Loop'!A17</f>
        <v>14</v>
      </c>
      <c r="B18" s="108">
        <f t="shared" si="48"/>
        <v>44617</v>
      </c>
      <c r="D18" s="1">
        <f>'BTEvent-Driven Loop'!C17</f>
        <v>0</v>
      </c>
      <c r="E18" s="1">
        <f>'BTEvent-Driven Loop'!D17</f>
        <v>0</v>
      </c>
      <c r="F18" s="1">
        <f>'BTEvent-Driven Loop'!E17</f>
        <v>1</v>
      </c>
      <c r="G18" s="1">
        <f>'BTEvent-Driven Loop'!F17</f>
        <v>0</v>
      </c>
      <c r="I18" s="1">
        <f>'BTEvent-Driven Loop'!H17</f>
        <v>289.42243684739367</v>
      </c>
      <c r="J18" s="1">
        <f>'BTEvent-Driven Loop'!I17</f>
        <v>1439.1715474038017</v>
      </c>
      <c r="K18" s="1">
        <f>'BTEvent-Driven Loop'!J17</f>
        <v>2366.9270954548952</v>
      </c>
      <c r="L18" s="1">
        <f>'BTEvent-Driven Loop'!K17</f>
        <v>17858.375171457177</v>
      </c>
      <c r="M18" s="1"/>
      <c r="N18" s="1">
        <f>'BTEvent-Driven Loop'!M17</f>
        <v>319.25980147083635</v>
      </c>
      <c r="O18" s="1">
        <f>'BTEvent-Driven Loop'!N17</f>
        <v>1310.9285382292055</v>
      </c>
      <c r="P18" s="1">
        <f>'BTEvent-Driven Loop'!O17</f>
        <v>2217.4369631103755</v>
      </c>
      <c r="Q18" s="1">
        <f>'BTEvent-Driven Loop'!P17</f>
        <v>21950.91948158278</v>
      </c>
      <c r="S18" s="2">
        <f t="shared" si="106"/>
        <v>-3.0000000000000027E-2</v>
      </c>
      <c r="T18" s="2">
        <f t="shared" si="106"/>
        <v>1.0000000000000009E-2</v>
      </c>
      <c r="U18" s="2">
        <f t="shared" si="106"/>
        <v>-5.0000000000000044E-2</v>
      </c>
      <c r="V18" s="2">
        <f t="shared" si="106"/>
        <v>-4.0000000000000036E-2</v>
      </c>
      <c r="X18" s="2">
        <f t="shared" si="107"/>
        <v>7.0000000000000062E-2</v>
      </c>
      <c r="Y18" s="2">
        <f t="shared" si="107"/>
        <v>-7.999999999999996E-2</v>
      </c>
      <c r="Z18" s="2">
        <f t="shared" si="107"/>
        <v>-0.1100000000000001</v>
      </c>
      <c r="AA18" s="2">
        <f t="shared" si="107"/>
        <v>0.17999999999999994</v>
      </c>
      <c r="AC18" s="1">
        <f t="shared" si="108"/>
        <v>1</v>
      </c>
      <c r="AD18" s="3">
        <f t="shared" si="51"/>
        <v>0.8</v>
      </c>
      <c r="AF18" s="2">
        <f t="shared" si="52"/>
        <v>0</v>
      </c>
      <c r="AG18" s="2">
        <f t="shared" si="52"/>
        <v>0</v>
      </c>
      <c r="AH18" s="2">
        <f t="shared" si="52"/>
        <v>0.8</v>
      </c>
      <c r="AI18" s="2">
        <f t="shared" si="52"/>
        <v>0</v>
      </c>
      <c r="AK18" s="1">
        <f t="shared" si="188"/>
        <v>0</v>
      </c>
      <c r="AL18" s="1">
        <f t="shared" si="189"/>
        <v>0</v>
      </c>
      <c r="AM18" s="1">
        <f t="shared" si="190"/>
        <v>8775.3660324901448</v>
      </c>
      <c r="AN18" s="1">
        <f t="shared" si="191"/>
        <v>10092.042293109545</v>
      </c>
      <c r="AP18" s="1">
        <f t="shared" si="110"/>
        <v>18867.408325599688</v>
      </c>
      <c r="AQ18" s="1">
        <f t="shared" si="111"/>
        <v>0</v>
      </c>
      <c r="AR18" s="1">
        <f t="shared" si="112"/>
        <v>18867.408325599688</v>
      </c>
      <c r="AT18" s="1">
        <f t="shared" si="192"/>
        <v>0</v>
      </c>
      <c r="AU18" s="1">
        <f t="shared" si="193"/>
        <v>0</v>
      </c>
      <c r="AV18" s="1">
        <f t="shared" si="194"/>
        <v>15093.926660479752</v>
      </c>
      <c r="AW18" s="1">
        <f t="shared" si="195"/>
        <v>0</v>
      </c>
      <c r="AY18" s="1">
        <f t="shared" si="113"/>
        <v>0</v>
      </c>
      <c r="AZ18" s="1">
        <f t="shared" si="114"/>
        <v>0</v>
      </c>
      <c r="BA18" s="1">
        <f t="shared" si="115"/>
        <v>0</v>
      </c>
      <c r="BB18" s="1">
        <f t="shared" si="116"/>
        <v>10092.042293109545</v>
      </c>
      <c r="BD18" s="1">
        <f t="shared" si="196"/>
        <v>0</v>
      </c>
      <c r="BE18" s="1">
        <f t="shared" si="61"/>
        <v>0</v>
      </c>
      <c r="BF18" s="1">
        <f t="shared" si="62"/>
        <v>8775.3660324901448</v>
      </c>
      <c r="BG18" s="1">
        <f t="shared" si="63"/>
        <v>0</v>
      </c>
      <c r="BI18" s="2">
        <f t="shared" si="117"/>
        <v>-3.0000000000000027E-2</v>
      </c>
      <c r="BJ18" s="2">
        <f t="shared" si="118"/>
        <v>1.0000000000000009E-2</v>
      </c>
      <c r="BK18" s="2">
        <f t="shared" si="119"/>
        <v>-5.0000000000000044E-2</v>
      </c>
      <c r="BL18" s="2">
        <f t="shared" si="120"/>
        <v>-4.0000000000000036E-2</v>
      </c>
      <c r="BN18" s="1">
        <f t="shared" si="121"/>
        <v>0</v>
      </c>
      <c r="BO18" s="1">
        <f t="shared" si="122"/>
        <v>0</v>
      </c>
      <c r="BP18" s="1">
        <f t="shared" si="123"/>
        <v>0</v>
      </c>
      <c r="BQ18" s="1">
        <f t="shared" si="124"/>
        <v>9688.360601385164</v>
      </c>
      <c r="BS18" s="100">
        <f t="shared" si="68"/>
        <v>0</v>
      </c>
      <c r="BT18" s="100">
        <f t="shared" si="69"/>
        <v>0</v>
      </c>
      <c r="BU18" s="100">
        <f t="shared" si="70"/>
        <v>0</v>
      </c>
      <c r="BV18" s="100">
        <f t="shared" si="71"/>
        <v>24.220901503462912</v>
      </c>
      <c r="BW18" s="1"/>
      <c r="BX18" s="1">
        <f t="shared" si="125"/>
        <v>0</v>
      </c>
      <c r="BY18" s="1">
        <f t="shared" si="72"/>
        <v>0</v>
      </c>
      <c r="BZ18" s="1">
        <f t="shared" si="72"/>
        <v>0</v>
      </c>
      <c r="CA18" s="1">
        <f t="shared" si="72"/>
        <v>-403.68169172438218</v>
      </c>
      <c r="CB18" s="1"/>
      <c r="CC18" s="1">
        <f t="shared" si="126"/>
        <v>0</v>
      </c>
      <c r="CD18" s="1">
        <f>BO18-BT18</f>
        <v>0</v>
      </c>
      <c r="CE18" s="1">
        <f>BP18-BU18</f>
        <v>0</v>
      </c>
      <c r="CF18" s="1">
        <f>BQ18-BV18</f>
        <v>9664.1396998817017</v>
      </c>
      <c r="CG18" s="1"/>
      <c r="CH18" s="1">
        <f t="shared" si="73"/>
        <v>9664.1396998817017</v>
      </c>
      <c r="CI18" s="1">
        <f t="shared" si="74"/>
        <v>8775.3660324901448</v>
      </c>
      <c r="CJ18" s="1">
        <f t="shared" si="75"/>
        <v>9664.1396998817017</v>
      </c>
      <c r="CK18" s="1">
        <f t="shared" si="127"/>
        <v>18439.505732371847</v>
      </c>
      <c r="CL18" s="1"/>
      <c r="CM18" s="1">
        <f t="shared" si="76"/>
        <v>0</v>
      </c>
      <c r="CN18" s="1">
        <f t="shared" si="77"/>
        <v>0</v>
      </c>
      <c r="CO18" s="1">
        <f t="shared" si="78"/>
        <v>14751.604585897478</v>
      </c>
      <c r="CP18" s="1">
        <f t="shared" si="79"/>
        <v>0</v>
      </c>
      <c r="CQ18" s="1"/>
      <c r="CR18" s="1">
        <f t="shared" si="128"/>
        <v>14751.604585897478</v>
      </c>
      <c r="CS18" s="1">
        <f t="shared" si="129"/>
        <v>3687.9011464743689</v>
      </c>
      <c r="CT18" s="1"/>
      <c r="CU18" s="100">
        <f t="shared" si="80"/>
        <v>0</v>
      </c>
      <c r="CV18" s="100">
        <f t="shared" si="81"/>
        <v>0</v>
      </c>
      <c r="CW18" s="100">
        <f t="shared" si="82"/>
        <v>5976.2385534073328</v>
      </c>
      <c r="CX18" s="100">
        <f t="shared" si="83"/>
        <v>0</v>
      </c>
      <c r="CY18" s="1"/>
      <c r="CZ18" s="21">
        <f t="shared" si="130"/>
        <v>0</v>
      </c>
      <c r="DA18" s="21">
        <f t="shared" si="131"/>
        <v>0</v>
      </c>
      <c r="DB18" s="21">
        <f t="shared" si="132"/>
        <v>8.9643578301110001</v>
      </c>
      <c r="DC18" s="21">
        <f t="shared" si="133"/>
        <v>0</v>
      </c>
      <c r="DD18" s="1"/>
      <c r="DE18" s="1">
        <f t="shared" si="134"/>
        <v>0</v>
      </c>
      <c r="DF18" s="1">
        <f t="shared" si="135"/>
        <v>0</v>
      </c>
      <c r="DG18" s="1">
        <f t="shared" si="136"/>
        <v>5967.2741955772217</v>
      </c>
      <c r="DH18" s="1">
        <f t="shared" si="137"/>
        <v>0</v>
      </c>
      <c r="DI18" s="1"/>
      <c r="DJ18" s="1">
        <f t="shared" si="86"/>
        <v>0</v>
      </c>
      <c r="DK18" s="1">
        <f t="shared" si="87"/>
        <v>0</v>
      </c>
      <c r="DL18" s="1">
        <f t="shared" si="88"/>
        <v>8775.3660324901448</v>
      </c>
      <c r="DM18" s="1">
        <f t="shared" si="89"/>
        <v>0</v>
      </c>
      <c r="DN18" s="1"/>
      <c r="DO18" s="1">
        <f t="shared" si="138"/>
        <v>0</v>
      </c>
      <c r="DP18" s="1">
        <f t="shared" si="139"/>
        <v>0</v>
      </c>
      <c r="DQ18" s="1">
        <f t="shared" si="140"/>
        <v>14742.640228067366</v>
      </c>
      <c r="DR18" s="1">
        <f t="shared" si="141"/>
        <v>0</v>
      </c>
      <c r="DS18" s="1"/>
      <c r="DT18" s="1">
        <f t="shared" si="142"/>
        <v>14742.640228067366</v>
      </c>
      <c r="DU18" s="1">
        <f t="shared" si="143"/>
        <v>3687.9011464743689</v>
      </c>
      <c r="DV18" s="1">
        <f t="shared" si="144"/>
        <v>18430.541374541735</v>
      </c>
      <c r="DW18" s="1"/>
      <c r="DX18" s="1">
        <f t="shared" si="145"/>
        <v>0</v>
      </c>
      <c r="DY18" s="1">
        <f t="shared" si="146"/>
        <v>0</v>
      </c>
      <c r="DZ18" s="1">
        <f t="shared" si="147"/>
        <v>5967.2741955772217</v>
      </c>
      <c r="EA18" s="1">
        <f t="shared" si="148"/>
        <v>0</v>
      </c>
      <c r="EB18" s="1"/>
      <c r="EC18" s="2">
        <f t="shared" si="149"/>
        <v>-3.0000000000000027E-2</v>
      </c>
      <c r="ED18" s="2">
        <f t="shared" si="150"/>
        <v>1.0000000000000009E-2</v>
      </c>
      <c r="EE18" s="2">
        <f t="shared" si="151"/>
        <v>-5.0000000000000044E-2</v>
      </c>
      <c r="EF18" s="2">
        <f t="shared" si="152"/>
        <v>-4.0000000000000036E-2</v>
      </c>
      <c r="EG18" s="1"/>
      <c r="EH18" s="2">
        <f t="shared" si="153"/>
        <v>7.0000000000000062E-2</v>
      </c>
      <c r="EI18" s="2">
        <f t="shared" si="154"/>
        <v>-7.999999999999996E-2</v>
      </c>
      <c r="EJ18" s="2">
        <f t="shared" si="155"/>
        <v>-0.1100000000000001</v>
      </c>
      <c r="EK18" s="2">
        <f t="shared" si="156"/>
        <v>0.17999999999999994</v>
      </c>
      <c r="EL18" s="1"/>
      <c r="EM18" s="2">
        <f t="shared" si="197"/>
        <v>0.10000000000000009</v>
      </c>
      <c r="EN18" s="2">
        <f t="shared" si="157"/>
        <v>-8.9999999999999969E-2</v>
      </c>
      <c r="EO18" s="2">
        <f t="shared" si="158"/>
        <v>-6.0000000000000053E-2</v>
      </c>
      <c r="EP18" s="2">
        <f t="shared" si="159"/>
        <v>0.21999999999999997</v>
      </c>
      <c r="EQ18" s="1"/>
      <c r="ER18" s="1">
        <f t="shared" si="160"/>
        <v>0</v>
      </c>
      <c r="ES18" s="1">
        <f t="shared" si="161"/>
        <v>0</v>
      </c>
      <c r="ET18" s="1">
        <f t="shared" si="162"/>
        <v>5609.2377438425883</v>
      </c>
      <c r="EU18" s="1">
        <f t="shared" si="163"/>
        <v>0</v>
      </c>
      <c r="EV18" s="1"/>
      <c r="EW18" s="1">
        <f t="shared" si="164"/>
        <v>0</v>
      </c>
      <c r="EX18" s="1">
        <f t="shared" si="98"/>
        <v>0</v>
      </c>
      <c r="EY18" s="1">
        <f t="shared" si="98"/>
        <v>298.36370977886133</v>
      </c>
      <c r="EZ18" s="1">
        <f t="shared" si="98"/>
        <v>0</v>
      </c>
      <c r="FA18" s="1"/>
      <c r="FB18" s="1">
        <f t="shared" si="165"/>
        <v>0</v>
      </c>
      <c r="FC18" s="1">
        <f>DK18</f>
        <v>0</v>
      </c>
      <c r="FD18" s="1">
        <f>DL18</f>
        <v>8775.3660324901448</v>
      </c>
      <c r="FE18" s="1">
        <f>DM18</f>
        <v>0</v>
      </c>
      <c r="FF18" s="1"/>
      <c r="FG18" s="2">
        <f t="shared" si="166"/>
        <v>7.0000000000000062E-2</v>
      </c>
      <c r="FH18" s="2">
        <f>EI18</f>
        <v>-7.999999999999996E-2</v>
      </c>
      <c r="FI18" s="2">
        <f>EJ18</f>
        <v>-0.1100000000000001</v>
      </c>
      <c r="FJ18" s="2">
        <f>EK18</f>
        <v>0.17999999999999994</v>
      </c>
      <c r="FK18" s="1"/>
      <c r="FL18" s="1">
        <f t="shared" si="167"/>
        <v>0</v>
      </c>
      <c r="FM18" s="1">
        <f t="shared" si="168"/>
        <v>0</v>
      </c>
      <c r="FN18" s="1">
        <f t="shared" si="169"/>
        <v>7810.0757689162283</v>
      </c>
      <c r="FO18" s="1">
        <f t="shared" si="170"/>
        <v>0</v>
      </c>
      <c r="FP18" s="1"/>
      <c r="FQ18" s="1">
        <f t="shared" si="171"/>
        <v>0</v>
      </c>
      <c r="FR18" s="1">
        <f>ES18</f>
        <v>0</v>
      </c>
      <c r="FS18" s="1">
        <f>ET18</f>
        <v>5609.2377438425883</v>
      </c>
      <c r="FT18" s="1">
        <f>EU18</f>
        <v>0</v>
      </c>
      <c r="FU18" s="1"/>
      <c r="FV18" s="1">
        <f t="shared" si="172"/>
        <v>0</v>
      </c>
      <c r="FW18" s="1">
        <f t="shared" si="173"/>
        <v>0</v>
      </c>
      <c r="FX18" s="1">
        <f t="shared" si="174"/>
        <v>7810.0757689162283</v>
      </c>
      <c r="FY18" s="1">
        <f t="shared" si="175"/>
        <v>0</v>
      </c>
      <c r="FZ18" s="1"/>
      <c r="GA18" s="1">
        <f t="shared" si="176"/>
        <v>0</v>
      </c>
      <c r="GB18" s="1">
        <f t="shared" si="177"/>
        <v>0</v>
      </c>
      <c r="GC18" s="1">
        <f t="shared" si="178"/>
        <v>13419.313512758818</v>
      </c>
      <c r="GD18" s="1">
        <f t="shared" si="179"/>
        <v>0</v>
      </c>
      <c r="GE18" s="1"/>
      <c r="GF18" s="1">
        <f t="shared" si="180"/>
        <v>13419.313512758818</v>
      </c>
      <c r="GG18" s="1">
        <f t="shared" si="181"/>
        <v>3687.9011464743689</v>
      </c>
      <c r="GH18" s="1">
        <f t="shared" si="182"/>
        <v>17107.214659233185</v>
      </c>
      <c r="GI18" s="20">
        <f t="shared" si="183"/>
        <v>-9.3292816691640468E-2</v>
      </c>
      <c r="GJ18" s="20"/>
      <c r="GK18" s="100">
        <f t="shared" si="184"/>
        <v>0</v>
      </c>
      <c r="GL18" s="100">
        <f t="shared" si="105"/>
        <v>0</v>
      </c>
      <c r="GM18" s="100">
        <f t="shared" si="105"/>
        <v>0</v>
      </c>
      <c r="GN18" s="100">
        <f t="shared" si="105"/>
        <v>24.220901503462912</v>
      </c>
      <c r="GP18" s="100">
        <f t="shared" si="185"/>
        <v>24.220901503462912</v>
      </c>
      <c r="GR18" s="21">
        <f>CZ18</f>
        <v>0</v>
      </c>
      <c r="GS18" s="21">
        <f>DA18</f>
        <v>0</v>
      </c>
      <c r="GT18" s="21">
        <f>DB18</f>
        <v>8.9643578301110001</v>
      </c>
      <c r="GU18" s="21">
        <f>DC18</f>
        <v>0</v>
      </c>
      <c r="GV18" s="21"/>
      <c r="GW18" s="100">
        <f t="shared" si="186"/>
        <v>8.9643578301110001</v>
      </c>
      <c r="GY18" s="1">
        <f>BX18+EW18</f>
        <v>0</v>
      </c>
      <c r="GZ18" s="1">
        <f>BY18+EX18</f>
        <v>0</v>
      </c>
      <c r="HA18" s="1">
        <f>BZ18+EY18</f>
        <v>298.36370977886133</v>
      </c>
      <c r="HB18" s="1">
        <f>CA18+EZ18</f>
        <v>-403.68169172438218</v>
      </c>
      <c r="HD18" s="100">
        <f t="shared" si="187"/>
        <v>-105.31798194552084</v>
      </c>
    </row>
    <row r="19" spans="1:212" ht="15" customHeight="1" x14ac:dyDescent="0.25">
      <c r="A19" s="1">
        <f>'BTEvent-Driven Loop'!A18</f>
        <v>15</v>
      </c>
      <c r="B19" s="108">
        <f t="shared" si="48"/>
        <v>44618</v>
      </c>
      <c r="D19" s="1">
        <f>'BTEvent-Driven Loop'!C18</f>
        <v>0</v>
      </c>
      <c r="E19" s="1">
        <f>'BTEvent-Driven Loop'!D18</f>
        <v>1</v>
      </c>
      <c r="F19" s="1">
        <f>'BTEvent-Driven Loop'!E18</f>
        <v>0</v>
      </c>
      <c r="G19" s="1">
        <f>'BTEvent-Driven Loop'!F18</f>
        <v>1</v>
      </c>
      <c r="I19" s="1">
        <f>'BTEvent-Driven Loop'!H18</f>
        <v>316.06720345612797</v>
      </c>
      <c r="J19" s="1">
        <f>'BTEvent-Driven Loop'!I18</f>
        <v>1258.4913967000373</v>
      </c>
      <c r="K19" s="1">
        <f>'BTEvent-Driven Loop'!J18</f>
        <v>2106.5651149548567</v>
      </c>
      <c r="L19" s="1">
        <f>'BTEvent-Driven Loop'!K18</f>
        <v>21072.882702319468</v>
      </c>
      <c r="M19" s="1"/>
      <c r="N19" s="1">
        <f>'BTEvent-Driven Loop'!M18</f>
        <v>277.75602727962763</v>
      </c>
      <c r="O19" s="1">
        <f>'BTEvent-Driven Loop'!N18</f>
        <v>1363.3656797583737</v>
      </c>
      <c r="P19" s="1">
        <f>'BTEvent-Driven Loop'!O18</f>
        <v>2372.6575505281021</v>
      </c>
      <c r="Q19" s="1">
        <f>'BTEvent-Driven Loop'!P18</f>
        <v>20194.845923056157</v>
      </c>
      <c r="S19" s="2">
        <f t="shared" si="106"/>
        <v>-1.0000000000000009E-2</v>
      </c>
      <c r="T19" s="2">
        <f t="shared" si="106"/>
        <v>-4.0000000000000036E-2</v>
      </c>
      <c r="U19" s="2">
        <f t="shared" si="106"/>
        <v>-5.0000000000000044E-2</v>
      </c>
      <c r="V19" s="2">
        <f t="shared" si="106"/>
        <v>-4.0000000000000036E-2</v>
      </c>
      <c r="X19" s="2">
        <f t="shared" si="107"/>
        <v>-0.13</v>
      </c>
      <c r="Y19" s="2">
        <f t="shared" si="107"/>
        <v>4.0000000000000036E-2</v>
      </c>
      <c r="Z19" s="2">
        <f t="shared" si="107"/>
        <v>7.0000000000000062E-2</v>
      </c>
      <c r="AA19" s="2">
        <f t="shared" si="107"/>
        <v>-8.0000000000000071E-2</v>
      </c>
      <c r="AC19" s="1">
        <f t="shared" si="108"/>
        <v>2</v>
      </c>
      <c r="AD19" s="3">
        <f t="shared" si="51"/>
        <v>0.5</v>
      </c>
      <c r="AF19" s="2">
        <f t="shared" si="52"/>
        <v>0</v>
      </c>
      <c r="AG19" s="2">
        <f t="shared" si="52"/>
        <v>0.5</v>
      </c>
      <c r="AH19" s="2">
        <f t="shared" si="52"/>
        <v>0</v>
      </c>
      <c r="AI19" s="2">
        <f t="shared" si="52"/>
        <v>0.5</v>
      </c>
      <c r="AK19" s="1">
        <f t="shared" si="188"/>
        <v>0</v>
      </c>
      <c r="AL19" s="1">
        <f t="shared" si="189"/>
        <v>0</v>
      </c>
      <c r="AM19" s="1">
        <f t="shared" si="190"/>
        <v>13419.313512758818</v>
      </c>
      <c r="AN19" s="1">
        <f t="shared" si="191"/>
        <v>0</v>
      </c>
      <c r="AP19" s="1">
        <f t="shared" si="110"/>
        <v>13419.313512758818</v>
      </c>
      <c r="AQ19" s="1">
        <f t="shared" si="111"/>
        <v>3687.9011464743689</v>
      </c>
      <c r="AR19" s="1">
        <f t="shared" si="112"/>
        <v>17107.214659233185</v>
      </c>
      <c r="AT19" s="1">
        <f t="shared" si="192"/>
        <v>0</v>
      </c>
      <c r="AU19" s="1">
        <f t="shared" si="193"/>
        <v>8553.6073296165923</v>
      </c>
      <c r="AV19" s="1">
        <f t="shared" si="194"/>
        <v>0</v>
      </c>
      <c r="AW19" s="1">
        <f t="shared" si="195"/>
        <v>8553.6073296165923</v>
      </c>
      <c r="AY19" s="1">
        <f t="shared" si="113"/>
        <v>0</v>
      </c>
      <c r="AZ19" s="1">
        <f t="shared" si="114"/>
        <v>0</v>
      </c>
      <c r="BA19" s="1">
        <f t="shared" si="115"/>
        <v>13419.313512758818</v>
      </c>
      <c r="BB19" s="1">
        <f t="shared" si="116"/>
        <v>0</v>
      </c>
      <c r="BD19" s="1">
        <f t="shared" si="196"/>
        <v>0</v>
      </c>
      <c r="BE19" s="1">
        <f t="shared" si="61"/>
        <v>0</v>
      </c>
      <c r="BF19" s="1">
        <f t="shared" si="62"/>
        <v>0</v>
      </c>
      <c r="BG19" s="1">
        <f t="shared" si="63"/>
        <v>0</v>
      </c>
      <c r="BI19" s="2">
        <f t="shared" si="117"/>
        <v>-1.0000000000000009E-2</v>
      </c>
      <c r="BJ19" s="2">
        <f t="shared" si="118"/>
        <v>-4.0000000000000036E-2</v>
      </c>
      <c r="BK19" s="2">
        <f t="shared" si="119"/>
        <v>-5.0000000000000044E-2</v>
      </c>
      <c r="BL19" s="2">
        <f t="shared" si="120"/>
        <v>-4.0000000000000036E-2</v>
      </c>
      <c r="BN19" s="1">
        <f t="shared" si="121"/>
        <v>0</v>
      </c>
      <c r="BO19" s="1">
        <f t="shared" si="122"/>
        <v>0</v>
      </c>
      <c r="BP19" s="1">
        <f t="shared" si="123"/>
        <v>12748.347837120877</v>
      </c>
      <c r="BQ19" s="1">
        <f t="shared" si="124"/>
        <v>0</v>
      </c>
      <c r="BS19" s="100">
        <f t="shared" si="68"/>
        <v>0</v>
      </c>
      <c r="BT19" s="100">
        <f t="shared" si="69"/>
        <v>0</v>
      </c>
      <c r="BU19" s="100">
        <f t="shared" si="70"/>
        <v>31.870869592802194</v>
      </c>
      <c r="BV19" s="100">
        <f t="shared" si="71"/>
        <v>0</v>
      </c>
      <c r="BW19" s="1"/>
      <c r="BX19" s="1">
        <f t="shared" si="125"/>
        <v>0</v>
      </c>
      <c r="BY19" s="1">
        <f t="shared" si="72"/>
        <v>0</v>
      </c>
      <c r="BZ19" s="1">
        <f t="shared" si="72"/>
        <v>-670.96567563794144</v>
      </c>
      <c r="CA19" s="1">
        <f t="shared" si="72"/>
        <v>0</v>
      </c>
      <c r="CB19" s="1"/>
      <c r="CC19" s="1">
        <f t="shared" si="126"/>
        <v>0</v>
      </c>
      <c r="CD19" s="1">
        <f>BO19-BT19</f>
        <v>0</v>
      </c>
      <c r="CE19" s="1">
        <f>BP19-BU19</f>
        <v>12716.476967528075</v>
      </c>
      <c r="CF19" s="1">
        <f>BQ19-BV19</f>
        <v>0</v>
      </c>
      <c r="CG19" s="1"/>
      <c r="CH19" s="1">
        <f t="shared" si="73"/>
        <v>12716.476967528075</v>
      </c>
      <c r="CI19" s="1">
        <f t="shared" si="74"/>
        <v>0</v>
      </c>
      <c r="CJ19" s="1">
        <f t="shared" si="75"/>
        <v>16404.378114002444</v>
      </c>
      <c r="CK19" s="1">
        <f t="shared" si="127"/>
        <v>16404.378114002444</v>
      </c>
      <c r="CL19" s="1"/>
      <c r="CM19" s="1">
        <f t="shared" si="76"/>
        <v>0</v>
      </c>
      <c r="CN19" s="1">
        <f t="shared" si="77"/>
        <v>8202.189057001222</v>
      </c>
      <c r="CO19" s="1">
        <f t="shared" si="78"/>
        <v>0</v>
      </c>
      <c r="CP19" s="1">
        <f t="shared" si="79"/>
        <v>8202.189057001222</v>
      </c>
      <c r="CQ19" s="1"/>
      <c r="CR19" s="1">
        <f t="shared" si="128"/>
        <v>16404.378114002444</v>
      </c>
      <c r="CS19" s="1">
        <f t="shared" si="129"/>
        <v>0</v>
      </c>
      <c r="CT19" s="1"/>
      <c r="CU19" s="100">
        <f t="shared" si="80"/>
        <v>0</v>
      </c>
      <c r="CV19" s="100">
        <f t="shared" si="81"/>
        <v>8202.189057001222</v>
      </c>
      <c r="CW19" s="100">
        <f t="shared" si="82"/>
        <v>0</v>
      </c>
      <c r="CX19" s="100">
        <f t="shared" si="83"/>
        <v>8202.189057001222</v>
      </c>
      <c r="CY19" s="1"/>
      <c r="CZ19" s="21">
        <f t="shared" si="130"/>
        <v>0</v>
      </c>
      <c r="DA19" s="21">
        <f t="shared" si="131"/>
        <v>12.303283585501832</v>
      </c>
      <c r="DB19" s="21">
        <f t="shared" si="132"/>
        <v>0</v>
      </c>
      <c r="DC19" s="21">
        <f t="shared" si="133"/>
        <v>12.303283585501832</v>
      </c>
      <c r="DD19" s="1"/>
      <c r="DE19" s="1">
        <f t="shared" si="134"/>
        <v>0</v>
      </c>
      <c r="DF19" s="1">
        <f t="shared" si="135"/>
        <v>8189.88577341572</v>
      </c>
      <c r="DG19" s="1">
        <f t="shared" si="136"/>
        <v>0</v>
      </c>
      <c r="DH19" s="1">
        <f t="shared" si="137"/>
        <v>8189.88577341572</v>
      </c>
      <c r="DI19" s="1"/>
      <c r="DJ19" s="1">
        <f t="shared" si="86"/>
        <v>0</v>
      </c>
      <c r="DK19" s="1">
        <f t="shared" si="87"/>
        <v>0</v>
      </c>
      <c r="DL19" s="1">
        <f t="shared" si="88"/>
        <v>0</v>
      </c>
      <c r="DM19" s="1">
        <f t="shared" si="89"/>
        <v>0</v>
      </c>
      <c r="DN19" s="1"/>
      <c r="DO19" s="1">
        <f t="shared" si="138"/>
        <v>0</v>
      </c>
      <c r="DP19" s="1">
        <f t="shared" si="139"/>
        <v>8189.88577341572</v>
      </c>
      <c r="DQ19" s="1">
        <f t="shared" si="140"/>
        <v>0</v>
      </c>
      <c r="DR19" s="1">
        <f t="shared" si="141"/>
        <v>8189.88577341572</v>
      </c>
      <c r="DS19" s="1"/>
      <c r="DT19" s="1">
        <f t="shared" si="142"/>
        <v>16379.77154683144</v>
      </c>
      <c r="DU19" s="1">
        <f t="shared" si="143"/>
        <v>0</v>
      </c>
      <c r="DV19" s="1">
        <f t="shared" si="144"/>
        <v>16379.77154683144</v>
      </c>
      <c r="DW19" s="1"/>
      <c r="DX19" s="1">
        <f t="shared" si="145"/>
        <v>0</v>
      </c>
      <c r="DY19" s="1">
        <f t="shared" si="146"/>
        <v>8189.88577341572</v>
      </c>
      <c r="DZ19" s="1">
        <f t="shared" si="147"/>
        <v>0</v>
      </c>
      <c r="EA19" s="1">
        <f t="shared" si="148"/>
        <v>8189.88577341572</v>
      </c>
      <c r="EB19" s="1"/>
      <c r="EC19" s="2">
        <f t="shared" si="149"/>
        <v>-1.0000000000000009E-2</v>
      </c>
      <c r="ED19" s="2">
        <f t="shared" si="150"/>
        <v>-4.0000000000000036E-2</v>
      </c>
      <c r="EE19" s="2">
        <f t="shared" si="151"/>
        <v>-5.0000000000000044E-2</v>
      </c>
      <c r="EF19" s="2">
        <f t="shared" si="152"/>
        <v>-4.0000000000000036E-2</v>
      </c>
      <c r="EG19" s="1"/>
      <c r="EH19" s="2">
        <f t="shared" si="153"/>
        <v>-0.13</v>
      </c>
      <c r="EI19" s="2">
        <f t="shared" si="154"/>
        <v>4.0000000000000036E-2</v>
      </c>
      <c r="EJ19" s="2">
        <f t="shared" si="155"/>
        <v>7.0000000000000062E-2</v>
      </c>
      <c r="EK19" s="2">
        <f t="shared" si="156"/>
        <v>-8.0000000000000071E-2</v>
      </c>
      <c r="EL19" s="1"/>
      <c r="EM19" s="2">
        <f t="shared" si="197"/>
        <v>-0.12</v>
      </c>
      <c r="EN19" s="2">
        <f t="shared" si="157"/>
        <v>8.0000000000000071E-2</v>
      </c>
      <c r="EO19" s="2">
        <f t="shared" si="158"/>
        <v>0.12000000000000011</v>
      </c>
      <c r="EP19" s="2">
        <f t="shared" si="159"/>
        <v>-4.0000000000000036E-2</v>
      </c>
      <c r="EQ19" s="1"/>
      <c r="ER19" s="1">
        <f t="shared" si="160"/>
        <v>0</v>
      </c>
      <c r="ES19" s="1">
        <f t="shared" si="161"/>
        <v>8845.0766352889787</v>
      </c>
      <c r="ET19" s="1">
        <f t="shared" si="162"/>
        <v>0</v>
      </c>
      <c r="EU19" s="1">
        <f t="shared" si="163"/>
        <v>7862.2903424790911</v>
      </c>
      <c r="EV19" s="1"/>
      <c r="EW19" s="1">
        <f t="shared" si="164"/>
        <v>0</v>
      </c>
      <c r="EX19" s="1">
        <f t="shared" si="98"/>
        <v>327.5954309366291</v>
      </c>
      <c r="EY19" s="1">
        <f t="shared" si="98"/>
        <v>0</v>
      </c>
      <c r="EZ19" s="1">
        <f t="shared" si="98"/>
        <v>327.5954309366291</v>
      </c>
      <c r="FA19" s="1"/>
      <c r="FB19" s="1">
        <f t="shared" si="165"/>
        <v>0</v>
      </c>
      <c r="FC19" s="1">
        <f>DK19</f>
        <v>0</v>
      </c>
      <c r="FD19" s="1">
        <f>DL19</f>
        <v>0</v>
      </c>
      <c r="FE19" s="1">
        <f>DM19</f>
        <v>0</v>
      </c>
      <c r="FF19" s="1"/>
      <c r="FG19" s="2">
        <f t="shared" si="166"/>
        <v>-0.13</v>
      </c>
      <c r="FH19" s="2">
        <f>EI19</f>
        <v>4.0000000000000036E-2</v>
      </c>
      <c r="FI19" s="2">
        <f>EJ19</f>
        <v>7.0000000000000062E-2</v>
      </c>
      <c r="FJ19" s="2">
        <f>EK19</f>
        <v>-8.0000000000000071E-2</v>
      </c>
      <c r="FK19" s="1"/>
      <c r="FL19" s="1">
        <f t="shared" si="167"/>
        <v>0</v>
      </c>
      <c r="FM19" s="1">
        <f t="shared" si="168"/>
        <v>0</v>
      </c>
      <c r="FN19" s="1">
        <f t="shared" si="169"/>
        <v>0</v>
      </c>
      <c r="FO19" s="1">
        <f t="shared" si="170"/>
        <v>0</v>
      </c>
      <c r="FP19" s="1"/>
      <c r="FQ19" s="1">
        <f t="shared" si="171"/>
        <v>0</v>
      </c>
      <c r="FR19" s="1">
        <f>ES19</f>
        <v>8845.0766352889787</v>
      </c>
      <c r="FS19" s="1">
        <f>ET19</f>
        <v>0</v>
      </c>
      <c r="FT19" s="1">
        <f>EU19</f>
        <v>7862.2903424790911</v>
      </c>
      <c r="FU19" s="1"/>
      <c r="FV19" s="1">
        <f t="shared" si="172"/>
        <v>0</v>
      </c>
      <c r="FW19" s="1">
        <f t="shared" si="173"/>
        <v>0</v>
      </c>
      <c r="FX19" s="1">
        <f t="shared" si="174"/>
        <v>0</v>
      </c>
      <c r="FY19" s="1">
        <f t="shared" si="175"/>
        <v>0</v>
      </c>
      <c r="FZ19" s="1"/>
      <c r="GA19" s="1">
        <f t="shared" si="176"/>
        <v>0</v>
      </c>
      <c r="GB19" s="1">
        <f t="shared" si="177"/>
        <v>8845.0766352889787</v>
      </c>
      <c r="GC19" s="1">
        <f t="shared" si="178"/>
        <v>0</v>
      </c>
      <c r="GD19" s="1">
        <f t="shared" si="179"/>
        <v>7862.2903424790911</v>
      </c>
      <c r="GE19" s="1"/>
      <c r="GF19" s="1">
        <f t="shared" si="180"/>
        <v>16707.36697776807</v>
      </c>
      <c r="GG19" s="1">
        <f t="shared" si="181"/>
        <v>0</v>
      </c>
      <c r="GH19" s="1">
        <f t="shared" si="182"/>
        <v>16707.36697776807</v>
      </c>
      <c r="GI19" s="20">
        <f t="shared" si="183"/>
        <v>-2.3373044030245316E-2</v>
      </c>
      <c r="GJ19" s="20"/>
      <c r="GK19" s="100">
        <f t="shared" si="184"/>
        <v>0</v>
      </c>
      <c r="GL19" s="100">
        <f t="shared" si="105"/>
        <v>0</v>
      </c>
      <c r="GM19" s="100">
        <f t="shared" si="105"/>
        <v>31.870869592802194</v>
      </c>
      <c r="GN19" s="100">
        <f t="shared" si="105"/>
        <v>0</v>
      </c>
      <c r="GP19" s="100">
        <f t="shared" si="185"/>
        <v>31.870869592802194</v>
      </c>
      <c r="GR19" s="21">
        <f>CZ19</f>
        <v>0</v>
      </c>
      <c r="GS19" s="21">
        <f>DA19</f>
        <v>12.303283585501832</v>
      </c>
      <c r="GT19" s="21">
        <f>DB19</f>
        <v>0</v>
      </c>
      <c r="GU19" s="21">
        <f>DC19</f>
        <v>12.303283585501832</v>
      </c>
      <c r="GV19" s="21"/>
      <c r="GW19" s="100">
        <f t="shared" si="186"/>
        <v>24.606567171003665</v>
      </c>
      <c r="GY19" s="1">
        <f>BX19+EW19</f>
        <v>0</v>
      </c>
      <c r="GZ19" s="1">
        <f>BY19+EX19</f>
        <v>327.5954309366291</v>
      </c>
      <c r="HA19" s="1">
        <f>BZ19+EY19</f>
        <v>-670.96567563794144</v>
      </c>
      <c r="HB19" s="1">
        <f>CA19+EZ19</f>
        <v>327.5954309366291</v>
      </c>
      <c r="HD19" s="100">
        <f t="shared" si="187"/>
        <v>-15.774813764683245</v>
      </c>
    </row>
    <row r="20" spans="1:212" ht="15" customHeight="1" x14ac:dyDescent="0.25">
      <c r="A20" s="1">
        <f>'BTEvent-Driven Loop'!A19</f>
        <v>16</v>
      </c>
      <c r="B20" s="108">
        <f t="shared" si="48"/>
        <v>44619</v>
      </c>
      <c r="D20" s="1">
        <f>'BTEvent-Driven Loop'!C19</f>
        <v>1</v>
      </c>
      <c r="E20" s="1">
        <f>'BTEvent-Driven Loop'!D19</f>
        <v>0</v>
      </c>
      <c r="F20" s="1">
        <f>'BTEvent-Driven Loop'!E19</f>
        <v>1</v>
      </c>
      <c r="G20" s="1">
        <f>'BTEvent-Driven Loop'!F19</f>
        <v>1</v>
      </c>
      <c r="I20" s="1">
        <f>'BTEvent-Driven Loop'!H19</f>
        <v>266.64578618844251</v>
      </c>
      <c r="J20" s="1">
        <f>'BTEvent-Driven Loop'!I19</f>
        <v>1417.9003069487087</v>
      </c>
      <c r="K20" s="1">
        <f>'BTEvent-Driven Loop'!J19</f>
        <v>2396.3841260333829</v>
      </c>
      <c r="L20" s="1">
        <f>'BTEvent-Driven Loop'!K19</f>
        <v>19589.00054536447</v>
      </c>
      <c r="M20" s="1"/>
      <c r="N20" s="1">
        <f>'BTEvent-Driven Loop'!M19</f>
        <v>255.53554509725743</v>
      </c>
      <c r="O20" s="1">
        <f>'BTEvent-Driven Loop'!N19</f>
        <v>1608.7715021148808</v>
      </c>
      <c r="P20" s="1">
        <f>'BTEvent-Driven Loop'!O19</f>
        <v>2681.1030320967552</v>
      </c>
      <c r="Q20" s="1">
        <f>'BTEvent-Driven Loop'!P19</f>
        <v>24233.815107667386</v>
      </c>
      <c r="S20" s="2">
        <f t="shared" si="106"/>
        <v>-4.0000000000000036E-2</v>
      </c>
      <c r="T20" s="2">
        <f t="shared" si="106"/>
        <v>4.0000000000000036E-2</v>
      </c>
      <c r="U20" s="2">
        <f t="shared" si="106"/>
        <v>1.0000000000000009E-2</v>
      </c>
      <c r="V20" s="2">
        <f t="shared" si="106"/>
        <v>-3.0000000000000138E-2</v>
      </c>
      <c r="X20" s="2">
        <f t="shared" si="107"/>
        <v>-7.999999999999996E-2</v>
      </c>
      <c r="Y20" s="2">
        <f t="shared" si="107"/>
        <v>0.17999999999999994</v>
      </c>
      <c r="Z20" s="2">
        <f t="shared" si="107"/>
        <v>0.12999999999999989</v>
      </c>
      <c r="AA20" s="2">
        <f t="shared" si="107"/>
        <v>0.19999999999999996</v>
      </c>
      <c r="AC20" s="1">
        <f t="shared" si="108"/>
        <v>3</v>
      </c>
      <c r="AD20" s="3">
        <f t="shared" si="51"/>
        <v>0.33333333333333331</v>
      </c>
      <c r="AF20" s="2">
        <f t="shared" si="52"/>
        <v>0.33333333333333331</v>
      </c>
      <c r="AG20" s="2">
        <f t="shared" si="52"/>
        <v>0</v>
      </c>
      <c r="AH20" s="2">
        <f t="shared" si="52"/>
        <v>0.33333333333333331</v>
      </c>
      <c r="AI20" s="2">
        <f t="shared" si="52"/>
        <v>0.33333333333333331</v>
      </c>
      <c r="AK20" s="1">
        <f t="shared" si="188"/>
        <v>0</v>
      </c>
      <c r="AL20" s="1">
        <f t="shared" si="189"/>
        <v>8845.0766352889787</v>
      </c>
      <c r="AM20" s="1">
        <f t="shared" si="190"/>
        <v>0</v>
      </c>
      <c r="AN20" s="1">
        <f t="shared" si="191"/>
        <v>7862.2903424790911</v>
      </c>
      <c r="AP20" s="1">
        <f t="shared" si="110"/>
        <v>16707.36697776807</v>
      </c>
      <c r="AQ20" s="1">
        <f t="shared" si="111"/>
        <v>0</v>
      </c>
      <c r="AR20" s="1">
        <f t="shared" si="112"/>
        <v>16707.36697776807</v>
      </c>
      <c r="AT20" s="1">
        <f t="shared" si="192"/>
        <v>5569.1223259226899</v>
      </c>
      <c r="AU20" s="1">
        <f t="shared" si="193"/>
        <v>0</v>
      </c>
      <c r="AV20" s="1">
        <f t="shared" si="194"/>
        <v>5569.1223259226899</v>
      </c>
      <c r="AW20" s="1">
        <f t="shared" si="195"/>
        <v>5569.1223259226899</v>
      </c>
      <c r="AY20" s="1">
        <f t="shared" si="113"/>
        <v>0</v>
      </c>
      <c r="AZ20" s="1">
        <f t="shared" si="114"/>
        <v>8845.0766352889787</v>
      </c>
      <c r="BA20" s="1">
        <f t="shared" si="115"/>
        <v>0</v>
      </c>
      <c r="BB20" s="1">
        <f t="shared" si="116"/>
        <v>2293.1680165564012</v>
      </c>
      <c r="BD20" s="1">
        <f t="shared" si="196"/>
        <v>0</v>
      </c>
      <c r="BE20" s="1">
        <f t="shared" si="61"/>
        <v>0</v>
      </c>
      <c r="BF20" s="1">
        <f t="shared" si="62"/>
        <v>0</v>
      </c>
      <c r="BG20" s="1">
        <f t="shared" si="63"/>
        <v>5569.1223259226899</v>
      </c>
      <c r="BI20" s="2">
        <f t="shared" si="117"/>
        <v>-4.0000000000000036E-2</v>
      </c>
      <c r="BJ20" s="2">
        <f t="shared" si="118"/>
        <v>4.0000000000000036E-2</v>
      </c>
      <c r="BK20" s="2">
        <f t="shared" si="119"/>
        <v>1.0000000000000009E-2</v>
      </c>
      <c r="BL20" s="2">
        <f t="shared" si="120"/>
        <v>-3.0000000000000138E-2</v>
      </c>
      <c r="BN20" s="1">
        <f t="shared" si="121"/>
        <v>0</v>
      </c>
      <c r="BO20" s="1">
        <f t="shared" si="122"/>
        <v>9198.8797007005378</v>
      </c>
      <c r="BP20" s="1">
        <f t="shared" si="123"/>
        <v>0</v>
      </c>
      <c r="BQ20" s="1">
        <f t="shared" si="124"/>
        <v>2224.3729760597089</v>
      </c>
      <c r="BS20" s="100">
        <f t="shared" si="68"/>
        <v>0</v>
      </c>
      <c r="BT20" s="100">
        <f t="shared" si="69"/>
        <v>22.997199251751343</v>
      </c>
      <c r="BU20" s="100">
        <f t="shared" si="70"/>
        <v>0</v>
      </c>
      <c r="BV20" s="100">
        <f t="shared" si="71"/>
        <v>5.5609324401492719</v>
      </c>
      <c r="BW20" s="1"/>
      <c r="BX20" s="1">
        <f t="shared" si="125"/>
        <v>0</v>
      </c>
      <c r="BY20" s="1">
        <f t="shared" si="72"/>
        <v>353.80306541155949</v>
      </c>
      <c r="BZ20" s="1">
        <f t="shared" si="72"/>
        <v>0</v>
      </c>
      <c r="CA20" s="1">
        <f t="shared" si="72"/>
        <v>-68.795040496692351</v>
      </c>
      <c r="CB20" s="1"/>
      <c r="CC20" s="1">
        <f t="shared" si="126"/>
        <v>0</v>
      </c>
      <c r="CD20" s="1">
        <f>BO20-BT20</f>
        <v>9175.8825014487866</v>
      </c>
      <c r="CE20" s="1">
        <f>BP20-BU20</f>
        <v>0</v>
      </c>
      <c r="CF20" s="1">
        <f>BQ20-BV20</f>
        <v>2218.8120436195595</v>
      </c>
      <c r="CG20" s="1"/>
      <c r="CH20" s="1">
        <f t="shared" si="73"/>
        <v>11394.694545068345</v>
      </c>
      <c r="CI20" s="1">
        <f t="shared" si="74"/>
        <v>5569.1223259226899</v>
      </c>
      <c r="CJ20" s="1">
        <f t="shared" si="75"/>
        <v>11394.694545068345</v>
      </c>
      <c r="CK20" s="1">
        <f t="shared" si="127"/>
        <v>16963.816870991035</v>
      </c>
      <c r="CL20" s="1"/>
      <c r="CM20" s="1">
        <f t="shared" si="76"/>
        <v>5654.6056236636778</v>
      </c>
      <c r="CN20" s="1">
        <f t="shared" si="77"/>
        <v>0</v>
      </c>
      <c r="CO20" s="1">
        <f t="shared" si="78"/>
        <v>5654.6056236636778</v>
      </c>
      <c r="CP20" s="1">
        <f t="shared" si="79"/>
        <v>5654.6056236636778</v>
      </c>
      <c r="CQ20" s="1"/>
      <c r="CR20" s="1">
        <f t="shared" si="128"/>
        <v>16963.816870991031</v>
      </c>
      <c r="CS20" s="1">
        <f t="shared" si="129"/>
        <v>0</v>
      </c>
      <c r="CT20" s="1"/>
      <c r="CU20" s="100">
        <f t="shared" si="80"/>
        <v>5654.6056236636778</v>
      </c>
      <c r="CV20" s="100">
        <f t="shared" si="81"/>
        <v>0</v>
      </c>
      <c r="CW20" s="100">
        <f t="shared" si="82"/>
        <v>5654.6056236636778</v>
      </c>
      <c r="CX20" s="100">
        <f t="shared" si="83"/>
        <v>0</v>
      </c>
      <c r="CY20" s="1"/>
      <c r="CZ20" s="21">
        <f t="shared" si="130"/>
        <v>8.4819084354955177</v>
      </c>
      <c r="DA20" s="21">
        <f t="shared" si="131"/>
        <v>0</v>
      </c>
      <c r="DB20" s="21">
        <f t="shared" si="132"/>
        <v>8.4819084354955177</v>
      </c>
      <c r="DC20" s="21">
        <f t="shared" si="133"/>
        <v>0</v>
      </c>
      <c r="DD20" s="1"/>
      <c r="DE20" s="1">
        <f t="shared" si="134"/>
        <v>5646.1237152281819</v>
      </c>
      <c r="DF20" s="1">
        <f t="shared" si="135"/>
        <v>0</v>
      </c>
      <c r="DG20" s="1">
        <f t="shared" si="136"/>
        <v>5646.1237152281819</v>
      </c>
      <c r="DH20" s="1">
        <f t="shared" si="137"/>
        <v>0</v>
      </c>
      <c r="DI20" s="1"/>
      <c r="DJ20" s="1">
        <f t="shared" si="86"/>
        <v>0</v>
      </c>
      <c r="DK20" s="1">
        <f t="shared" si="87"/>
        <v>0</v>
      </c>
      <c r="DL20" s="1">
        <f t="shared" si="88"/>
        <v>0</v>
      </c>
      <c r="DM20" s="1">
        <f t="shared" si="89"/>
        <v>5569.1223259226899</v>
      </c>
      <c r="DN20" s="1"/>
      <c r="DO20" s="1">
        <f t="shared" si="138"/>
        <v>5646.1237152281819</v>
      </c>
      <c r="DP20" s="1">
        <f t="shared" si="139"/>
        <v>0</v>
      </c>
      <c r="DQ20" s="1">
        <f t="shared" si="140"/>
        <v>5646.1237152281819</v>
      </c>
      <c r="DR20" s="1">
        <f t="shared" si="141"/>
        <v>5569.1223259226899</v>
      </c>
      <c r="DS20" s="1"/>
      <c r="DT20" s="1">
        <f t="shared" si="142"/>
        <v>16861.369756379056</v>
      </c>
      <c r="DU20" s="1">
        <f t="shared" si="143"/>
        <v>0</v>
      </c>
      <c r="DV20" s="1">
        <f t="shared" si="144"/>
        <v>16861.369756379056</v>
      </c>
      <c r="DW20" s="1"/>
      <c r="DX20" s="1">
        <f t="shared" si="145"/>
        <v>5646.1237152281819</v>
      </c>
      <c r="DY20" s="1">
        <f t="shared" si="146"/>
        <v>0</v>
      </c>
      <c r="DZ20" s="1">
        <f t="shared" si="147"/>
        <v>5646.1237152281819</v>
      </c>
      <c r="EA20" s="1">
        <f t="shared" si="148"/>
        <v>0</v>
      </c>
      <c r="EB20" s="1"/>
      <c r="EC20" s="2">
        <f t="shared" si="149"/>
        <v>-4.0000000000000036E-2</v>
      </c>
      <c r="ED20" s="2">
        <f t="shared" si="150"/>
        <v>4.0000000000000036E-2</v>
      </c>
      <c r="EE20" s="2">
        <f t="shared" si="151"/>
        <v>1.0000000000000009E-2</v>
      </c>
      <c r="EF20" s="2">
        <f t="shared" si="152"/>
        <v>-3.0000000000000138E-2</v>
      </c>
      <c r="EG20" s="1"/>
      <c r="EH20" s="2">
        <f t="shared" si="153"/>
        <v>-7.999999999999996E-2</v>
      </c>
      <c r="EI20" s="2">
        <f t="shared" si="154"/>
        <v>0.17999999999999994</v>
      </c>
      <c r="EJ20" s="2">
        <f t="shared" si="155"/>
        <v>0.12999999999999989</v>
      </c>
      <c r="EK20" s="2">
        <f t="shared" si="156"/>
        <v>0.19999999999999996</v>
      </c>
      <c r="EL20" s="1"/>
      <c r="EM20" s="2">
        <f t="shared" si="197"/>
        <v>-3.9999999999999925E-2</v>
      </c>
      <c r="EN20" s="2">
        <f t="shared" si="157"/>
        <v>0.1399999999999999</v>
      </c>
      <c r="EO20" s="2">
        <f t="shared" si="158"/>
        <v>0.11999999999999988</v>
      </c>
      <c r="EP20" s="2">
        <f t="shared" si="159"/>
        <v>0.23000000000000009</v>
      </c>
      <c r="EQ20" s="1"/>
      <c r="ER20" s="1">
        <f t="shared" si="160"/>
        <v>5420.2787666190552</v>
      </c>
      <c r="ES20" s="1">
        <f t="shared" si="161"/>
        <v>0</v>
      </c>
      <c r="ET20" s="1">
        <f t="shared" si="162"/>
        <v>6323.658561055563</v>
      </c>
      <c r="EU20" s="1">
        <f t="shared" si="163"/>
        <v>0</v>
      </c>
      <c r="EV20" s="1"/>
      <c r="EW20" s="1">
        <f t="shared" si="164"/>
        <v>225.84494860912747</v>
      </c>
      <c r="EX20" s="1">
        <f t="shared" si="98"/>
        <v>0</v>
      </c>
      <c r="EY20" s="1">
        <f t="shared" si="98"/>
        <v>-56.461237152281868</v>
      </c>
      <c r="EZ20" s="1">
        <f t="shared" si="98"/>
        <v>0</v>
      </c>
      <c r="FA20" s="1"/>
      <c r="FB20" s="1">
        <f t="shared" si="165"/>
        <v>0</v>
      </c>
      <c r="FC20" s="1">
        <f>DK20</f>
        <v>0</v>
      </c>
      <c r="FD20" s="1">
        <f>DL20</f>
        <v>0</v>
      </c>
      <c r="FE20" s="1">
        <f>DM20</f>
        <v>5569.1223259226899</v>
      </c>
      <c r="FF20" s="1"/>
      <c r="FG20" s="2">
        <f t="shared" si="166"/>
        <v>-7.999999999999996E-2</v>
      </c>
      <c r="FH20" s="2">
        <f>EI20</f>
        <v>0.17999999999999994</v>
      </c>
      <c r="FI20" s="2">
        <f>EJ20</f>
        <v>0.12999999999999989</v>
      </c>
      <c r="FJ20" s="2">
        <f>EK20</f>
        <v>0.19999999999999996</v>
      </c>
      <c r="FK20" s="1"/>
      <c r="FL20" s="1">
        <f t="shared" si="167"/>
        <v>0</v>
      </c>
      <c r="FM20" s="1">
        <f t="shared" si="168"/>
        <v>0</v>
      </c>
      <c r="FN20" s="1">
        <f t="shared" si="169"/>
        <v>0</v>
      </c>
      <c r="FO20" s="1">
        <f t="shared" si="170"/>
        <v>6682.9467911072279</v>
      </c>
      <c r="FP20" s="1"/>
      <c r="FQ20" s="1">
        <f t="shared" si="171"/>
        <v>5420.2787666190552</v>
      </c>
      <c r="FR20" s="1">
        <f>ES20</f>
        <v>0</v>
      </c>
      <c r="FS20" s="1">
        <f>ET20</f>
        <v>6323.658561055563</v>
      </c>
      <c r="FT20" s="1">
        <f>EU20</f>
        <v>0</v>
      </c>
      <c r="FU20" s="1"/>
      <c r="FV20" s="1">
        <f t="shared" si="172"/>
        <v>0</v>
      </c>
      <c r="FW20" s="1">
        <f t="shared" si="173"/>
        <v>0</v>
      </c>
      <c r="FX20" s="1">
        <f t="shared" si="174"/>
        <v>0</v>
      </c>
      <c r="FY20" s="1">
        <f t="shared" si="175"/>
        <v>6682.9467911072279</v>
      </c>
      <c r="FZ20" s="1"/>
      <c r="GA20" s="1">
        <f t="shared" si="176"/>
        <v>5420.2787666190552</v>
      </c>
      <c r="GB20" s="1">
        <f t="shared" si="177"/>
        <v>0</v>
      </c>
      <c r="GC20" s="1">
        <f t="shared" si="178"/>
        <v>6323.658561055563</v>
      </c>
      <c r="GD20" s="1">
        <f t="shared" si="179"/>
        <v>6682.9467911072279</v>
      </c>
      <c r="GE20" s="1"/>
      <c r="GF20" s="1">
        <f t="shared" si="180"/>
        <v>18426.884118781847</v>
      </c>
      <c r="GG20" s="1">
        <f t="shared" si="181"/>
        <v>0</v>
      </c>
      <c r="GH20" s="1">
        <f t="shared" si="182"/>
        <v>18426.884118781847</v>
      </c>
      <c r="GI20" s="20">
        <f t="shared" si="183"/>
        <v>0.10291969664052281</v>
      </c>
      <c r="GJ20" s="20"/>
      <c r="GK20" s="100">
        <f t="shared" si="184"/>
        <v>0</v>
      </c>
      <c r="GL20" s="100">
        <f t="shared" si="105"/>
        <v>22.997199251751343</v>
      </c>
      <c r="GM20" s="100">
        <f t="shared" si="105"/>
        <v>0</v>
      </c>
      <c r="GN20" s="100">
        <f t="shared" si="105"/>
        <v>5.5609324401492719</v>
      </c>
      <c r="GP20" s="100">
        <f t="shared" si="185"/>
        <v>28.558131691900616</v>
      </c>
      <c r="GR20" s="21">
        <f>CZ20</f>
        <v>8.4819084354955177</v>
      </c>
      <c r="GS20" s="21">
        <f>DA20</f>
        <v>0</v>
      </c>
      <c r="GT20" s="21">
        <f>DB20</f>
        <v>8.4819084354955177</v>
      </c>
      <c r="GU20" s="21">
        <f>DC20</f>
        <v>0</v>
      </c>
      <c r="GV20" s="21"/>
      <c r="GW20" s="100">
        <f t="shared" si="186"/>
        <v>16.963816870991035</v>
      </c>
      <c r="GY20" s="1">
        <f>BX20+EW20</f>
        <v>225.84494860912747</v>
      </c>
      <c r="GZ20" s="1">
        <f>BY20+EX20</f>
        <v>353.80306541155949</v>
      </c>
      <c r="HA20" s="1">
        <f>BZ20+EY20</f>
        <v>-56.461237152281868</v>
      </c>
      <c r="HB20" s="1">
        <f>CA20+EZ20</f>
        <v>-68.795040496692351</v>
      </c>
      <c r="HD20" s="100">
        <f t="shared" si="187"/>
        <v>454.39173637171274</v>
      </c>
    </row>
    <row r="21" spans="1:212" ht="15" customHeight="1" x14ac:dyDescent="0.25">
      <c r="A21" s="1">
        <f>'BTEvent-Driven Loop'!A20</f>
        <v>17</v>
      </c>
      <c r="B21" s="108">
        <f t="shared" si="48"/>
        <v>44620</v>
      </c>
      <c r="D21" s="1">
        <f>'BTEvent-Driven Loop'!C20</f>
        <v>0</v>
      </c>
      <c r="E21" s="1">
        <f>'BTEvent-Driven Loop'!D20</f>
        <v>1</v>
      </c>
      <c r="F21" s="1">
        <f>'BTEvent-Driven Loop'!E20</f>
        <v>1</v>
      </c>
      <c r="G21" s="1">
        <f>'BTEvent-Driven Loop'!F20</f>
        <v>1</v>
      </c>
      <c r="I21" s="1">
        <f>'BTEvent-Driven Loop'!H20</f>
        <v>258.09090054823002</v>
      </c>
      <c r="J21" s="1">
        <f>'BTEvent-Driven Loop'!I20</f>
        <v>1657.0346471783273</v>
      </c>
      <c r="K21" s="1">
        <f>'BTEvent-Driven Loop'!J20</f>
        <v>2681.1030320967552</v>
      </c>
      <c r="L21" s="1">
        <f>'BTEvent-Driven Loop'!K20</f>
        <v>25203.167711974082</v>
      </c>
      <c r="M21" s="1"/>
      <c r="N21" s="1">
        <f>'BTEvent-Driven Loop'!M20</f>
        <v>270.86767780309287</v>
      </c>
      <c r="O21" s="1">
        <f>'BTEvent-Driven Loop'!N20</f>
        <v>1801.8240823686667</v>
      </c>
      <c r="P21" s="1">
        <f>'BTEvent-Driven Loop'!O20</f>
        <v>3056.4574565903013</v>
      </c>
      <c r="Q21" s="1">
        <f>'BTEvent-Driven Loop'!P20</f>
        <v>25687.84401412743</v>
      </c>
      <c r="S21" s="2">
        <f t="shared" si="106"/>
        <v>1.0000000000000009E-2</v>
      </c>
      <c r="T21" s="2">
        <f t="shared" si="106"/>
        <v>3.0000000000000027E-2</v>
      </c>
      <c r="U21" s="2">
        <f t="shared" si="106"/>
        <v>0</v>
      </c>
      <c r="V21" s="2">
        <f t="shared" si="106"/>
        <v>4.0000000000000036E-2</v>
      </c>
      <c r="X21" s="2">
        <f t="shared" si="107"/>
        <v>6.0000000000000053E-2</v>
      </c>
      <c r="Y21" s="2">
        <f t="shared" si="107"/>
        <v>0.12000000000000011</v>
      </c>
      <c r="Z21" s="2">
        <f t="shared" si="107"/>
        <v>0.14000000000000012</v>
      </c>
      <c r="AA21" s="2">
        <f t="shared" si="107"/>
        <v>6.0000000000000053E-2</v>
      </c>
      <c r="AC21" s="1">
        <f t="shared" si="108"/>
        <v>3</v>
      </c>
      <c r="AD21" s="3">
        <f t="shared" si="51"/>
        <v>0.33333333333333331</v>
      </c>
      <c r="AF21" s="2">
        <f t="shared" si="52"/>
        <v>0</v>
      </c>
      <c r="AG21" s="2">
        <f t="shared" si="52"/>
        <v>0.33333333333333331</v>
      </c>
      <c r="AH21" s="2">
        <f t="shared" si="52"/>
        <v>0.33333333333333331</v>
      </c>
      <c r="AI21" s="2">
        <f t="shared" si="52"/>
        <v>0.33333333333333331</v>
      </c>
      <c r="AK21" s="1">
        <f t="shared" si="188"/>
        <v>5420.2787666190552</v>
      </c>
      <c r="AL21" s="1">
        <f t="shared" si="189"/>
        <v>0</v>
      </c>
      <c r="AM21" s="1">
        <f t="shared" si="190"/>
        <v>6323.658561055563</v>
      </c>
      <c r="AN21" s="1">
        <f t="shared" si="191"/>
        <v>6682.9467911072279</v>
      </c>
      <c r="AP21" s="1">
        <f t="shared" si="110"/>
        <v>18426.884118781847</v>
      </c>
      <c r="AQ21" s="1">
        <f t="shared" si="111"/>
        <v>0</v>
      </c>
      <c r="AR21" s="1">
        <f t="shared" si="112"/>
        <v>18426.884118781847</v>
      </c>
      <c r="AT21" s="1">
        <f t="shared" si="192"/>
        <v>0</v>
      </c>
      <c r="AU21" s="1">
        <f t="shared" si="193"/>
        <v>6142.2947062606154</v>
      </c>
      <c r="AV21" s="1">
        <f t="shared" si="194"/>
        <v>6142.2947062606154</v>
      </c>
      <c r="AW21" s="1">
        <f t="shared" si="195"/>
        <v>6142.2947062606154</v>
      </c>
      <c r="AY21" s="1">
        <f t="shared" si="113"/>
        <v>5420.2787666190552</v>
      </c>
      <c r="AZ21" s="1">
        <f t="shared" si="114"/>
        <v>0</v>
      </c>
      <c r="BA21" s="1">
        <f t="shared" si="115"/>
        <v>181.36385479494766</v>
      </c>
      <c r="BB21" s="1">
        <f t="shared" si="116"/>
        <v>540.65208484661252</v>
      </c>
      <c r="BD21" s="1">
        <f t="shared" si="196"/>
        <v>0</v>
      </c>
      <c r="BE21" s="1">
        <f t="shared" si="61"/>
        <v>0</v>
      </c>
      <c r="BF21" s="1">
        <f t="shared" si="62"/>
        <v>6142.2947062606154</v>
      </c>
      <c r="BG21" s="1">
        <f t="shared" si="63"/>
        <v>6142.2947062606154</v>
      </c>
      <c r="BI21" s="2">
        <f t="shared" si="117"/>
        <v>1.0000000000000009E-2</v>
      </c>
      <c r="BJ21" s="2">
        <f t="shared" si="118"/>
        <v>3.0000000000000027E-2</v>
      </c>
      <c r="BK21" s="2">
        <f t="shared" si="119"/>
        <v>0</v>
      </c>
      <c r="BL21" s="2">
        <f t="shared" si="120"/>
        <v>4.0000000000000036E-2</v>
      </c>
      <c r="BN21" s="1">
        <f t="shared" si="121"/>
        <v>5474.4815542852457</v>
      </c>
      <c r="BO21" s="1">
        <f t="shared" si="122"/>
        <v>0</v>
      </c>
      <c r="BP21" s="1">
        <f t="shared" si="123"/>
        <v>181.36385479494766</v>
      </c>
      <c r="BQ21" s="1">
        <f t="shared" si="124"/>
        <v>562.27816824047704</v>
      </c>
      <c r="BS21" s="100">
        <f t="shared" si="68"/>
        <v>13.686203885713114</v>
      </c>
      <c r="BT21" s="100">
        <f t="shared" si="69"/>
        <v>0</v>
      </c>
      <c r="BU21" s="100">
        <f t="shared" si="70"/>
        <v>0.45340963698736914</v>
      </c>
      <c r="BV21" s="100">
        <f t="shared" si="71"/>
        <v>1.4056954206011927</v>
      </c>
      <c r="BW21" s="1"/>
      <c r="BX21" s="1">
        <f t="shared" si="125"/>
        <v>54.202787666190602</v>
      </c>
      <c r="BY21" s="1">
        <f t="shared" ref="BY21:BY34" si="198">AZ21*BJ21</f>
        <v>0</v>
      </c>
      <c r="BZ21" s="1">
        <f t="shared" ref="BZ21:BZ34" si="199">BA21*BK21</f>
        <v>0</v>
      </c>
      <c r="CA21" s="1">
        <f t="shared" ref="CA21:CA34" si="200">BB21*BL21</f>
        <v>21.626083393864519</v>
      </c>
      <c r="CB21" s="1"/>
      <c r="CC21" s="1">
        <f t="shared" si="126"/>
        <v>5460.7953503995323</v>
      </c>
      <c r="CD21" s="1">
        <f t="shared" ref="CD21:CD34" si="201">BO21-BT21</f>
        <v>0</v>
      </c>
      <c r="CE21" s="1">
        <f t="shared" ref="CE21:CE34" si="202">BP21-BU21</f>
        <v>180.91044515796028</v>
      </c>
      <c r="CF21" s="1">
        <f t="shared" ref="CF21:CF34" si="203">BQ21-BV21</f>
        <v>560.87247281987584</v>
      </c>
      <c r="CG21" s="1"/>
      <c r="CH21" s="1">
        <f t="shared" si="73"/>
        <v>6202.5782683773687</v>
      </c>
      <c r="CI21" s="1">
        <f t="shared" si="74"/>
        <v>12284.589412521231</v>
      </c>
      <c r="CJ21" s="1">
        <f t="shared" si="75"/>
        <v>6202.5782683773687</v>
      </c>
      <c r="CK21" s="1">
        <f t="shared" si="127"/>
        <v>18487.167680898601</v>
      </c>
      <c r="CL21" s="1"/>
      <c r="CM21" s="1">
        <f t="shared" si="76"/>
        <v>0</v>
      </c>
      <c r="CN21" s="1">
        <f t="shared" si="77"/>
        <v>6162.3892269662001</v>
      </c>
      <c r="CO21" s="1">
        <f t="shared" si="78"/>
        <v>6162.3892269662001</v>
      </c>
      <c r="CP21" s="1">
        <f t="shared" si="79"/>
        <v>6162.3892269662001</v>
      </c>
      <c r="CQ21" s="1"/>
      <c r="CR21" s="1">
        <f t="shared" si="128"/>
        <v>18487.167680898601</v>
      </c>
      <c r="CS21" s="1">
        <f t="shared" si="129"/>
        <v>0</v>
      </c>
      <c r="CT21" s="1"/>
      <c r="CU21" s="100">
        <f t="shared" si="80"/>
        <v>0</v>
      </c>
      <c r="CV21" s="100">
        <f t="shared" si="81"/>
        <v>6162.3892269662001</v>
      </c>
      <c r="CW21" s="100">
        <f t="shared" si="82"/>
        <v>0</v>
      </c>
      <c r="CX21" s="100">
        <f t="shared" si="83"/>
        <v>0</v>
      </c>
      <c r="CY21" s="1"/>
      <c r="CZ21" s="21">
        <f t="shared" si="130"/>
        <v>0</v>
      </c>
      <c r="DA21" s="21">
        <f t="shared" si="131"/>
        <v>9.2435838404493005</v>
      </c>
      <c r="DB21" s="21">
        <f t="shared" si="132"/>
        <v>0</v>
      </c>
      <c r="DC21" s="21">
        <f t="shared" si="133"/>
        <v>0</v>
      </c>
      <c r="DD21" s="1"/>
      <c r="DE21" s="1">
        <f t="shared" si="134"/>
        <v>0</v>
      </c>
      <c r="DF21" s="1">
        <f t="shared" si="135"/>
        <v>6153.1456431257511</v>
      </c>
      <c r="DG21" s="1">
        <f t="shared" si="136"/>
        <v>0</v>
      </c>
      <c r="DH21" s="1">
        <f t="shared" si="137"/>
        <v>0</v>
      </c>
      <c r="DI21" s="1"/>
      <c r="DJ21" s="1">
        <f t="shared" si="86"/>
        <v>0</v>
      </c>
      <c r="DK21" s="1">
        <f t="shared" si="87"/>
        <v>0</v>
      </c>
      <c r="DL21" s="1">
        <f t="shared" si="88"/>
        <v>6142.2947062606154</v>
      </c>
      <c r="DM21" s="1">
        <f t="shared" si="89"/>
        <v>6142.2947062606154</v>
      </c>
      <c r="DN21" s="1"/>
      <c r="DO21" s="1">
        <f t="shared" si="138"/>
        <v>0</v>
      </c>
      <c r="DP21" s="1">
        <f t="shared" si="139"/>
        <v>6153.1456431257511</v>
      </c>
      <c r="DQ21" s="1">
        <f t="shared" si="140"/>
        <v>6142.2947062606154</v>
      </c>
      <c r="DR21" s="1">
        <f t="shared" si="141"/>
        <v>6142.2947062606154</v>
      </c>
      <c r="DS21" s="1"/>
      <c r="DT21" s="1">
        <f t="shared" si="142"/>
        <v>18437.735055646983</v>
      </c>
      <c r="DU21" s="1">
        <f t="shared" si="143"/>
        <v>0</v>
      </c>
      <c r="DV21" s="1">
        <f t="shared" si="144"/>
        <v>18437.735055646983</v>
      </c>
      <c r="DW21" s="1"/>
      <c r="DX21" s="1">
        <f t="shared" si="145"/>
        <v>0</v>
      </c>
      <c r="DY21" s="1">
        <f t="shared" si="146"/>
        <v>6153.1456431257511</v>
      </c>
      <c r="DZ21" s="1">
        <f t="shared" si="147"/>
        <v>0</v>
      </c>
      <c r="EA21" s="1">
        <f t="shared" si="148"/>
        <v>0</v>
      </c>
      <c r="EB21" s="1"/>
      <c r="EC21" s="2">
        <f t="shared" si="149"/>
        <v>1.0000000000000009E-2</v>
      </c>
      <c r="ED21" s="2">
        <f t="shared" si="150"/>
        <v>3.0000000000000027E-2</v>
      </c>
      <c r="EE21" s="2">
        <f t="shared" si="151"/>
        <v>0</v>
      </c>
      <c r="EF21" s="2">
        <f t="shared" si="152"/>
        <v>4.0000000000000036E-2</v>
      </c>
      <c r="EG21" s="1"/>
      <c r="EH21" s="2">
        <f t="shared" si="153"/>
        <v>6.0000000000000053E-2</v>
      </c>
      <c r="EI21" s="2">
        <f t="shared" si="154"/>
        <v>0.12000000000000011</v>
      </c>
      <c r="EJ21" s="2">
        <f t="shared" si="155"/>
        <v>0.14000000000000012</v>
      </c>
      <c r="EK21" s="2">
        <f t="shared" si="156"/>
        <v>6.0000000000000053E-2</v>
      </c>
      <c r="EL21" s="1"/>
      <c r="EM21" s="2">
        <f t="shared" si="197"/>
        <v>5.0000000000000044E-2</v>
      </c>
      <c r="EN21" s="2">
        <f t="shared" si="157"/>
        <v>9.000000000000008E-2</v>
      </c>
      <c r="EO21" s="2">
        <f t="shared" si="158"/>
        <v>0.14000000000000012</v>
      </c>
      <c r="EP21" s="2">
        <f t="shared" si="159"/>
        <v>2.0000000000000018E-2</v>
      </c>
      <c r="EQ21" s="1"/>
      <c r="ER21" s="1">
        <f t="shared" si="160"/>
        <v>0</v>
      </c>
      <c r="ES21" s="1">
        <f t="shared" si="161"/>
        <v>6706.928751007069</v>
      </c>
      <c r="ET21" s="1">
        <f t="shared" si="162"/>
        <v>0</v>
      </c>
      <c r="EU21" s="1">
        <f t="shared" si="163"/>
        <v>0</v>
      </c>
      <c r="EV21" s="1"/>
      <c r="EW21" s="1">
        <f t="shared" si="164"/>
        <v>0</v>
      </c>
      <c r="EX21" s="1">
        <f t="shared" ref="EX21:EX34" si="204">-DY21*ED21</f>
        <v>-184.5943692937727</v>
      </c>
      <c r="EY21" s="1">
        <f t="shared" ref="EY21:EY34" si="205">-DZ21*EE21</f>
        <v>0</v>
      </c>
      <c r="EZ21" s="1">
        <f t="shared" ref="EZ21:EZ34" si="206">-EA21*EF21</f>
        <v>0</v>
      </c>
      <c r="FA21" s="1"/>
      <c r="FB21" s="1">
        <f t="shared" si="165"/>
        <v>0</v>
      </c>
      <c r="FC21" s="1">
        <f t="shared" ref="FC21:FC34" si="207">DK21</f>
        <v>0</v>
      </c>
      <c r="FD21" s="1">
        <f t="shared" ref="FD21:FD34" si="208">DL21</f>
        <v>6142.2947062606154</v>
      </c>
      <c r="FE21" s="1">
        <f t="shared" ref="FE21:FE34" si="209">DM21</f>
        <v>6142.2947062606154</v>
      </c>
      <c r="FF21" s="1"/>
      <c r="FG21" s="2">
        <f t="shared" si="166"/>
        <v>6.0000000000000053E-2</v>
      </c>
      <c r="FH21" s="2">
        <f t="shared" ref="FH21:FH34" si="210">EI21</f>
        <v>0.12000000000000011</v>
      </c>
      <c r="FI21" s="2">
        <f t="shared" ref="FI21:FI34" si="211">EJ21</f>
        <v>0.14000000000000012</v>
      </c>
      <c r="FJ21" s="2">
        <f t="shared" ref="FJ21:FJ34" si="212">EK21</f>
        <v>6.0000000000000053E-2</v>
      </c>
      <c r="FK21" s="1"/>
      <c r="FL21" s="1">
        <f t="shared" si="167"/>
        <v>0</v>
      </c>
      <c r="FM21" s="1">
        <f t="shared" si="168"/>
        <v>0</v>
      </c>
      <c r="FN21" s="1">
        <f t="shared" si="169"/>
        <v>7002.2159651371021</v>
      </c>
      <c r="FO21" s="1">
        <f t="shared" si="170"/>
        <v>6510.8323886362523</v>
      </c>
      <c r="FP21" s="1"/>
      <c r="FQ21" s="1">
        <f t="shared" si="171"/>
        <v>0</v>
      </c>
      <c r="FR21" s="1">
        <f t="shared" ref="FR21:FR34" si="213">ES21</f>
        <v>6706.928751007069</v>
      </c>
      <c r="FS21" s="1">
        <f t="shared" ref="FS21:FS34" si="214">ET21</f>
        <v>0</v>
      </c>
      <c r="FT21" s="1">
        <f t="shared" ref="FT21:FT34" si="215">EU21</f>
        <v>0</v>
      </c>
      <c r="FU21" s="1"/>
      <c r="FV21" s="1">
        <f t="shared" si="172"/>
        <v>0</v>
      </c>
      <c r="FW21" s="1">
        <f t="shared" si="173"/>
        <v>0</v>
      </c>
      <c r="FX21" s="1">
        <f t="shared" si="174"/>
        <v>7002.2159651371021</v>
      </c>
      <c r="FY21" s="1">
        <f t="shared" si="175"/>
        <v>6510.8323886362523</v>
      </c>
      <c r="FZ21" s="1"/>
      <c r="GA21" s="1">
        <f t="shared" si="176"/>
        <v>0</v>
      </c>
      <c r="GB21" s="1">
        <f t="shared" si="177"/>
        <v>6706.928751007069</v>
      </c>
      <c r="GC21" s="1">
        <f t="shared" si="178"/>
        <v>7002.2159651371021</v>
      </c>
      <c r="GD21" s="1">
        <f t="shared" si="179"/>
        <v>6510.8323886362523</v>
      </c>
      <c r="GE21" s="1"/>
      <c r="GF21" s="1">
        <f t="shared" si="180"/>
        <v>20219.977104780424</v>
      </c>
      <c r="GG21" s="1">
        <f t="shared" si="181"/>
        <v>0</v>
      </c>
      <c r="GH21" s="1">
        <f t="shared" si="182"/>
        <v>20219.977104780424</v>
      </c>
      <c r="GI21" s="20">
        <f t="shared" si="183"/>
        <v>9.7308528910264425E-2</v>
      </c>
      <c r="GJ21" s="20"/>
      <c r="GK21" s="100">
        <f t="shared" si="184"/>
        <v>13.686203885713114</v>
      </c>
      <c r="GL21" s="100">
        <f t="shared" ref="GL21:GL34" si="216">BT21</f>
        <v>0</v>
      </c>
      <c r="GM21" s="100">
        <f t="shared" ref="GM21:GM34" si="217">BU21</f>
        <v>0.45340963698736914</v>
      </c>
      <c r="GN21" s="100">
        <f t="shared" ref="GN21:GN34" si="218">BV21</f>
        <v>1.4056954206011927</v>
      </c>
      <c r="GP21" s="100">
        <f t="shared" si="185"/>
        <v>15.545308943301675</v>
      </c>
      <c r="GR21" s="21">
        <f>CZ21</f>
        <v>0</v>
      </c>
      <c r="GS21" s="21">
        <f>DA21</f>
        <v>9.2435838404493005</v>
      </c>
      <c r="GT21" s="21">
        <f>DB21</f>
        <v>0</v>
      </c>
      <c r="GU21" s="21">
        <f>DC21</f>
        <v>0</v>
      </c>
      <c r="GV21" s="21"/>
      <c r="GW21" s="100">
        <f t="shared" si="186"/>
        <v>9.2435838404493005</v>
      </c>
      <c r="GY21" s="1">
        <f>BX21+EW21</f>
        <v>54.202787666190602</v>
      </c>
      <c r="GZ21" s="1">
        <f>BY21+EX21</f>
        <v>-184.5943692937727</v>
      </c>
      <c r="HA21" s="1">
        <f>BZ21+EY21</f>
        <v>0</v>
      </c>
      <c r="HB21" s="1">
        <f>CA21+EZ21</f>
        <v>21.626083393864519</v>
      </c>
      <c r="HD21" s="100">
        <f t="shared" si="187"/>
        <v>-108.76549823371758</v>
      </c>
    </row>
    <row r="22" spans="1:212" ht="15" customHeight="1" x14ac:dyDescent="0.25">
      <c r="A22" s="1">
        <f>'BTEvent-Driven Loop'!A21</f>
        <v>18</v>
      </c>
      <c r="B22" s="108">
        <f t="shared" si="48"/>
        <v>44621</v>
      </c>
      <c r="D22" s="1">
        <f>'BTEvent-Driven Loop'!C21</f>
        <v>0</v>
      </c>
      <c r="E22" s="1">
        <f>'BTEvent-Driven Loop'!D21</f>
        <v>1</v>
      </c>
      <c r="F22" s="1">
        <f>'BTEvent-Driven Loop'!E21</f>
        <v>0</v>
      </c>
      <c r="G22" s="1">
        <f>'BTEvent-Driven Loop'!F21</f>
        <v>1</v>
      </c>
      <c r="I22" s="1">
        <f>'BTEvent-Driven Loop'!H21</f>
        <v>268.15900102506197</v>
      </c>
      <c r="J22" s="1">
        <f>'BTEvent-Driven Loop'!I21</f>
        <v>1819.8423231923534</v>
      </c>
      <c r="K22" s="1">
        <f>'BTEvent-Driven Loop'!J21</f>
        <v>3025.8928820243982</v>
      </c>
      <c r="L22" s="1">
        <f>'BTEvent-Driven Loop'!K21</f>
        <v>26458.479334551252</v>
      </c>
      <c r="M22" s="1"/>
      <c r="N22" s="1">
        <f>'BTEvent-Driven Loop'!M21</f>
        <v>311.49782947355681</v>
      </c>
      <c r="O22" s="1">
        <f>'BTEvent-Driven Loop'!N21</f>
        <v>1585.6051924844267</v>
      </c>
      <c r="P22" s="1">
        <f>'BTEvent-Driven Loop'!O21</f>
        <v>3331.5386276834288</v>
      </c>
      <c r="Q22" s="1">
        <f>'BTEvent-Driven Loop'!P21</f>
        <v>33394.197218365662</v>
      </c>
      <c r="S22" s="2">
        <f t="shared" si="106"/>
        <v>-9.9999999999998979E-3</v>
      </c>
      <c r="T22" s="2">
        <f t="shared" si="106"/>
        <v>1.0000000000000009E-2</v>
      </c>
      <c r="U22" s="2">
        <f t="shared" si="106"/>
        <v>-1.0000000000000009E-2</v>
      </c>
      <c r="V22" s="2">
        <f t="shared" si="106"/>
        <v>3.0000000000000027E-2</v>
      </c>
      <c r="X22" s="2">
        <f t="shared" si="107"/>
        <v>0.14999999999999991</v>
      </c>
      <c r="Y22" s="2">
        <f t="shared" si="107"/>
        <v>-0.12</v>
      </c>
      <c r="Z22" s="2">
        <f t="shared" si="107"/>
        <v>9.000000000000008E-2</v>
      </c>
      <c r="AA22" s="2">
        <f t="shared" si="107"/>
        <v>0.30000000000000004</v>
      </c>
      <c r="AC22" s="1">
        <f t="shared" si="108"/>
        <v>2</v>
      </c>
      <c r="AD22" s="3">
        <f t="shared" si="51"/>
        <v>0.5</v>
      </c>
      <c r="AF22" s="2">
        <f t="shared" si="52"/>
        <v>0</v>
      </c>
      <c r="AG22" s="2">
        <f t="shared" si="52"/>
        <v>0.5</v>
      </c>
      <c r="AH22" s="2">
        <f t="shared" si="52"/>
        <v>0</v>
      </c>
      <c r="AI22" s="2">
        <f t="shared" si="52"/>
        <v>0.5</v>
      </c>
      <c r="AK22" s="1">
        <f t="shared" si="188"/>
        <v>0</v>
      </c>
      <c r="AL22" s="1">
        <f t="shared" si="189"/>
        <v>6706.928751007069</v>
      </c>
      <c r="AM22" s="1">
        <f t="shared" si="190"/>
        <v>7002.2159651371021</v>
      </c>
      <c r="AN22" s="1">
        <f t="shared" si="191"/>
        <v>6510.8323886362523</v>
      </c>
      <c r="AP22" s="1">
        <f t="shared" si="110"/>
        <v>20219.977104780424</v>
      </c>
      <c r="AQ22" s="1">
        <f t="shared" si="111"/>
        <v>0</v>
      </c>
      <c r="AR22" s="1">
        <f t="shared" si="112"/>
        <v>20219.977104780424</v>
      </c>
      <c r="AT22" s="1">
        <f t="shared" si="192"/>
        <v>0</v>
      </c>
      <c r="AU22" s="1">
        <f t="shared" si="193"/>
        <v>10109.988552390212</v>
      </c>
      <c r="AV22" s="1">
        <f t="shared" si="194"/>
        <v>0</v>
      </c>
      <c r="AW22" s="1">
        <f t="shared" si="195"/>
        <v>10109.988552390212</v>
      </c>
      <c r="AY22" s="1">
        <f t="shared" si="113"/>
        <v>0</v>
      </c>
      <c r="AZ22" s="1">
        <f t="shared" si="114"/>
        <v>0</v>
      </c>
      <c r="BA22" s="1">
        <f t="shared" si="115"/>
        <v>7002.2159651371021</v>
      </c>
      <c r="BB22" s="1">
        <f t="shared" si="116"/>
        <v>0</v>
      </c>
      <c r="BD22" s="1">
        <f t="shared" si="196"/>
        <v>0</v>
      </c>
      <c r="BE22" s="1">
        <f t="shared" si="61"/>
        <v>6706.928751007069</v>
      </c>
      <c r="BF22" s="1">
        <f t="shared" si="62"/>
        <v>0</v>
      </c>
      <c r="BG22" s="1">
        <f t="shared" si="63"/>
        <v>6510.8323886362523</v>
      </c>
      <c r="BI22" s="2">
        <f t="shared" si="117"/>
        <v>-9.9999999999998979E-3</v>
      </c>
      <c r="BJ22" s="2">
        <f t="shared" si="118"/>
        <v>1.0000000000000009E-2</v>
      </c>
      <c r="BK22" s="2">
        <f t="shared" si="119"/>
        <v>-1.0000000000000009E-2</v>
      </c>
      <c r="BL22" s="2">
        <f t="shared" si="120"/>
        <v>3.0000000000000027E-2</v>
      </c>
      <c r="BN22" s="1">
        <f t="shared" si="121"/>
        <v>0</v>
      </c>
      <c r="BO22" s="1">
        <f t="shared" si="122"/>
        <v>0</v>
      </c>
      <c r="BP22" s="1">
        <f t="shared" si="123"/>
        <v>6932.193805485731</v>
      </c>
      <c r="BQ22" s="1">
        <f t="shared" si="124"/>
        <v>0</v>
      </c>
      <c r="BS22" s="100">
        <f t="shared" si="68"/>
        <v>0</v>
      </c>
      <c r="BT22" s="100">
        <f t="shared" si="69"/>
        <v>0</v>
      </c>
      <c r="BU22" s="100">
        <f t="shared" si="70"/>
        <v>17.330484513714328</v>
      </c>
      <c r="BV22" s="100">
        <f t="shared" si="71"/>
        <v>0</v>
      </c>
      <c r="BW22" s="1"/>
      <c r="BX22" s="1">
        <f t="shared" si="125"/>
        <v>0</v>
      </c>
      <c r="BY22" s="1">
        <f t="shared" si="198"/>
        <v>0</v>
      </c>
      <c r="BZ22" s="1">
        <f t="shared" si="199"/>
        <v>-70.022159651371084</v>
      </c>
      <c r="CA22" s="1">
        <f t="shared" si="200"/>
        <v>0</v>
      </c>
      <c r="CB22" s="1"/>
      <c r="CC22" s="1">
        <f t="shared" si="126"/>
        <v>0</v>
      </c>
      <c r="CD22" s="1">
        <f t="shared" si="201"/>
        <v>0</v>
      </c>
      <c r="CE22" s="1">
        <f t="shared" si="202"/>
        <v>6914.8633209720165</v>
      </c>
      <c r="CF22" s="1">
        <f t="shared" si="203"/>
        <v>0</v>
      </c>
      <c r="CG22" s="1"/>
      <c r="CH22" s="1">
        <f t="shared" si="73"/>
        <v>6914.8633209720165</v>
      </c>
      <c r="CI22" s="1">
        <f t="shared" si="74"/>
        <v>13217.76113964332</v>
      </c>
      <c r="CJ22" s="1">
        <f t="shared" si="75"/>
        <v>6914.8633209720165</v>
      </c>
      <c r="CK22" s="1">
        <f t="shared" si="127"/>
        <v>20132.624460615338</v>
      </c>
      <c r="CL22" s="1"/>
      <c r="CM22" s="1">
        <f t="shared" si="76"/>
        <v>0</v>
      </c>
      <c r="CN22" s="1">
        <f t="shared" si="77"/>
        <v>10066.312230307669</v>
      </c>
      <c r="CO22" s="1">
        <f t="shared" si="78"/>
        <v>0</v>
      </c>
      <c r="CP22" s="1">
        <f t="shared" si="79"/>
        <v>10066.312230307669</v>
      </c>
      <c r="CQ22" s="1"/>
      <c r="CR22" s="1">
        <f t="shared" si="128"/>
        <v>20132.624460615338</v>
      </c>
      <c r="CS22" s="1">
        <f t="shared" si="129"/>
        <v>0</v>
      </c>
      <c r="CT22" s="1"/>
      <c r="CU22" s="100">
        <f t="shared" si="80"/>
        <v>0</v>
      </c>
      <c r="CV22" s="100">
        <f t="shared" si="81"/>
        <v>3359.3834793005999</v>
      </c>
      <c r="CW22" s="100">
        <f t="shared" si="82"/>
        <v>0</v>
      </c>
      <c r="CX22" s="100">
        <f t="shared" si="83"/>
        <v>3555.4798416714166</v>
      </c>
      <c r="CY22" s="1"/>
      <c r="CZ22" s="21">
        <f t="shared" si="130"/>
        <v>0</v>
      </c>
      <c r="DA22" s="21">
        <f t="shared" si="131"/>
        <v>5.0390752189508996</v>
      </c>
      <c r="DB22" s="21">
        <f t="shared" si="132"/>
        <v>0</v>
      </c>
      <c r="DC22" s="21">
        <f t="shared" si="133"/>
        <v>5.3332197625071247</v>
      </c>
      <c r="DD22" s="1"/>
      <c r="DE22" s="1">
        <f t="shared" si="134"/>
        <v>0</v>
      </c>
      <c r="DF22" s="1">
        <f t="shared" si="135"/>
        <v>3354.3444040816489</v>
      </c>
      <c r="DG22" s="1">
        <f t="shared" si="136"/>
        <v>0</v>
      </c>
      <c r="DH22" s="1">
        <f t="shared" si="137"/>
        <v>3550.1466219089093</v>
      </c>
      <c r="DI22" s="1"/>
      <c r="DJ22" s="1">
        <f t="shared" si="86"/>
        <v>0</v>
      </c>
      <c r="DK22" s="1">
        <f t="shared" si="87"/>
        <v>6706.928751007069</v>
      </c>
      <c r="DL22" s="1">
        <f t="shared" si="88"/>
        <v>0</v>
      </c>
      <c r="DM22" s="1">
        <f t="shared" si="89"/>
        <v>6510.8323886362523</v>
      </c>
      <c r="DN22" s="1"/>
      <c r="DO22" s="1">
        <f t="shared" si="138"/>
        <v>0</v>
      </c>
      <c r="DP22" s="1">
        <f t="shared" si="139"/>
        <v>10061.273155088718</v>
      </c>
      <c r="DQ22" s="1">
        <f t="shared" si="140"/>
        <v>0</v>
      </c>
      <c r="DR22" s="1">
        <f t="shared" si="141"/>
        <v>10060.979010545161</v>
      </c>
      <c r="DS22" s="1"/>
      <c r="DT22" s="1">
        <f t="shared" si="142"/>
        <v>20122.252165633879</v>
      </c>
      <c r="DU22" s="1">
        <f t="shared" si="143"/>
        <v>0</v>
      </c>
      <c r="DV22" s="1">
        <f t="shared" si="144"/>
        <v>20122.252165633879</v>
      </c>
      <c r="DW22" s="1"/>
      <c r="DX22" s="1">
        <f t="shared" si="145"/>
        <v>0</v>
      </c>
      <c r="DY22" s="1">
        <f t="shared" si="146"/>
        <v>3354.3444040816489</v>
      </c>
      <c r="DZ22" s="1">
        <f t="shared" si="147"/>
        <v>0</v>
      </c>
      <c r="EA22" s="1">
        <f t="shared" si="148"/>
        <v>3550.1466219089093</v>
      </c>
      <c r="EB22" s="1"/>
      <c r="EC22" s="2">
        <f t="shared" si="149"/>
        <v>-9.9999999999998979E-3</v>
      </c>
      <c r="ED22" s="2">
        <f t="shared" si="150"/>
        <v>1.0000000000000009E-2</v>
      </c>
      <c r="EE22" s="2">
        <f t="shared" si="151"/>
        <v>-1.0000000000000009E-2</v>
      </c>
      <c r="EF22" s="2">
        <f t="shared" si="152"/>
        <v>3.0000000000000027E-2</v>
      </c>
      <c r="EG22" s="1"/>
      <c r="EH22" s="2">
        <f t="shared" si="153"/>
        <v>0.14999999999999991</v>
      </c>
      <c r="EI22" s="2">
        <f t="shared" si="154"/>
        <v>-0.12</v>
      </c>
      <c r="EJ22" s="2">
        <f t="shared" si="155"/>
        <v>9.000000000000008E-2</v>
      </c>
      <c r="EK22" s="2">
        <f t="shared" si="156"/>
        <v>0.30000000000000004</v>
      </c>
      <c r="EL22" s="1"/>
      <c r="EM22" s="2">
        <f t="shared" si="197"/>
        <v>0.15999999999999981</v>
      </c>
      <c r="EN22" s="2">
        <f t="shared" si="157"/>
        <v>-0.13</v>
      </c>
      <c r="EO22" s="2">
        <f t="shared" si="158"/>
        <v>0.10000000000000009</v>
      </c>
      <c r="EP22" s="2">
        <f t="shared" si="159"/>
        <v>0.27</v>
      </c>
      <c r="EQ22" s="1"/>
      <c r="ER22" s="1">
        <f t="shared" si="160"/>
        <v>0</v>
      </c>
      <c r="ES22" s="1">
        <f t="shared" si="161"/>
        <v>2918.2796315510345</v>
      </c>
      <c r="ET22" s="1">
        <f t="shared" si="162"/>
        <v>0</v>
      </c>
      <c r="EU22" s="1">
        <f t="shared" si="163"/>
        <v>4508.6862098243146</v>
      </c>
      <c r="EV22" s="1"/>
      <c r="EW22" s="1">
        <f t="shared" si="164"/>
        <v>0</v>
      </c>
      <c r="EX22" s="1">
        <f t="shared" si="204"/>
        <v>-33.543444040816517</v>
      </c>
      <c r="EY22" s="1">
        <f t="shared" si="205"/>
        <v>0</v>
      </c>
      <c r="EZ22" s="1">
        <f t="shared" si="206"/>
        <v>-106.50439865726737</v>
      </c>
      <c r="FA22" s="1"/>
      <c r="FB22" s="1">
        <f t="shared" si="165"/>
        <v>0</v>
      </c>
      <c r="FC22" s="1">
        <f t="shared" si="207"/>
        <v>6706.928751007069</v>
      </c>
      <c r="FD22" s="1">
        <f t="shared" si="208"/>
        <v>0</v>
      </c>
      <c r="FE22" s="1">
        <f t="shared" si="209"/>
        <v>6510.8323886362523</v>
      </c>
      <c r="FF22" s="1"/>
      <c r="FG22" s="2">
        <f t="shared" si="166"/>
        <v>0.14999999999999991</v>
      </c>
      <c r="FH22" s="2">
        <f t="shared" si="210"/>
        <v>-0.12</v>
      </c>
      <c r="FI22" s="2">
        <f t="shared" si="211"/>
        <v>9.000000000000008E-2</v>
      </c>
      <c r="FJ22" s="2">
        <f t="shared" si="212"/>
        <v>0.30000000000000004</v>
      </c>
      <c r="FK22" s="1"/>
      <c r="FL22" s="1">
        <f t="shared" si="167"/>
        <v>0</v>
      </c>
      <c r="FM22" s="1">
        <f t="shared" si="168"/>
        <v>5902.0973008862211</v>
      </c>
      <c r="FN22" s="1">
        <f t="shared" si="169"/>
        <v>0</v>
      </c>
      <c r="FO22" s="1">
        <f t="shared" si="170"/>
        <v>8464.0821052271276</v>
      </c>
      <c r="FP22" s="1"/>
      <c r="FQ22" s="1">
        <f t="shared" si="171"/>
        <v>0</v>
      </c>
      <c r="FR22" s="1">
        <f t="shared" si="213"/>
        <v>2918.2796315510345</v>
      </c>
      <c r="FS22" s="1">
        <f t="shared" si="214"/>
        <v>0</v>
      </c>
      <c r="FT22" s="1">
        <f t="shared" si="215"/>
        <v>4508.6862098243146</v>
      </c>
      <c r="FU22" s="1"/>
      <c r="FV22" s="1">
        <f t="shared" si="172"/>
        <v>0</v>
      </c>
      <c r="FW22" s="1">
        <f t="shared" si="173"/>
        <v>5902.0973008862211</v>
      </c>
      <c r="FX22" s="1">
        <f t="shared" si="174"/>
        <v>0</v>
      </c>
      <c r="FY22" s="1">
        <f t="shared" si="175"/>
        <v>8464.0821052271276</v>
      </c>
      <c r="FZ22" s="1"/>
      <c r="GA22" s="1">
        <f t="shared" si="176"/>
        <v>0</v>
      </c>
      <c r="GB22" s="1">
        <f t="shared" si="177"/>
        <v>8820.3769324372552</v>
      </c>
      <c r="GC22" s="1">
        <f t="shared" si="178"/>
        <v>0</v>
      </c>
      <c r="GD22" s="1">
        <f t="shared" si="179"/>
        <v>12972.768315051442</v>
      </c>
      <c r="GE22" s="1"/>
      <c r="GF22" s="1">
        <f t="shared" si="180"/>
        <v>21793.145247488697</v>
      </c>
      <c r="GG22" s="1">
        <f t="shared" si="181"/>
        <v>0</v>
      </c>
      <c r="GH22" s="1">
        <f t="shared" si="182"/>
        <v>21793.145247488697</v>
      </c>
      <c r="GI22" s="20">
        <f t="shared" si="183"/>
        <v>7.7802666865351755E-2</v>
      </c>
      <c r="GJ22" s="20"/>
      <c r="GK22" s="100">
        <f t="shared" si="184"/>
        <v>0</v>
      </c>
      <c r="GL22" s="100">
        <f t="shared" si="216"/>
        <v>0</v>
      </c>
      <c r="GM22" s="100">
        <f t="shared" si="217"/>
        <v>17.330484513714328</v>
      </c>
      <c r="GN22" s="100">
        <f t="shared" si="218"/>
        <v>0</v>
      </c>
      <c r="GP22" s="100">
        <f t="shared" si="185"/>
        <v>17.330484513714328</v>
      </c>
      <c r="GR22" s="21">
        <f>CZ22</f>
        <v>0</v>
      </c>
      <c r="GS22" s="21">
        <f>DA22</f>
        <v>5.0390752189508996</v>
      </c>
      <c r="GT22" s="21">
        <f>DB22</f>
        <v>0</v>
      </c>
      <c r="GU22" s="21">
        <f>DC22</f>
        <v>5.3332197625071247</v>
      </c>
      <c r="GV22" s="21"/>
      <c r="GW22" s="100">
        <f t="shared" si="186"/>
        <v>10.372294981458024</v>
      </c>
      <c r="GY22" s="1">
        <f>BX22+EW22</f>
        <v>0</v>
      </c>
      <c r="GZ22" s="1">
        <f>BY22+EX22</f>
        <v>-33.543444040816517</v>
      </c>
      <c r="HA22" s="1">
        <f>BZ22+EY22</f>
        <v>-70.022159651371084</v>
      </c>
      <c r="HB22" s="1">
        <f>CA22+EZ22</f>
        <v>-106.50439865726737</v>
      </c>
      <c r="HD22" s="100">
        <f t="shared" si="187"/>
        <v>-210.07000234945497</v>
      </c>
    </row>
    <row r="23" spans="1:212" ht="15" customHeight="1" x14ac:dyDescent="0.25">
      <c r="A23" s="1">
        <f>'BTEvent-Driven Loop'!A22</f>
        <v>19</v>
      </c>
      <c r="B23" s="108">
        <f t="shared" si="48"/>
        <v>44622</v>
      </c>
      <c r="D23" s="1">
        <f>'BTEvent-Driven Loop'!C22</f>
        <v>0</v>
      </c>
      <c r="E23" s="1">
        <f>'BTEvent-Driven Loop'!D22</f>
        <v>0</v>
      </c>
      <c r="F23" s="1">
        <f>'BTEvent-Driven Loop'!E22</f>
        <v>0</v>
      </c>
      <c r="G23" s="1">
        <f>'BTEvent-Driven Loop'!F22</f>
        <v>0</v>
      </c>
      <c r="I23" s="1">
        <f>'BTEvent-Driven Loop'!H22</f>
        <v>299.03791629461455</v>
      </c>
      <c r="J23" s="1">
        <f>'BTEvent-Driven Loop'!I22</f>
        <v>1617.3172963341153</v>
      </c>
      <c r="K23" s="1">
        <f>'BTEvent-Driven Loop'!J22</f>
        <v>3331.5386276834288</v>
      </c>
      <c r="L23" s="1">
        <f>'BTEvent-Driven Loop'!K22</f>
        <v>35063.907079283948</v>
      </c>
      <c r="M23" s="1"/>
      <c r="N23" s="1">
        <f>'BTEvent-Driven Loop'!M22</f>
        <v>311.49782947355681</v>
      </c>
      <c r="O23" s="1">
        <f>'BTEvent-Driven Loop'!N22</f>
        <v>1411.1886213111397</v>
      </c>
      <c r="P23" s="1">
        <f>'BTEvent-Driven Loop'!O22</f>
        <v>3797.9540355591093</v>
      </c>
      <c r="Q23" s="1">
        <f>'BTEvent-Driven Loop'!P22</f>
        <v>39739.094689855134</v>
      </c>
      <c r="S23" s="2">
        <f t="shared" si="106"/>
        <v>-3.9999999999999925E-2</v>
      </c>
      <c r="T23" s="2">
        <f t="shared" si="106"/>
        <v>2.0000000000000018E-2</v>
      </c>
      <c r="U23" s="2">
        <f t="shared" si="106"/>
        <v>0</v>
      </c>
      <c r="V23" s="2">
        <f t="shared" si="106"/>
        <v>5.0000000000000044E-2</v>
      </c>
      <c r="X23" s="2">
        <f t="shared" si="107"/>
        <v>0</v>
      </c>
      <c r="Y23" s="2">
        <f t="shared" si="107"/>
        <v>-0.10999999999999999</v>
      </c>
      <c r="Z23" s="2">
        <f t="shared" si="107"/>
        <v>0.14000000000000012</v>
      </c>
      <c r="AA23" s="2">
        <f t="shared" si="107"/>
        <v>0.18999999999999995</v>
      </c>
      <c r="AC23" s="1">
        <f t="shared" si="108"/>
        <v>0</v>
      </c>
      <c r="AD23" s="3">
        <f t="shared" si="51"/>
        <v>0</v>
      </c>
      <c r="AF23" s="2">
        <f t="shared" si="52"/>
        <v>0</v>
      </c>
      <c r="AG23" s="2">
        <f t="shared" si="52"/>
        <v>0</v>
      </c>
      <c r="AH23" s="2">
        <f t="shared" si="52"/>
        <v>0</v>
      </c>
      <c r="AI23" s="2">
        <f t="shared" si="52"/>
        <v>0</v>
      </c>
      <c r="AK23" s="1">
        <f t="shared" si="188"/>
        <v>0</v>
      </c>
      <c r="AL23" s="1">
        <f t="shared" si="189"/>
        <v>8820.3769324372552</v>
      </c>
      <c r="AM23" s="1">
        <f t="shared" si="190"/>
        <v>0</v>
      </c>
      <c r="AN23" s="1">
        <f t="shared" si="191"/>
        <v>12972.768315051442</v>
      </c>
      <c r="AP23" s="1">
        <f t="shared" si="110"/>
        <v>21793.145247488697</v>
      </c>
      <c r="AQ23" s="1">
        <f t="shared" si="111"/>
        <v>0</v>
      </c>
      <c r="AR23" s="1">
        <f t="shared" si="112"/>
        <v>21793.145247488697</v>
      </c>
      <c r="AT23" s="1">
        <f t="shared" si="192"/>
        <v>0</v>
      </c>
      <c r="AU23" s="1">
        <f t="shared" si="193"/>
        <v>0</v>
      </c>
      <c r="AV23" s="1">
        <f t="shared" si="194"/>
        <v>0</v>
      </c>
      <c r="AW23" s="1">
        <f t="shared" si="195"/>
        <v>0</v>
      </c>
      <c r="AY23" s="1">
        <f t="shared" si="113"/>
        <v>0</v>
      </c>
      <c r="AZ23" s="1">
        <f t="shared" si="114"/>
        <v>8820.3769324372552</v>
      </c>
      <c r="BA23" s="1">
        <f t="shared" si="115"/>
        <v>0</v>
      </c>
      <c r="BB23" s="1">
        <f t="shared" si="116"/>
        <v>12972.768315051442</v>
      </c>
      <c r="BD23" s="1">
        <f t="shared" si="196"/>
        <v>0</v>
      </c>
      <c r="BE23" s="1">
        <f t="shared" si="61"/>
        <v>0</v>
      </c>
      <c r="BF23" s="1">
        <f t="shared" si="62"/>
        <v>0</v>
      </c>
      <c r="BG23" s="1">
        <f t="shared" si="63"/>
        <v>0</v>
      </c>
      <c r="BI23" s="2">
        <f t="shared" si="117"/>
        <v>-3.9999999999999925E-2</v>
      </c>
      <c r="BJ23" s="2">
        <f t="shared" si="118"/>
        <v>2.0000000000000018E-2</v>
      </c>
      <c r="BK23" s="2">
        <f t="shared" si="119"/>
        <v>0</v>
      </c>
      <c r="BL23" s="2">
        <f t="shared" si="120"/>
        <v>5.0000000000000044E-2</v>
      </c>
      <c r="BN23" s="1">
        <f t="shared" si="121"/>
        <v>0</v>
      </c>
      <c r="BO23" s="1">
        <f t="shared" si="122"/>
        <v>8996.7844710860008</v>
      </c>
      <c r="BP23" s="1">
        <f t="shared" si="123"/>
        <v>0</v>
      </c>
      <c r="BQ23" s="1">
        <f t="shared" si="124"/>
        <v>13621.406730804016</v>
      </c>
      <c r="BS23" s="100">
        <f t="shared" si="68"/>
        <v>0</v>
      </c>
      <c r="BT23" s="100">
        <f t="shared" si="69"/>
        <v>22.491961177715002</v>
      </c>
      <c r="BU23" s="100">
        <f t="shared" si="70"/>
        <v>0</v>
      </c>
      <c r="BV23" s="100">
        <f t="shared" si="71"/>
        <v>34.053516827010043</v>
      </c>
      <c r="BW23" s="1"/>
      <c r="BX23" s="1">
        <f t="shared" si="125"/>
        <v>0</v>
      </c>
      <c r="BY23" s="1">
        <f t="shared" si="198"/>
        <v>176.40753864874526</v>
      </c>
      <c r="BZ23" s="1">
        <f t="shared" si="199"/>
        <v>0</v>
      </c>
      <c r="CA23" s="1">
        <f t="shared" si="200"/>
        <v>648.63841575257266</v>
      </c>
      <c r="CB23" s="1"/>
      <c r="CC23" s="1">
        <f t="shared" si="126"/>
        <v>0</v>
      </c>
      <c r="CD23" s="1">
        <f t="shared" si="201"/>
        <v>8974.2925099082859</v>
      </c>
      <c r="CE23" s="1">
        <f t="shared" si="202"/>
        <v>0</v>
      </c>
      <c r="CF23" s="1">
        <f t="shared" si="203"/>
        <v>13587.353213977005</v>
      </c>
      <c r="CG23" s="1"/>
      <c r="CH23" s="1">
        <f t="shared" si="73"/>
        <v>22561.645723885289</v>
      </c>
      <c r="CI23" s="1">
        <f t="shared" si="74"/>
        <v>0</v>
      </c>
      <c r="CJ23" s="1">
        <f t="shared" si="75"/>
        <v>22561.645723885289</v>
      </c>
      <c r="CK23" s="1">
        <f t="shared" si="127"/>
        <v>22561.645723885289</v>
      </c>
      <c r="CL23" s="1"/>
      <c r="CM23" s="1">
        <f t="shared" si="76"/>
        <v>0</v>
      </c>
      <c r="CN23" s="1">
        <f t="shared" si="77"/>
        <v>0</v>
      </c>
      <c r="CO23" s="1">
        <f t="shared" si="78"/>
        <v>0</v>
      </c>
      <c r="CP23" s="1">
        <f t="shared" si="79"/>
        <v>0</v>
      </c>
      <c r="CQ23" s="1"/>
      <c r="CR23" s="1">
        <f t="shared" si="128"/>
        <v>0</v>
      </c>
      <c r="CS23" s="1">
        <f t="shared" si="129"/>
        <v>22561.645723885289</v>
      </c>
      <c r="CT23" s="1"/>
      <c r="CU23" s="100">
        <f t="shared" si="80"/>
        <v>0</v>
      </c>
      <c r="CV23" s="100">
        <f t="shared" si="81"/>
        <v>0</v>
      </c>
      <c r="CW23" s="100">
        <f t="shared" si="82"/>
        <v>0</v>
      </c>
      <c r="CX23" s="100">
        <f t="shared" si="83"/>
        <v>0</v>
      </c>
      <c r="CY23" s="1"/>
      <c r="CZ23" s="21">
        <f t="shared" si="130"/>
        <v>0</v>
      </c>
      <c r="DA23" s="21">
        <f t="shared" si="131"/>
        <v>0</v>
      </c>
      <c r="DB23" s="21">
        <f t="shared" si="132"/>
        <v>0</v>
      </c>
      <c r="DC23" s="21">
        <f t="shared" si="133"/>
        <v>0</v>
      </c>
      <c r="DD23" s="1"/>
      <c r="DE23" s="1">
        <f t="shared" si="134"/>
        <v>0</v>
      </c>
      <c r="DF23" s="1">
        <f t="shared" si="135"/>
        <v>0</v>
      </c>
      <c r="DG23" s="1">
        <f t="shared" si="136"/>
        <v>0</v>
      </c>
      <c r="DH23" s="1">
        <f t="shared" si="137"/>
        <v>0</v>
      </c>
      <c r="DI23" s="1"/>
      <c r="DJ23" s="1">
        <f t="shared" si="86"/>
        <v>0</v>
      </c>
      <c r="DK23" s="1">
        <f t="shared" si="87"/>
        <v>0</v>
      </c>
      <c r="DL23" s="1">
        <f t="shared" si="88"/>
        <v>0</v>
      </c>
      <c r="DM23" s="1">
        <f t="shared" si="89"/>
        <v>0</v>
      </c>
      <c r="DN23" s="1"/>
      <c r="DO23" s="1">
        <f t="shared" si="138"/>
        <v>0</v>
      </c>
      <c r="DP23" s="1">
        <f t="shared" si="139"/>
        <v>0</v>
      </c>
      <c r="DQ23" s="1">
        <f t="shared" si="140"/>
        <v>0</v>
      </c>
      <c r="DR23" s="1">
        <f t="shared" si="141"/>
        <v>0</v>
      </c>
      <c r="DS23" s="1"/>
      <c r="DT23" s="1">
        <f t="shared" si="142"/>
        <v>0</v>
      </c>
      <c r="DU23" s="1">
        <f t="shared" si="143"/>
        <v>22561.645723885289</v>
      </c>
      <c r="DV23" s="1">
        <f t="shared" si="144"/>
        <v>22561.645723885289</v>
      </c>
      <c r="DW23" s="1"/>
      <c r="DX23" s="1">
        <f t="shared" si="145"/>
        <v>0</v>
      </c>
      <c r="DY23" s="1">
        <f t="shared" si="146"/>
        <v>0</v>
      </c>
      <c r="DZ23" s="1">
        <f t="shared" si="147"/>
        <v>0</v>
      </c>
      <c r="EA23" s="1">
        <f t="shared" si="148"/>
        <v>0</v>
      </c>
      <c r="EB23" s="1"/>
      <c r="EC23" s="2">
        <f t="shared" si="149"/>
        <v>-3.9999999999999925E-2</v>
      </c>
      <c r="ED23" s="2">
        <f t="shared" si="150"/>
        <v>2.0000000000000018E-2</v>
      </c>
      <c r="EE23" s="2">
        <f t="shared" si="151"/>
        <v>0</v>
      </c>
      <c r="EF23" s="2">
        <f t="shared" si="152"/>
        <v>5.0000000000000044E-2</v>
      </c>
      <c r="EG23" s="1"/>
      <c r="EH23" s="2">
        <f t="shared" si="153"/>
        <v>0</v>
      </c>
      <c r="EI23" s="2">
        <f t="shared" si="154"/>
        <v>-0.10999999999999999</v>
      </c>
      <c r="EJ23" s="2">
        <f t="shared" si="155"/>
        <v>0.14000000000000012</v>
      </c>
      <c r="EK23" s="2">
        <f t="shared" si="156"/>
        <v>0.18999999999999995</v>
      </c>
      <c r="EL23" s="1"/>
      <c r="EM23" s="2">
        <f t="shared" si="197"/>
        <v>3.9999999999999925E-2</v>
      </c>
      <c r="EN23" s="2">
        <f t="shared" si="157"/>
        <v>-0.13</v>
      </c>
      <c r="EO23" s="2">
        <f t="shared" si="158"/>
        <v>0.14000000000000012</v>
      </c>
      <c r="EP23" s="2">
        <f t="shared" si="159"/>
        <v>0.1399999999999999</v>
      </c>
      <c r="EQ23" s="1"/>
      <c r="ER23" s="1">
        <f t="shared" si="160"/>
        <v>0</v>
      </c>
      <c r="ES23" s="1">
        <f t="shared" si="161"/>
        <v>0</v>
      </c>
      <c r="ET23" s="1">
        <f t="shared" si="162"/>
        <v>0</v>
      </c>
      <c r="EU23" s="1">
        <f t="shared" si="163"/>
        <v>0</v>
      </c>
      <c r="EV23" s="1"/>
      <c r="EW23" s="1">
        <f t="shared" si="164"/>
        <v>0</v>
      </c>
      <c r="EX23" s="1">
        <f t="shared" si="204"/>
        <v>0</v>
      </c>
      <c r="EY23" s="1">
        <f t="shared" si="205"/>
        <v>0</v>
      </c>
      <c r="EZ23" s="1">
        <f t="shared" si="206"/>
        <v>0</v>
      </c>
      <c r="FA23" s="1"/>
      <c r="FB23" s="1">
        <f t="shared" si="165"/>
        <v>0</v>
      </c>
      <c r="FC23" s="1">
        <f t="shared" si="207"/>
        <v>0</v>
      </c>
      <c r="FD23" s="1">
        <f t="shared" si="208"/>
        <v>0</v>
      </c>
      <c r="FE23" s="1">
        <f t="shared" si="209"/>
        <v>0</v>
      </c>
      <c r="FF23" s="1"/>
      <c r="FG23" s="2">
        <f t="shared" si="166"/>
        <v>0</v>
      </c>
      <c r="FH23" s="2">
        <f t="shared" si="210"/>
        <v>-0.10999999999999999</v>
      </c>
      <c r="FI23" s="2">
        <f t="shared" si="211"/>
        <v>0.14000000000000012</v>
      </c>
      <c r="FJ23" s="2">
        <f t="shared" si="212"/>
        <v>0.18999999999999995</v>
      </c>
      <c r="FK23" s="1"/>
      <c r="FL23" s="1">
        <f t="shared" si="167"/>
        <v>0</v>
      </c>
      <c r="FM23" s="1">
        <f t="shared" si="168"/>
        <v>0</v>
      </c>
      <c r="FN23" s="1">
        <f t="shared" si="169"/>
        <v>0</v>
      </c>
      <c r="FO23" s="1">
        <f t="shared" si="170"/>
        <v>0</v>
      </c>
      <c r="FP23" s="1"/>
      <c r="FQ23" s="1">
        <f t="shared" si="171"/>
        <v>0</v>
      </c>
      <c r="FR23" s="1">
        <f t="shared" si="213"/>
        <v>0</v>
      </c>
      <c r="FS23" s="1">
        <f t="shared" si="214"/>
        <v>0</v>
      </c>
      <c r="FT23" s="1">
        <f t="shared" si="215"/>
        <v>0</v>
      </c>
      <c r="FU23" s="1"/>
      <c r="FV23" s="1">
        <f t="shared" si="172"/>
        <v>0</v>
      </c>
      <c r="FW23" s="1">
        <f t="shared" si="173"/>
        <v>0</v>
      </c>
      <c r="FX23" s="1">
        <f t="shared" si="174"/>
        <v>0</v>
      </c>
      <c r="FY23" s="1">
        <f t="shared" si="175"/>
        <v>0</v>
      </c>
      <c r="FZ23" s="1"/>
      <c r="GA23" s="1">
        <f t="shared" si="176"/>
        <v>0</v>
      </c>
      <c r="GB23" s="1">
        <f t="shared" si="177"/>
        <v>0</v>
      </c>
      <c r="GC23" s="1">
        <f t="shared" si="178"/>
        <v>0</v>
      </c>
      <c r="GD23" s="1">
        <f t="shared" si="179"/>
        <v>0</v>
      </c>
      <c r="GE23" s="1"/>
      <c r="GF23" s="1">
        <f t="shared" si="180"/>
        <v>0</v>
      </c>
      <c r="GG23" s="1">
        <f t="shared" si="181"/>
        <v>22561.645723885289</v>
      </c>
      <c r="GH23" s="1">
        <f t="shared" si="182"/>
        <v>22561.645723885289</v>
      </c>
      <c r="GI23" s="20">
        <f t="shared" si="183"/>
        <v>3.5263403591785369E-2</v>
      </c>
      <c r="GJ23" s="20"/>
      <c r="GK23" s="100">
        <f t="shared" si="184"/>
        <v>0</v>
      </c>
      <c r="GL23" s="100">
        <f t="shared" si="216"/>
        <v>22.491961177715002</v>
      </c>
      <c r="GM23" s="100">
        <f t="shared" si="217"/>
        <v>0</v>
      </c>
      <c r="GN23" s="100">
        <f t="shared" si="218"/>
        <v>34.053516827010043</v>
      </c>
      <c r="GP23" s="100">
        <f t="shared" si="185"/>
        <v>56.545478004725041</v>
      </c>
      <c r="GR23" s="21">
        <f>CZ23</f>
        <v>0</v>
      </c>
      <c r="GS23" s="21">
        <f>DA23</f>
        <v>0</v>
      </c>
      <c r="GT23" s="21">
        <f>DB23</f>
        <v>0</v>
      </c>
      <c r="GU23" s="21">
        <f>DC23</f>
        <v>0</v>
      </c>
      <c r="GV23" s="21"/>
      <c r="GW23" s="100">
        <f t="shared" si="186"/>
        <v>0</v>
      </c>
      <c r="GY23" s="1">
        <f>BX23+EW23</f>
        <v>0</v>
      </c>
      <c r="GZ23" s="1">
        <f>BY23+EX23</f>
        <v>176.40753864874526</v>
      </c>
      <c r="HA23" s="1">
        <f>BZ23+EY23</f>
        <v>0</v>
      </c>
      <c r="HB23" s="1">
        <f>CA23+EZ23</f>
        <v>648.63841575257266</v>
      </c>
      <c r="HD23" s="100">
        <f t="shared" si="187"/>
        <v>825.04595440131789</v>
      </c>
    </row>
    <row r="24" spans="1:212" ht="15" customHeight="1" x14ac:dyDescent="0.25">
      <c r="A24" s="1">
        <f>'BTEvent-Driven Loop'!A23</f>
        <v>20</v>
      </c>
      <c r="B24" s="108">
        <f t="shared" si="48"/>
        <v>44623</v>
      </c>
      <c r="D24" s="1">
        <f>'BTEvent-Driven Loop'!C23</f>
        <v>1</v>
      </c>
      <c r="E24" s="1">
        <f>'BTEvent-Driven Loop'!D23</f>
        <v>0</v>
      </c>
      <c r="F24" s="1">
        <f>'BTEvent-Driven Loop'!E23</f>
        <v>0</v>
      </c>
      <c r="G24" s="1">
        <f>'BTEvent-Driven Loop'!F23</f>
        <v>0</v>
      </c>
      <c r="I24" s="1">
        <f>'BTEvent-Driven Loop'!H23</f>
        <v>314.61280776829238</v>
      </c>
      <c r="J24" s="1">
        <f>'BTEvent-Driven Loop'!I23</f>
        <v>1411.1886213111397</v>
      </c>
      <c r="K24" s="1">
        <f>'BTEvent-Driven Loop'!J23</f>
        <v>3797.9540355591093</v>
      </c>
      <c r="L24" s="1">
        <f>'BTEvent-Driven Loop'!K23</f>
        <v>40931.267530550787</v>
      </c>
      <c r="M24" s="1"/>
      <c r="N24" s="1">
        <f>'BTEvent-Driven Loop'!M23</f>
        <v>271.00311164199439</v>
      </c>
      <c r="O24" s="1">
        <f>'BTEvent-Driven Loop'!N23</f>
        <v>1439.4123937373627</v>
      </c>
      <c r="P24" s="1">
        <f>'BTEvent-Driven Loop'!O23</f>
        <v>3532.0972530699714</v>
      </c>
      <c r="Q24" s="1">
        <f>'BTEvent-Driven Loop'!P23</f>
        <v>43315.613211942102</v>
      </c>
      <c r="S24" s="2">
        <f t="shared" si="106"/>
        <v>1.0000000000000009E-2</v>
      </c>
      <c r="T24" s="2">
        <f t="shared" si="106"/>
        <v>0</v>
      </c>
      <c r="U24" s="2">
        <f t="shared" si="106"/>
        <v>0</v>
      </c>
      <c r="V24" s="2">
        <f t="shared" si="106"/>
        <v>3.0000000000000027E-2</v>
      </c>
      <c r="X24" s="2">
        <f t="shared" si="107"/>
        <v>-0.13000000000000012</v>
      </c>
      <c r="Y24" s="2">
        <f t="shared" si="107"/>
        <v>2.0000000000000018E-2</v>
      </c>
      <c r="Z24" s="2">
        <f t="shared" si="107"/>
        <v>-7.0000000000000062E-2</v>
      </c>
      <c r="AA24" s="2">
        <f t="shared" si="107"/>
        <v>9.000000000000008E-2</v>
      </c>
      <c r="AC24" s="1">
        <f t="shared" si="108"/>
        <v>1</v>
      </c>
      <c r="AD24" s="3">
        <f t="shared" si="51"/>
        <v>0.8</v>
      </c>
      <c r="AF24" s="2">
        <f t="shared" si="52"/>
        <v>0.8</v>
      </c>
      <c r="AG24" s="2">
        <f t="shared" si="52"/>
        <v>0</v>
      </c>
      <c r="AH24" s="2">
        <f t="shared" si="52"/>
        <v>0</v>
      </c>
      <c r="AI24" s="2">
        <f t="shared" si="52"/>
        <v>0</v>
      </c>
      <c r="AK24" s="1">
        <f t="shared" si="188"/>
        <v>0</v>
      </c>
      <c r="AL24" s="1">
        <f t="shared" si="189"/>
        <v>0</v>
      </c>
      <c r="AM24" s="1">
        <f t="shared" si="190"/>
        <v>0</v>
      </c>
      <c r="AN24" s="1">
        <f t="shared" si="191"/>
        <v>0</v>
      </c>
      <c r="AP24" s="1">
        <f t="shared" si="110"/>
        <v>0</v>
      </c>
      <c r="AQ24" s="1">
        <f t="shared" si="111"/>
        <v>22561.645723885289</v>
      </c>
      <c r="AR24" s="1">
        <f t="shared" si="112"/>
        <v>22561.645723885289</v>
      </c>
      <c r="AT24" s="1">
        <f t="shared" si="192"/>
        <v>18049.316579108232</v>
      </c>
      <c r="AU24" s="1">
        <f t="shared" si="193"/>
        <v>0</v>
      </c>
      <c r="AV24" s="1">
        <f t="shared" si="194"/>
        <v>0</v>
      </c>
      <c r="AW24" s="1">
        <f t="shared" si="195"/>
        <v>0</v>
      </c>
      <c r="AY24" s="1">
        <f t="shared" si="113"/>
        <v>0</v>
      </c>
      <c r="AZ24" s="1">
        <f t="shared" si="114"/>
        <v>0</v>
      </c>
      <c r="BA24" s="1">
        <f t="shared" si="115"/>
        <v>0</v>
      </c>
      <c r="BB24" s="1">
        <f t="shared" si="116"/>
        <v>0</v>
      </c>
      <c r="BD24" s="1">
        <f t="shared" si="196"/>
        <v>0</v>
      </c>
      <c r="BE24" s="1">
        <f t="shared" si="61"/>
        <v>0</v>
      </c>
      <c r="BF24" s="1">
        <f t="shared" si="62"/>
        <v>0</v>
      </c>
      <c r="BG24" s="1">
        <f t="shared" si="63"/>
        <v>0</v>
      </c>
      <c r="BI24" s="2">
        <f t="shared" si="117"/>
        <v>1.0000000000000009E-2</v>
      </c>
      <c r="BJ24" s="2">
        <f t="shared" si="118"/>
        <v>0</v>
      </c>
      <c r="BK24" s="2">
        <f t="shared" si="119"/>
        <v>0</v>
      </c>
      <c r="BL24" s="2">
        <f t="shared" si="120"/>
        <v>3.0000000000000027E-2</v>
      </c>
      <c r="BN24" s="1">
        <f t="shared" si="121"/>
        <v>0</v>
      </c>
      <c r="BO24" s="1">
        <f t="shared" si="122"/>
        <v>0</v>
      </c>
      <c r="BP24" s="1">
        <f t="shared" si="123"/>
        <v>0</v>
      </c>
      <c r="BQ24" s="1">
        <f t="shared" si="124"/>
        <v>0</v>
      </c>
      <c r="BS24" s="100">
        <f t="shared" si="68"/>
        <v>0</v>
      </c>
      <c r="BT24" s="100">
        <f t="shared" si="69"/>
        <v>0</v>
      </c>
      <c r="BU24" s="100">
        <f t="shared" si="70"/>
        <v>0</v>
      </c>
      <c r="BV24" s="100">
        <f t="shared" si="71"/>
        <v>0</v>
      </c>
      <c r="BW24" s="1"/>
      <c r="BX24" s="1">
        <f t="shared" si="125"/>
        <v>0</v>
      </c>
      <c r="BY24" s="1">
        <f t="shared" si="198"/>
        <v>0</v>
      </c>
      <c r="BZ24" s="1">
        <f t="shared" si="199"/>
        <v>0</v>
      </c>
      <c r="CA24" s="1">
        <f t="shared" si="200"/>
        <v>0</v>
      </c>
      <c r="CB24" s="1"/>
      <c r="CC24" s="1">
        <f t="shared" si="126"/>
        <v>0</v>
      </c>
      <c r="CD24" s="1">
        <f t="shared" si="201"/>
        <v>0</v>
      </c>
      <c r="CE24" s="1">
        <f t="shared" si="202"/>
        <v>0</v>
      </c>
      <c r="CF24" s="1">
        <f t="shared" si="203"/>
        <v>0</v>
      </c>
      <c r="CG24" s="1"/>
      <c r="CH24" s="1">
        <f t="shared" si="73"/>
        <v>0</v>
      </c>
      <c r="CI24" s="1">
        <f t="shared" si="74"/>
        <v>0</v>
      </c>
      <c r="CJ24" s="1">
        <f t="shared" si="75"/>
        <v>22561.645723885289</v>
      </c>
      <c r="CK24" s="1">
        <f t="shared" si="127"/>
        <v>22561.645723885289</v>
      </c>
      <c r="CL24" s="1"/>
      <c r="CM24" s="1">
        <f t="shared" si="76"/>
        <v>18049.316579108232</v>
      </c>
      <c r="CN24" s="1">
        <f t="shared" si="77"/>
        <v>0</v>
      </c>
      <c r="CO24" s="1">
        <f t="shared" si="78"/>
        <v>0</v>
      </c>
      <c r="CP24" s="1">
        <f t="shared" si="79"/>
        <v>0</v>
      </c>
      <c r="CQ24" s="1"/>
      <c r="CR24" s="1">
        <f t="shared" si="128"/>
        <v>18049.316579108232</v>
      </c>
      <c r="CS24" s="1">
        <f t="shared" si="129"/>
        <v>4512.3291447770571</v>
      </c>
      <c r="CT24" s="1"/>
      <c r="CU24" s="100">
        <f t="shared" si="80"/>
        <v>18049.316579108232</v>
      </c>
      <c r="CV24" s="100">
        <f t="shared" si="81"/>
        <v>0</v>
      </c>
      <c r="CW24" s="100">
        <f t="shared" si="82"/>
        <v>0</v>
      </c>
      <c r="CX24" s="100">
        <f t="shared" si="83"/>
        <v>0</v>
      </c>
      <c r="CY24" s="1"/>
      <c r="CZ24" s="21">
        <f t="shared" si="130"/>
        <v>27.073974868662347</v>
      </c>
      <c r="DA24" s="21">
        <f t="shared" si="131"/>
        <v>0</v>
      </c>
      <c r="DB24" s="21">
        <f t="shared" si="132"/>
        <v>0</v>
      </c>
      <c r="DC24" s="21">
        <f t="shared" si="133"/>
        <v>0</v>
      </c>
      <c r="DD24" s="1"/>
      <c r="DE24" s="1">
        <f t="shared" si="134"/>
        <v>18022.242604239571</v>
      </c>
      <c r="DF24" s="1">
        <f t="shared" si="135"/>
        <v>0</v>
      </c>
      <c r="DG24" s="1">
        <f t="shared" si="136"/>
        <v>0</v>
      </c>
      <c r="DH24" s="1">
        <f t="shared" si="137"/>
        <v>0</v>
      </c>
      <c r="DI24" s="1"/>
      <c r="DJ24" s="1">
        <f t="shared" si="86"/>
        <v>0</v>
      </c>
      <c r="DK24" s="1">
        <f t="shared" si="87"/>
        <v>0</v>
      </c>
      <c r="DL24" s="1">
        <f t="shared" si="88"/>
        <v>0</v>
      </c>
      <c r="DM24" s="1">
        <f t="shared" si="89"/>
        <v>0</v>
      </c>
      <c r="DN24" s="1"/>
      <c r="DO24" s="1">
        <f t="shared" si="138"/>
        <v>18022.242604239571</v>
      </c>
      <c r="DP24" s="1">
        <f t="shared" si="139"/>
        <v>0</v>
      </c>
      <c r="DQ24" s="1">
        <f t="shared" si="140"/>
        <v>0</v>
      </c>
      <c r="DR24" s="1">
        <f t="shared" si="141"/>
        <v>0</v>
      </c>
      <c r="DS24" s="1"/>
      <c r="DT24" s="1">
        <f t="shared" si="142"/>
        <v>18022.242604239571</v>
      </c>
      <c r="DU24" s="1">
        <f t="shared" si="143"/>
        <v>4512.3291447770571</v>
      </c>
      <c r="DV24" s="1">
        <f t="shared" si="144"/>
        <v>22534.571749016628</v>
      </c>
      <c r="DW24" s="1"/>
      <c r="DX24" s="1">
        <f t="shared" si="145"/>
        <v>18022.242604239571</v>
      </c>
      <c r="DY24" s="1">
        <f t="shared" si="146"/>
        <v>0</v>
      </c>
      <c r="DZ24" s="1">
        <f t="shared" si="147"/>
        <v>0</v>
      </c>
      <c r="EA24" s="1">
        <f t="shared" si="148"/>
        <v>0</v>
      </c>
      <c r="EB24" s="1"/>
      <c r="EC24" s="2">
        <f t="shared" si="149"/>
        <v>1.0000000000000009E-2</v>
      </c>
      <c r="ED24" s="2">
        <f t="shared" si="150"/>
        <v>0</v>
      </c>
      <c r="EE24" s="2">
        <f t="shared" si="151"/>
        <v>0</v>
      </c>
      <c r="EF24" s="2">
        <f t="shared" si="152"/>
        <v>3.0000000000000027E-2</v>
      </c>
      <c r="EG24" s="1"/>
      <c r="EH24" s="2">
        <f t="shared" si="153"/>
        <v>-0.13000000000000012</v>
      </c>
      <c r="EI24" s="2">
        <f t="shared" si="154"/>
        <v>2.0000000000000018E-2</v>
      </c>
      <c r="EJ24" s="2">
        <f t="shared" si="155"/>
        <v>-7.0000000000000062E-2</v>
      </c>
      <c r="EK24" s="2">
        <f t="shared" si="156"/>
        <v>9.000000000000008E-2</v>
      </c>
      <c r="EL24" s="1"/>
      <c r="EM24" s="2">
        <f t="shared" si="197"/>
        <v>-0.14000000000000012</v>
      </c>
      <c r="EN24" s="2">
        <f t="shared" si="157"/>
        <v>2.0000000000000018E-2</v>
      </c>
      <c r="EO24" s="2">
        <f t="shared" si="158"/>
        <v>-7.0000000000000062E-2</v>
      </c>
      <c r="EP24" s="2">
        <f t="shared" si="159"/>
        <v>6.0000000000000053E-2</v>
      </c>
      <c r="EQ24" s="1"/>
      <c r="ER24" s="1">
        <f t="shared" si="160"/>
        <v>15499.128639646029</v>
      </c>
      <c r="ES24" s="1">
        <f t="shared" si="161"/>
        <v>0</v>
      </c>
      <c r="ET24" s="1">
        <f t="shared" si="162"/>
        <v>0</v>
      </c>
      <c r="EU24" s="1">
        <f t="shared" si="163"/>
        <v>0</v>
      </c>
      <c r="EV24" s="1"/>
      <c r="EW24" s="1">
        <f t="shared" si="164"/>
        <v>-180.22242604239588</v>
      </c>
      <c r="EX24" s="1">
        <f t="shared" si="204"/>
        <v>0</v>
      </c>
      <c r="EY24" s="1">
        <f t="shared" si="205"/>
        <v>0</v>
      </c>
      <c r="EZ24" s="1">
        <f t="shared" si="206"/>
        <v>0</v>
      </c>
      <c r="FA24" s="1"/>
      <c r="FB24" s="1">
        <f t="shared" si="165"/>
        <v>0</v>
      </c>
      <c r="FC24" s="1">
        <f t="shared" si="207"/>
        <v>0</v>
      </c>
      <c r="FD24" s="1">
        <f t="shared" si="208"/>
        <v>0</v>
      </c>
      <c r="FE24" s="1">
        <f t="shared" si="209"/>
        <v>0</v>
      </c>
      <c r="FF24" s="1"/>
      <c r="FG24" s="2">
        <f t="shared" si="166"/>
        <v>-0.13000000000000012</v>
      </c>
      <c r="FH24" s="2">
        <f t="shared" si="210"/>
        <v>2.0000000000000018E-2</v>
      </c>
      <c r="FI24" s="2">
        <f t="shared" si="211"/>
        <v>-7.0000000000000062E-2</v>
      </c>
      <c r="FJ24" s="2">
        <f t="shared" si="212"/>
        <v>9.000000000000008E-2</v>
      </c>
      <c r="FK24" s="1"/>
      <c r="FL24" s="1">
        <f t="shared" si="167"/>
        <v>0</v>
      </c>
      <c r="FM24" s="1">
        <f t="shared" si="168"/>
        <v>0</v>
      </c>
      <c r="FN24" s="1">
        <f t="shared" si="169"/>
        <v>0</v>
      </c>
      <c r="FO24" s="1">
        <f t="shared" si="170"/>
        <v>0</v>
      </c>
      <c r="FP24" s="1"/>
      <c r="FQ24" s="1">
        <f t="shared" si="171"/>
        <v>15499.128639646029</v>
      </c>
      <c r="FR24" s="1">
        <f t="shared" si="213"/>
        <v>0</v>
      </c>
      <c r="FS24" s="1">
        <f t="shared" si="214"/>
        <v>0</v>
      </c>
      <c r="FT24" s="1">
        <f t="shared" si="215"/>
        <v>0</v>
      </c>
      <c r="FU24" s="1"/>
      <c r="FV24" s="1">
        <f t="shared" si="172"/>
        <v>0</v>
      </c>
      <c r="FW24" s="1">
        <f t="shared" si="173"/>
        <v>0</v>
      </c>
      <c r="FX24" s="1">
        <f t="shared" si="174"/>
        <v>0</v>
      </c>
      <c r="FY24" s="1">
        <f t="shared" si="175"/>
        <v>0</v>
      </c>
      <c r="FZ24" s="1"/>
      <c r="GA24" s="1">
        <f t="shared" si="176"/>
        <v>15499.128639646029</v>
      </c>
      <c r="GB24" s="1">
        <f t="shared" si="177"/>
        <v>0</v>
      </c>
      <c r="GC24" s="1">
        <f t="shared" si="178"/>
        <v>0</v>
      </c>
      <c r="GD24" s="1">
        <f t="shared" si="179"/>
        <v>0</v>
      </c>
      <c r="GE24" s="1"/>
      <c r="GF24" s="1">
        <f t="shared" si="180"/>
        <v>15499.128639646029</v>
      </c>
      <c r="GG24" s="1">
        <f t="shared" si="181"/>
        <v>4512.3291447770571</v>
      </c>
      <c r="GH24" s="1">
        <f t="shared" si="182"/>
        <v>20011.457784423088</v>
      </c>
      <c r="GI24" s="20">
        <f t="shared" si="183"/>
        <v>-0.11303199999999991</v>
      </c>
      <c r="GJ24" s="20"/>
      <c r="GK24" s="100">
        <f t="shared" si="184"/>
        <v>0</v>
      </c>
      <c r="GL24" s="100">
        <f t="shared" si="216"/>
        <v>0</v>
      </c>
      <c r="GM24" s="100">
        <f t="shared" si="217"/>
        <v>0</v>
      </c>
      <c r="GN24" s="100">
        <f t="shared" si="218"/>
        <v>0</v>
      </c>
      <c r="GP24" s="100">
        <f t="shared" si="185"/>
        <v>0</v>
      </c>
      <c r="GR24" s="21">
        <f>CZ24</f>
        <v>27.073974868662347</v>
      </c>
      <c r="GS24" s="21">
        <f>DA24</f>
        <v>0</v>
      </c>
      <c r="GT24" s="21">
        <f>DB24</f>
        <v>0</v>
      </c>
      <c r="GU24" s="21">
        <f>DC24</f>
        <v>0</v>
      </c>
      <c r="GV24" s="21"/>
      <c r="GW24" s="100">
        <f t="shared" si="186"/>
        <v>27.073974868662347</v>
      </c>
      <c r="GY24" s="1">
        <f>BX24+EW24</f>
        <v>-180.22242604239588</v>
      </c>
      <c r="GZ24" s="1">
        <f>BY24+EX24</f>
        <v>0</v>
      </c>
      <c r="HA24" s="1">
        <f>BZ24+EY24</f>
        <v>0</v>
      </c>
      <c r="HB24" s="1">
        <f>CA24+EZ24</f>
        <v>0</v>
      </c>
      <c r="HD24" s="100">
        <f t="shared" si="187"/>
        <v>-180.22242604239588</v>
      </c>
    </row>
    <row r="25" spans="1:212" ht="15" customHeight="1" x14ac:dyDescent="0.25">
      <c r="A25" s="1">
        <f>'BTEvent-Driven Loop'!A24</f>
        <v>21</v>
      </c>
      <c r="B25" s="108">
        <f t="shared" si="48"/>
        <v>44624</v>
      </c>
      <c r="D25" s="1">
        <f>'BTEvent-Driven Loop'!C24</f>
        <v>0</v>
      </c>
      <c r="E25" s="1">
        <f>'BTEvent-Driven Loop'!D24</f>
        <v>0</v>
      </c>
      <c r="F25" s="1">
        <f>'BTEvent-Driven Loop'!E24</f>
        <v>1</v>
      </c>
      <c r="G25" s="1">
        <f>'BTEvent-Driven Loop'!F24</f>
        <v>0</v>
      </c>
      <c r="I25" s="1">
        <f>'BTEvent-Driven Loop'!H24</f>
        <v>284.5532672240941</v>
      </c>
      <c r="J25" s="1">
        <f>'BTEvent-Driven Loop'!I24</f>
        <v>1439.4123937373627</v>
      </c>
      <c r="K25" s="1">
        <f>'BTEvent-Driven Loop'!J24</f>
        <v>3673.3811431927702</v>
      </c>
      <c r="L25" s="1">
        <f>'BTEvent-Driven Loop'!K24</f>
        <v>43315.613211942102</v>
      </c>
      <c r="M25" s="1"/>
      <c r="N25" s="1">
        <f>'BTEvent-Driven Loop'!M24</f>
        <v>284.5532672240941</v>
      </c>
      <c r="O25" s="1">
        <f>'BTEvent-Driven Loop'!N24</f>
        <v>1324.2594022383737</v>
      </c>
      <c r="P25" s="1">
        <f>'BTEvent-Driven Loop'!O24</f>
        <v>3849.9860058462691</v>
      </c>
      <c r="Q25" s="1">
        <f>'BTEvent-Driven Loop'!P24</f>
        <v>54144.516514927629</v>
      </c>
      <c r="S25" s="2">
        <f t="shared" si="106"/>
        <v>5.0000000000000044E-2</v>
      </c>
      <c r="T25" s="2">
        <f t="shared" si="106"/>
        <v>0</v>
      </c>
      <c r="U25" s="2">
        <f t="shared" si="106"/>
        <v>4.0000000000000036E-2</v>
      </c>
      <c r="V25" s="2">
        <f t="shared" si="106"/>
        <v>0</v>
      </c>
      <c r="X25" s="2">
        <f t="shared" si="107"/>
        <v>5.0000000000000044E-2</v>
      </c>
      <c r="Y25" s="2">
        <f t="shared" si="107"/>
        <v>-7.999999999999996E-2</v>
      </c>
      <c r="Z25" s="2">
        <f t="shared" si="107"/>
        <v>9.000000000000008E-2</v>
      </c>
      <c r="AA25" s="2">
        <f t="shared" si="107"/>
        <v>0.25</v>
      </c>
      <c r="AC25" s="1">
        <f t="shared" si="108"/>
        <v>1</v>
      </c>
      <c r="AD25" s="3">
        <f t="shared" si="51"/>
        <v>0.8</v>
      </c>
      <c r="AF25" s="2">
        <f t="shared" si="52"/>
        <v>0</v>
      </c>
      <c r="AG25" s="2">
        <f t="shared" si="52"/>
        <v>0</v>
      </c>
      <c r="AH25" s="2">
        <f t="shared" si="52"/>
        <v>0.8</v>
      </c>
      <c r="AI25" s="2">
        <f t="shared" si="52"/>
        <v>0</v>
      </c>
      <c r="AK25" s="1">
        <f t="shared" si="188"/>
        <v>15499.128639646029</v>
      </c>
      <c r="AL25" s="1">
        <f t="shared" si="189"/>
        <v>0</v>
      </c>
      <c r="AM25" s="1">
        <f t="shared" si="190"/>
        <v>0</v>
      </c>
      <c r="AN25" s="1">
        <f t="shared" si="191"/>
        <v>0</v>
      </c>
      <c r="AP25" s="1">
        <f t="shared" si="110"/>
        <v>15499.128639646029</v>
      </c>
      <c r="AQ25" s="1">
        <f t="shared" si="111"/>
        <v>4512.3291447770571</v>
      </c>
      <c r="AR25" s="1">
        <f t="shared" si="112"/>
        <v>20011.457784423088</v>
      </c>
      <c r="AT25" s="1">
        <f t="shared" si="192"/>
        <v>0</v>
      </c>
      <c r="AU25" s="1">
        <f t="shared" si="193"/>
        <v>0</v>
      </c>
      <c r="AV25" s="1">
        <f t="shared" si="194"/>
        <v>16009.166227538472</v>
      </c>
      <c r="AW25" s="1">
        <f t="shared" si="195"/>
        <v>0</v>
      </c>
      <c r="AY25" s="1">
        <f t="shared" si="113"/>
        <v>15499.128639646029</v>
      </c>
      <c r="AZ25" s="1">
        <f t="shared" si="114"/>
        <v>0</v>
      </c>
      <c r="BA25" s="1">
        <f t="shared" si="115"/>
        <v>0</v>
      </c>
      <c r="BB25" s="1">
        <f t="shared" si="116"/>
        <v>0</v>
      </c>
      <c r="BD25" s="1">
        <f t="shared" si="196"/>
        <v>0</v>
      </c>
      <c r="BE25" s="1">
        <f t="shared" si="61"/>
        <v>0</v>
      </c>
      <c r="BF25" s="1">
        <f t="shared" si="62"/>
        <v>0</v>
      </c>
      <c r="BG25" s="1">
        <f t="shared" si="63"/>
        <v>0</v>
      </c>
      <c r="BI25" s="2">
        <f t="shared" si="117"/>
        <v>5.0000000000000044E-2</v>
      </c>
      <c r="BJ25" s="2">
        <f t="shared" si="118"/>
        <v>0</v>
      </c>
      <c r="BK25" s="2">
        <f t="shared" si="119"/>
        <v>4.0000000000000036E-2</v>
      </c>
      <c r="BL25" s="2">
        <f t="shared" si="120"/>
        <v>0</v>
      </c>
      <c r="BN25" s="1">
        <f t="shared" si="121"/>
        <v>16274.085071628331</v>
      </c>
      <c r="BO25" s="1">
        <f t="shared" si="122"/>
        <v>0</v>
      </c>
      <c r="BP25" s="1">
        <f t="shared" si="123"/>
        <v>0</v>
      </c>
      <c r="BQ25" s="1">
        <f t="shared" si="124"/>
        <v>0</v>
      </c>
      <c r="BS25" s="100">
        <f t="shared" si="68"/>
        <v>40.68521267907083</v>
      </c>
      <c r="BT25" s="100">
        <f t="shared" si="69"/>
        <v>0</v>
      </c>
      <c r="BU25" s="100">
        <f t="shared" si="70"/>
        <v>0</v>
      </c>
      <c r="BV25" s="100">
        <f t="shared" si="71"/>
        <v>0</v>
      </c>
      <c r="BW25" s="1"/>
      <c r="BX25" s="1">
        <f t="shared" si="125"/>
        <v>774.95643198230209</v>
      </c>
      <c r="BY25" s="1">
        <f t="shared" si="198"/>
        <v>0</v>
      </c>
      <c r="BZ25" s="1">
        <f t="shared" si="199"/>
        <v>0</v>
      </c>
      <c r="CA25" s="1">
        <f t="shared" si="200"/>
        <v>0</v>
      </c>
      <c r="CB25" s="1"/>
      <c r="CC25" s="1">
        <f t="shared" si="126"/>
        <v>16233.39985894926</v>
      </c>
      <c r="CD25" s="1">
        <f t="shared" si="201"/>
        <v>0</v>
      </c>
      <c r="CE25" s="1">
        <f t="shared" si="202"/>
        <v>0</v>
      </c>
      <c r="CF25" s="1">
        <f t="shared" si="203"/>
        <v>0</v>
      </c>
      <c r="CG25" s="1"/>
      <c r="CH25" s="1">
        <f t="shared" si="73"/>
        <v>16233.39985894926</v>
      </c>
      <c r="CI25" s="1">
        <f t="shared" si="74"/>
        <v>0</v>
      </c>
      <c r="CJ25" s="1">
        <f t="shared" si="75"/>
        <v>20745.729003726316</v>
      </c>
      <c r="CK25" s="1">
        <f t="shared" si="127"/>
        <v>20745.729003726316</v>
      </c>
      <c r="CL25" s="1"/>
      <c r="CM25" s="1">
        <f t="shared" si="76"/>
        <v>0</v>
      </c>
      <c r="CN25" s="1">
        <f t="shared" si="77"/>
        <v>0</v>
      </c>
      <c r="CO25" s="1">
        <f t="shared" si="78"/>
        <v>16596.583202981052</v>
      </c>
      <c r="CP25" s="1">
        <f t="shared" si="79"/>
        <v>0</v>
      </c>
      <c r="CQ25" s="1"/>
      <c r="CR25" s="1">
        <f t="shared" si="128"/>
        <v>16596.583202981052</v>
      </c>
      <c r="CS25" s="1">
        <f t="shared" si="129"/>
        <v>4149.1458007452638</v>
      </c>
      <c r="CT25" s="1"/>
      <c r="CU25" s="100">
        <f t="shared" si="80"/>
        <v>0</v>
      </c>
      <c r="CV25" s="100">
        <f t="shared" si="81"/>
        <v>0</v>
      </c>
      <c r="CW25" s="100">
        <f t="shared" si="82"/>
        <v>16596.583202981052</v>
      </c>
      <c r="CX25" s="100">
        <f t="shared" si="83"/>
        <v>0</v>
      </c>
      <c r="CY25" s="1"/>
      <c r="CZ25" s="21">
        <f t="shared" si="130"/>
        <v>0</v>
      </c>
      <c r="DA25" s="21">
        <f t="shared" si="131"/>
        <v>0</v>
      </c>
      <c r="DB25" s="21">
        <f t="shared" si="132"/>
        <v>24.894874804471577</v>
      </c>
      <c r="DC25" s="21">
        <f t="shared" si="133"/>
        <v>0</v>
      </c>
      <c r="DD25" s="1"/>
      <c r="DE25" s="1">
        <f t="shared" si="134"/>
        <v>0</v>
      </c>
      <c r="DF25" s="1">
        <f t="shared" si="135"/>
        <v>0</v>
      </c>
      <c r="DG25" s="1">
        <f t="shared" si="136"/>
        <v>16571.68832817658</v>
      </c>
      <c r="DH25" s="1">
        <f t="shared" si="137"/>
        <v>0</v>
      </c>
      <c r="DI25" s="1"/>
      <c r="DJ25" s="1">
        <f t="shared" si="86"/>
        <v>0</v>
      </c>
      <c r="DK25" s="1">
        <f t="shared" si="87"/>
        <v>0</v>
      </c>
      <c r="DL25" s="1">
        <f t="shared" si="88"/>
        <v>0</v>
      </c>
      <c r="DM25" s="1">
        <f t="shared" si="89"/>
        <v>0</v>
      </c>
      <c r="DN25" s="1"/>
      <c r="DO25" s="1">
        <f t="shared" si="138"/>
        <v>0</v>
      </c>
      <c r="DP25" s="1">
        <f t="shared" si="139"/>
        <v>0</v>
      </c>
      <c r="DQ25" s="1">
        <f t="shared" si="140"/>
        <v>16571.68832817658</v>
      </c>
      <c r="DR25" s="1">
        <f t="shared" si="141"/>
        <v>0</v>
      </c>
      <c r="DS25" s="1"/>
      <c r="DT25" s="1">
        <f t="shared" si="142"/>
        <v>16571.68832817658</v>
      </c>
      <c r="DU25" s="1">
        <f t="shared" si="143"/>
        <v>4149.1458007452638</v>
      </c>
      <c r="DV25" s="1">
        <f t="shared" si="144"/>
        <v>20720.834128921844</v>
      </c>
      <c r="DW25" s="1"/>
      <c r="DX25" s="1">
        <f t="shared" si="145"/>
        <v>0</v>
      </c>
      <c r="DY25" s="1">
        <f t="shared" si="146"/>
        <v>0</v>
      </c>
      <c r="DZ25" s="1">
        <f t="shared" si="147"/>
        <v>16571.68832817658</v>
      </c>
      <c r="EA25" s="1">
        <f t="shared" si="148"/>
        <v>0</v>
      </c>
      <c r="EB25" s="1"/>
      <c r="EC25" s="2">
        <f t="shared" si="149"/>
        <v>5.0000000000000044E-2</v>
      </c>
      <c r="ED25" s="2">
        <f t="shared" si="150"/>
        <v>0</v>
      </c>
      <c r="EE25" s="2">
        <f t="shared" si="151"/>
        <v>4.0000000000000036E-2</v>
      </c>
      <c r="EF25" s="2">
        <f t="shared" si="152"/>
        <v>0</v>
      </c>
      <c r="EG25" s="1"/>
      <c r="EH25" s="2">
        <f t="shared" si="153"/>
        <v>5.0000000000000044E-2</v>
      </c>
      <c r="EI25" s="2">
        <f t="shared" si="154"/>
        <v>-7.999999999999996E-2</v>
      </c>
      <c r="EJ25" s="2">
        <f t="shared" si="155"/>
        <v>9.000000000000008E-2</v>
      </c>
      <c r="EK25" s="2">
        <f t="shared" si="156"/>
        <v>0.25</v>
      </c>
      <c r="EL25" s="1"/>
      <c r="EM25" s="2">
        <f t="shared" si="197"/>
        <v>0</v>
      </c>
      <c r="EN25" s="2">
        <f t="shared" si="157"/>
        <v>-7.999999999999996E-2</v>
      </c>
      <c r="EO25" s="2">
        <f t="shared" si="158"/>
        <v>5.0000000000000044E-2</v>
      </c>
      <c r="EP25" s="2">
        <f t="shared" si="159"/>
        <v>0.25</v>
      </c>
      <c r="EQ25" s="1"/>
      <c r="ER25" s="1">
        <f t="shared" si="160"/>
        <v>0</v>
      </c>
      <c r="ES25" s="1">
        <f t="shared" si="161"/>
        <v>0</v>
      </c>
      <c r="ET25" s="1">
        <f t="shared" si="162"/>
        <v>17400.272744585411</v>
      </c>
      <c r="EU25" s="1">
        <f t="shared" si="163"/>
        <v>0</v>
      </c>
      <c r="EV25" s="1"/>
      <c r="EW25" s="1">
        <f t="shared" si="164"/>
        <v>0</v>
      </c>
      <c r="EX25" s="1">
        <f t="shared" si="204"/>
        <v>0</v>
      </c>
      <c r="EY25" s="1">
        <f t="shared" si="205"/>
        <v>-662.86753312706378</v>
      </c>
      <c r="EZ25" s="1">
        <f t="shared" si="206"/>
        <v>0</v>
      </c>
      <c r="FA25" s="1"/>
      <c r="FB25" s="1">
        <f t="shared" si="165"/>
        <v>0</v>
      </c>
      <c r="FC25" s="1">
        <f t="shared" si="207"/>
        <v>0</v>
      </c>
      <c r="FD25" s="1">
        <f t="shared" si="208"/>
        <v>0</v>
      </c>
      <c r="FE25" s="1">
        <f t="shared" si="209"/>
        <v>0</v>
      </c>
      <c r="FF25" s="1"/>
      <c r="FG25" s="2">
        <f t="shared" si="166"/>
        <v>5.0000000000000044E-2</v>
      </c>
      <c r="FH25" s="2">
        <f t="shared" si="210"/>
        <v>-7.999999999999996E-2</v>
      </c>
      <c r="FI25" s="2">
        <f t="shared" si="211"/>
        <v>9.000000000000008E-2</v>
      </c>
      <c r="FJ25" s="2">
        <f t="shared" si="212"/>
        <v>0.25</v>
      </c>
      <c r="FK25" s="1"/>
      <c r="FL25" s="1">
        <f t="shared" si="167"/>
        <v>0</v>
      </c>
      <c r="FM25" s="1">
        <f t="shared" si="168"/>
        <v>0</v>
      </c>
      <c r="FN25" s="1">
        <f t="shared" si="169"/>
        <v>0</v>
      </c>
      <c r="FO25" s="1">
        <f t="shared" si="170"/>
        <v>0</v>
      </c>
      <c r="FP25" s="1"/>
      <c r="FQ25" s="1">
        <f t="shared" si="171"/>
        <v>0</v>
      </c>
      <c r="FR25" s="1">
        <f t="shared" si="213"/>
        <v>0</v>
      </c>
      <c r="FS25" s="1">
        <f t="shared" si="214"/>
        <v>17400.272744585411</v>
      </c>
      <c r="FT25" s="1">
        <f t="shared" si="215"/>
        <v>0</v>
      </c>
      <c r="FU25" s="1"/>
      <c r="FV25" s="1">
        <f t="shared" si="172"/>
        <v>0</v>
      </c>
      <c r="FW25" s="1">
        <f t="shared" si="173"/>
        <v>0</v>
      </c>
      <c r="FX25" s="1">
        <f t="shared" si="174"/>
        <v>0</v>
      </c>
      <c r="FY25" s="1">
        <f t="shared" si="175"/>
        <v>0</v>
      </c>
      <c r="FZ25" s="1"/>
      <c r="GA25" s="1">
        <f t="shared" si="176"/>
        <v>0</v>
      </c>
      <c r="GB25" s="1">
        <f t="shared" si="177"/>
        <v>0</v>
      </c>
      <c r="GC25" s="1">
        <f t="shared" si="178"/>
        <v>17400.272744585411</v>
      </c>
      <c r="GD25" s="1">
        <f t="shared" si="179"/>
        <v>0</v>
      </c>
      <c r="GE25" s="1"/>
      <c r="GF25" s="1">
        <f t="shared" si="180"/>
        <v>17400.272744585411</v>
      </c>
      <c r="GG25" s="1">
        <f t="shared" si="181"/>
        <v>4149.1458007452638</v>
      </c>
      <c r="GH25" s="1">
        <f t="shared" si="182"/>
        <v>21549.418545330675</v>
      </c>
      <c r="GI25" s="20">
        <f t="shared" si="183"/>
        <v>7.6854009211899221E-2</v>
      </c>
      <c r="GJ25" s="20"/>
      <c r="GK25" s="100">
        <f t="shared" si="184"/>
        <v>40.68521267907083</v>
      </c>
      <c r="GL25" s="100">
        <f t="shared" si="216"/>
        <v>0</v>
      </c>
      <c r="GM25" s="100">
        <f t="shared" si="217"/>
        <v>0</v>
      </c>
      <c r="GN25" s="100">
        <f t="shared" si="218"/>
        <v>0</v>
      </c>
      <c r="GP25" s="100">
        <f t="shared" si="185"/>
        <v>40.68521267907083</v>
      </c>
      <c r="GR25" s="21">
        <f>CZ25</f>
        <v>0</v>
      </c>
      <c r="GS25" s="21">
        <f>DA25</f>
        <v>0</v>
      </c>
      <c r="GT25" s="21">
        <f>DB25</f>
        <v>24.894874804471577</v>
      </c>
      <c r="GU25" s="21">
        <f>DC25</f>
        <v>0</v>
      </c>
      <c r="GV25" s="21"/>
      <c r="GW25" s="100">
        <f t="shared" si="186"/>
        <v>24.894874804471577</v>
      </c>
      <c r="GY25" s="1">
        <f>BX25+EW25</f>
        <v>774.95643198230209</v>
      </c>
      <c r="GZ25" s="1">
        <f>BY25+EX25</f>
        <v>0</v>
      </c>
      <c r="HA25" s="1">
        <f>BZ25+EY25</f>
        <v>-662.86753312706378</v>
      </c>
      <c r="HB25" s="1">
        <f>CA25+EZ25</f>
        <v>0</v>
      </c>
      <c r="HD25" s="100">
        <f t="shared" si="187"/>
        <v>112.08889885523831</v>
      </c>
    </row>
    <row r="26" spans="1:212" ht="15" customHeight="1" x14ac:dyDescent="0.25">
      <c r="A26" s="1">
        <f>'BTEvent-Driven Loop'!A25</f>
        <v>22</v>
      </c>
      <c r="B26" s="108">
        <f t="shared" si="48"/>
        <v>44625</v>
      </c>
      <c r="D26" s="1">
        <f>'BTEvent-Driven Loop'!C25</f>
        <v>1</v>
      </c>
      <c r="E26" s="1">
        <f>'BTEvent-Driven Loop'!D25</f>
        <v>0</v>
      </c>
      <c r="F26" s="1">
        <f>'BTEvent-Driven Loop'!E25</f>
        <v>1</v>
      </c>
      <c r="G26" s="1">
        <f>'BTEvent-Driven Loop'!F25</f>
        <v>1</v>
      </c>
      <c r="I26" s="1">
        <f>'BTEvent-Driven Loop'!H25</f>
        <v>295.9353979130579</v>
      </c>
      <c r="J26" s="1">
        <f>'BTEvent-Driven Loop'!I25</f>
        <v>1377.2297783279087</v>
      </c>
      <c r="K26" s="1">
        <f>'BTEvent-Driven Loop'!J25</f>
        <v>3849.9860058462691</v>
      </c>
      <c r="L26" s="1">
        <f>'BTEvent-Driven Loop'!K25</f>
        <v>54144.516514927629</v>
      </c>
      <c r="M26" s="1"/>
      <c r="N26" s="1">
        <f>'BTEvent-Driven Loop'!M25</f>
        <v>287.39879989633505</v>
      </c>
      <c r="O26" s="1">
        <f>'BTEvent-Driven Loop'!N25</f>
        <v>1642.0816587755833</v>
      </c>
      <c r="P26" s="1">
        <f>'BTEvent-Driven Loop'!O25</f>
        <v>3387.987685144717</v>
      </c>
      <c r="Q26" s="1">
        <f>'BTEvent-Driven Loop'!P25</f>
        <v>47647.174533136313</v>
      </c>
      <c r="S26" s="2">
        <f t="shared" si="106"/>
        <v>4.0000000000000036E-2</v>
      </c>
      <c r="T26" s="2">
        <f t="shared" si="106"/>
        <v>4.0000000000000036E-2</v>
      </c>
      <c r="U26" s="2">
        <f t="shared" si="106"/>
        <v>0</v>
      </c>
      <c r="V26" s="2">
        <f t="shared" si="106"/>
        <v>0</v>
      </c>
      <c r="X26" s="2">
        <f t="shared" si="107"/>
        <v>1.0000000000000009E-2</v>
      </c>
      <c r="Y26" s="2">
        <f t="shared" si="107"/>
        <v>0.24</v>
      </c>
      <c r="Z26" s="2">
        <f t="shared" si="107"/>
        <v>-0.12</v>
      </c>
      <c r="AA26" s="2">
        <f t="shared" si="107"/>
        <v>-0.12</v>
      </c>
      <c r="AC26" s="1">
        <f t="shared" si="108"/>
        <v>3</v>
      </c>
      <c r="AD26" s="3">
        <f t="shared" si="51"/>
        <v>0.33333333333333331</v>
      </c>
      <c r="AF26" s="2">
        <f t="shared" si="52"/>
        <v>0.33333333333333331</v>
      </c>
      <c r="AG26" s="2">
        <f t="shared" si="52"/>
        <v>0</v>
      </c>
      <c r="AH26" s="2">
        <f t="shared" si="52"/>
        <v>0.33333333333333331</v>
      </c>
      <c r="AI26" s="2">
        <f t="shared" si="52"/>
        <v>0.33333333333333331</v>
      </c>
      <c r="AK26" s="1">
        <f t="shared" si="188"/>
        <v>0</v>
      </c>
      <c r="AL26" s="1">
        <f t="shared" si="189"/>
        <v>0</v>
      </c>
      <c r="AM26" s="1">
        <f t="shared" si="190"/>
        <v>17400.272744585411</v>
      </c>
      <c r="AN26" s="1">
        <f t="shared" si="191"/>
        <v>0</v>
      </c>
      <c r="AP26" s="1">
        <f t="shared" si="110"/>
        <v>17400.272744585411</v>
      </c>
      <c r="AQ26" s="1">
        <f t="shared" si="111"/>
        <v>4149.1458007452638</v>
      </c>
      <c r="AR26" s="1">
        <f t="shared" si="112"/>
        <v>21549.418545330675</v>
      </c>
      <c r="AT26" s="1">
        <f t="shared" si="192"/>
        <v>7183.1395151102242</v>
      </c>
      <c r="AU26" s="1">
        <f t="shared" si="193"/>
        <v>0</v>
      </c>
      <c r="AV26" s="1">
        <f t="shared" si="194"/>
        <v>7183.1395151102242</v>
      </c>
      <c r="AW26" s="1">
        <f t="shared" si="195"/>
        <v>7183.1395151102242</v>
      </c>
      <c r="AY26" s="1">
        <f t="shared" si="113"/>
        <v>0</v>
      </c>
      <c r="AZ26" s="1">
        <f t="shared" si="114"/>
        <v>0</v>
      </c>
      <c r="BA26" s="1">
        <f t="shared" si="115"/>
        <v>10217.133229475186</v>
      </c>
      <c r="BB26" s="1">
        <f t="shared" si="116"/>
        <v>0</v>
      </c>
      <c r="BD26" s="1">
        <f t="shared" si="196"/>
        <v>0</v>
      </c>
      <c r="BE26" s="1">
        <f t="shared" si="61"/>
        <v>0</v>
      </c>
      <c r="BF26" s="1">
        <f t="shared" si="62"/>
        <v>7183.1395151102242</v>
      </c>
      <c r="BG26" s="1">
        <f t="shared" si="63"/>
        <v>0</v>
      </c>
      <c r="BI26" s="2">
        <f t="shared" si="117"/>
        <v>4.0000000000000036E-2</v>
      </c>
      <c r="BJ26" s="2">
        <f t="shared" si="118"/>
        <v>4.0000000000000036E-2</v>
      </c>
      <c r="BK26" s="2">
        <f t="shared" si="119"/>
        <v>0</v>
      </c>
      <c r="BL26" s="2">
        <f t="shared" si="120"/>
        <v>0</v>
      </c>
      <c r="BN26" s="1">
        <f t="shared" si="121"/>
        <v>0</v>
      </c>
      <c r="BO26" s="1">
        <f t="shared" si="122"/>
        <v>0</v>
      </c>
      <c r="BP26" s="1">
        <f t="shared" si="123"/>
        <v>10217.133229475186</v>
      </c>
      <c r="BQ26" s="1">
        <f t="shared" si="124"/>
        <v>0</v>
      </c>
      <c r="BS26" s="100">
        <f t="shared" si="68"/>
        <v>0</v>
      </c>
      <c r="BT26" s="100">
        <f t="shared" si="69"/>
        <v>0</v>
      </c>
      <c r="BU26" s="100">
        <f t="shared" si="70"/>
        <v>25.542833073687966</v>
      </c>
      <c r="BV26" s="100">
        <f t="shared" si="71"/>
        <v>0</v>
      </c>
      <c r="BW26" s="1"/>
      <c r="BX26" s="1">
        <f t="shared" si="125"/>
        <v>0</v>
      </c>
      <c r="BY26" s="1">
        <f t="shared" si="198"/>
        <v>0</v>
      </c>
      <c r="BZ26" s="1">
        <f t="shared" si="199"/>
        <v>0</v>
      </c>
      <c r="CA26" s="1">
        <f t="shared" si="200"/>
        <v>0</v>
      </c>
      <c r="CB26" s="1"/>
      <c r="CC26" s="1">
        <f t="shared" si="126"/>
        <v>0</v>
      </c>
      <c r="CD26" s="1">
        <f t="shared" si="201"/>
        <v>0</v>
      </c>
      <c r="CE26" s="1">
        <f t="shared" si="202"/>
        <v>10191.590396401498</v>
      </c>
      <c r="CF26" s="1">
        <f t="shared" si="203"/>
        <v>0</v>
      </c>
      <c r="CG26" s="1"/>
      <c r="CH26" s="1">
        <f t="shared" si="73"/>
        <v>10191.590396401498</v>
      </c>
      <c r="CI26" s="1">
        <f t="shared" si="74"/>
        <v>7183.1395151102242</v>
      </c>
      <c r="CJ26" s="1">
        <f t="shared" si="75"/>
        <v>14340.736197146762</v>
      </c>
      <c r="CK26" s="1">
        <f t="shared" si="127"/>
        <v>21523.875712256988</v>
      </c>
      <c r="CL26" s="1"/>
      <c r="CM26" s="1">
        <f t="shared" si="76"/>
        <v>7174.6252374189953</v>
      </c>
      <c r="CN26" s="1">
        <f t="shared" si="77"/>
        <v>0</v>
      </c>
      <c r="CO26" s="1">
        <f t="shared" si="78"/>
        <v>7174.6252374189953</v>
      </c>
      <c r="CP26" s="1">
        <f t="shared" si="79"/>
        <v>7174.6252374189953</v>
      </c>
      <c r="CQ26" s="1"/>
      <c r="CR26" s="1">
        <f t="shared" si="128"/>
        <v>21523.875712256988</v>
      </c>
      <c r="CS26" s="1">
        <f t="shared" si="129"/>
        <v>0</v>
      </c>
      <c r="CT26" s="1"/>
      <c r="CU26" s="100">
        <f t="shared" si="80"/>
        <v>7174.6252374189953</v>
      </c>
      <c r="CV26" s="100">
        <f t="shared" si="81"/>
        <v>0</v>
      </c>
      <c r="CW26" s="100">
        <f t="shared" si="82"/>
        <v>0</v>
      </c>
      <c r="CX26" s="100">
        <f t="shared" si="83"/>
        <v>7174.6252374189953</v>
      </c>
      <c r="CY26" s="1"/>
      <c r="CZ26" s="21">
        <f t="shared" si="130"/>
        <v>10.761937856128494</v>
      </c>
      <c r="DA26" s="21">
        <f t="shared" si="131"/>
        <v>0</v>
      </c>
      <c r="DB26" s="21">
        <f t="shared" si="132"/>
        <v>0</v>
      </c>
      <c r="DC26" s="21">
        <f t="shared" si="133"/>
        <v>10.761937856128494</v>
      </c>
      <c r="DD26" s="1"/>
      <c r="DE26" s="1">
        <f t="shared" si="134"/>
        <v>7163.8632995628668</v>
      </c>
      <c r="DF26" s="1">
        <f t="shared" si="135"/>
        <v>0</v>
      </c>
      <c r="DG26" s="1">
        <f t="shared" si="136"/>
        <v>0</v>
      </c>
      <c r="DH26" s="1">
        <f t="shared" si="137"/>
        <v>7163.8632995628668</v>
      </c>
      <c r="DI26" s="1"/>
      <c r="DJ26" s="1">
        <f t="shared" si="86"/>
        <v>0</v>
      </c>
      <c r="DK26" s="1">
        <f t="shared" si="87"/>
        <v>0</v>
      </c>
      <c r="DL26" s="1">
        <f t="shared" si="88"/>
        <v>7183.1395151102242</v>
      </c>
      <c r="DM26" s="1">
        <f t="shared" si="89"/>
        <v>0</v>
      </c>
      <c r="DN26" s="1"/>
      <c r="DO26" s="1">
        <f t="shared" si="138"/>
        <v>7163.8632995628668</v>
      </c>
      <c r="DP26" s="1">
        <f t="shared" si="139"/>
        <v>0</v>
      </c>
      <c r="DQ26" s="1">
        <f t="shared" si="140"/>
        <v>7183.1395151102242</v>
      </c>
      <c r="DR26" s="1">
        <f t="shared" si="141"/>
        <v>7163.8632995628668</v>
      </c>
      <c r="DS26" s="1"/>
      <c r="DT26" s="1">
        <f t="shared" si="142"/>
        <v>21510.866114235956</v>
      </c>
      <c r="DU26" s="1">
        <f t="shared" si="143"/>
        <v>0</v>
      </c>
      <c r="DV26" s="1">
        <f t="shared" si="144"/>
        <v>21510.866114235956</v>
      </c>
      <c r="DW26" s="1"/>
      <c r="DX26" s="1">
        <f t="shared" si="145"/>
        <v>7163.8632995628668</v>
      </c>
      <c r="DY26" s="1">
        <f t="shared" si="146"/>
        <v>0</v>
      </c>
      <c r="DZ26" s="1">
        <f t="shared" si="147"/>
        <v>0</v>
      </c>
      <c r="EA26" s="1">
        <f t="shared" si="148"/>
        <v>7163.8632995628668</v>
      </c>
      <c r="EB26" s="1"/>
      <c r="EC26" s="2">
        <f t="shared" si="149"/>
        <v>4.0000000000000036E-2</v>
      </c>
      <c r="ED26" s="2">
        <f t="shared" si="150"/>
        <v>4.0000000000000036E-2</v>
      </c>
      <c r="EE26" s="2">
        <f t="shared" si="151"/>
        <v>0</v>
      </c>
      <c r="EF26" s="2">
        <f t="shared" si="152"/>
        <v>0</v>
      </c>
      <c r="EG26" s="1"/>
      <c r="EH26" s="2">
        <f t="shared" si="153"/>
        <v>1.0000000000000009E-2</v>
      </c>
      <c r="EI26" s="2">
        <f t="shared" si="154"/>
        <v>0.24</v>
      </c>
      <c r="EJ26" s="2">
        <f t="shared" si="155"/>
        <v>-0.12</v>
      </c>
      <c r="EK26" s="2">
        <f t="shared" si="156"/>
        <v>-0.12</v>
      </c>
      <c r="EL26" s="1"/>
      <c r="EM26" s="2">
        <f t="shared" si="197"/>
        <v>-3.0000000000000027E-2</v>
      </c>
      <c r="EN26" s="2">
        <f t="shared" si="157"/>
        <v>0.19999999999999996</v>
      </c>
      <c r="EO26" s="2">
        <f t="shared" si="158"/>
        <v>-0.12</v>
      </c>
      <c r="EP26" s="2">
        <f t="shared" si="159"/>
        <v>-0.12</v>
      </c>
      <c r="EQ26" s="1"/>
      <c r="ER26" s="1">
        <f t="shared" si="160"/>
        <v>6948.9474005759803</v>
      </c>
      <c r="ES26" s="1">
        <f t="shared" si="161"/>
        <v>0</v>
      </c>
      <c r="ET26" s="1">
        <f t="shared" si="162"/>
        <v>0</v>
      </c>
      <c r="EU26" s="1">
        <f t="shared" si="163"/>
        <v>6304.1997036153225</v>
      </c>
      <c r="EV26" s="1"/>
      <c r="EW26" s="1">
        <f t="shared" si="164"/>
        <v>-286.5545319825149</v>
      </c>
      <c r="EX26" s="1">
        <f t="shared" si="204"/>
        <v>0</v>
      </c>
      <c r="EY26" s="1">
        <f t="shared" si="205"/>
        <v>0</v>
      </c>
      <c r="EZ26" s="1">
        <f t="shared" si="206"/>
        <v>0</v>
      </c>
      <c r="FA26" s="1"/>
      <c r="FB26" s="1">
        <f t="shared" si="165"/>
        <v>0</v>
      </c>
      <c r="FC26" s="1">
        <f t="shared" si="207"/>
        <v>0</v>
      </c>
      <c r="FD26" s="1">
        <f t="shared" si="208"/>
        <v>7183.1395151102242</v>
      </c>
      <c r="FE26" s="1">
        <f t="shared" si="209"/>
        <v>0</v>
      </c>
      <c r="FF26" s="1"/>
      <c r="FG26" s="2">
        <f t="shared" si="166"/>
        <v>1.0000000000000009E-2</v>
      </c>
      <c r="FH26" s="2">
        <f t="shared" si="210"/>
        <v>0.24</v>
      </c>
      <c r="FI26" s="2">
        <f t="shared" si="211"/>
        <v>-0.12</v>
      </c>
      <c r="FJ26" s="2">
        <f t="shared" si="212"/>
        <v>-0.12</v>
      </c>
      <c r="FK26" s="1"/>
      <c r="FL26" s="1">
        <f t="shared" si="167"/>
        <v>0</v>
      </c>
      <c r="FM26" s="1">
        <f t="shared" si="168"/>
        <v>0</v>
      </c>
      <c r="FN26" s="1">
        <f t="shared" si="169"/>
        <v>6321.1627732969973</v>
      </c>
      <c r="FO26" s="1">
        <f t="shared" si="170"/>
        <v>0</v>
      </c>
      <c r="FP26" s="1"/>
      <c r="FQ26" s="1">
        <f t="shared" si="171"/>
        <v>6948.9474005759803</v>
      </c>
      <c r="FR26" s="1">
        <f t="shared" si="213"/>
        <v>0</v>
      </c>
      <c r="FS26" s="1">
        <f t="shared" si="214"/>
        <v>0</v>
      </c>
      <c r="FT26" s="1">
        <f t="shared" si="215"/>
        <v>6304.1997036153225</v>
      </c>
      <c r="FU26" s="1"/>
      <c r="FV26" s="1">
        <f t="shared" si="172"/>
        <v>0</v>
      </c>
      <c r="FW26" s="1">
        <f t="shared" si="173"/>
        <v>0</v>
      </c>
      <c r="FX26" s="1">
        <f t="shared" si="174"/>
        <v>6321.1627732969973</v>
      </c>
      <c r="FY26" s="1">
        <f t="shared" si="175"/>
        <v>0</v>
      </c>
      <c r="FZ26" s="1"/>
      <c r="GA26" s="1">
        <f t="shared" si="176"/>
        <v>6948.9474005759803</v>
      </c>
      <c r="GB26" s="1">
        <f t="shared" si="177"/>
        <v>0</v>
      </c>
      <c r="GC26" s="1">
        <f t="shared" si="178"/>
        <v>6321.1627732969973</v>
      </c>
      <c r="GD26" s="1">
        <f t="shared" si="179"/>
        <v>6304.1997036153225</v>
      </c>
      <c r="GE26" s="1"/>
      <c r="GF26" s="1">
        <f t="shared" si="180"/>
        <v>19574.3098774883</v>
      </c>
      <c r="GG26" s="1">
        <f t="shared" si="181"/>
        <v>0</v>
      </c>
      <c r="GH26" s="1">
        <f t="shared" si="182"/>
        <v>19574.3098774883</v>
      </c>
      <c r="GI26" s="20">
        <f t="shared" si="183"/>
        <v>-9.1654847377324766E-2</v>
      </c>
      <c r="GJ26" s="20"/>
      <c r="GK26" s="100">
        <f t="shared" si="184"/>
        <v>0</v>
      </c>
      <c r="GL26" s="100">
        <f t="shared" si="216"/>
        <v>0</v>
      </c>
      <c r="GM26" s="100">
        <f t="shared" si="217"/>
        <v>25.542833073687966</v>
      </c>
      <c r="GN26" s="100">
        <f t="shared" si="218"/>
        <v>0</v>
      </c>
      <c r="GP26" s="100">
        <f t="shared" si="185"/>
        <v>25.542833073687966</v>
      </c>
      <c r="GR26" s="21">
        <f>CZ26</f>
        <v>10.761937856128494</v>
      </c>
      <c r="GS26" s="21">
        <f>DA26</f>
        <v>0</v>
      </c>
      <c r="GT26" s="21">
        <f>DB26</f>
        <v>0</v>
      </c>
      <c r="GU26" s="21">
        <f>DC26</f>
        <v>10.761937856128494</v>
      </c>
      <c r="GV26" s="21"/>
      <c r="GW26" s="100">
        <f t="shared" si="186"/>
        <v>21.523875712256988</v>
      </c>
      <c r="GY26" s="1">
        <f>BX26+EW26</f>
        <v>-286.5545319825149</v>
      </c>
      <c r="GZ26" s="1">
        <f>BY26+EX26</f>
        <v>0</v>
      </c>
      <c r="HA26" s="1">
        <f>BZ26+EY26</f>
        <v>0</v>
      </c>
      <c r="HB26" s="1">
        <f>CA26+EZ26</f>
        <v>0</v>
      </c>
      <c r="HD26" s="100">
        <f t="shared" si="187"/>
        <v>-286.5545319825149</v>
      </c>
    </row>
    <row r="27" spans="1:212" ht="15" customHeight="1" x14ac:dyDescent="0.25">
      <c r="A27" s="1">
        <f>'BTEvent-Driven Loop'!A26</f>
        <v>23</v>
      </c>
      <c r="B27" s="108">
        <f t="shared" si="48"/>
        <v>44626</v>
      </c>
      <c r="D27" s="1">
        <f>'BTEvent-Driven Loop'!C26</f>
        <v>0</v>
      </c>
      <c r="E27" s="1">
        <f>'BTEvent-Driven Loop'!D26</f>
        <v>1</v>
      </c>
      <c r="F27" s="1">
        <f>'BTEvent-Driven Loop'!E26</f>
        <v>0</v>
      </c>
      <c r="G27" s="1">
        <f>'BTEvent-Driven Loop'!F26</f>
        <v>1</v>
      </c>
      <c r="I27" s="1">
        <f>'BTEvent-Driven Loop'!H26</f>
        <v>281.65082389840836</v>
      </c>
      <c r="J27" s="1">
        <f>'BTEvent-Driven Loop'!I26</f>
        <v>1724.1857417143624</v>
      </c>
      <c r="K27" s="1">
        <f>'BTEvent-Driven Loop'!J26</f>
        <v>3455.7474388476116</v>
      </c>
      <c r="L27" s="1">
        <f>'BTEvent-Driven Loop'!K26</f>
        <v>49553.06151446177</v>
      </c>
      <c r="M27" s="1"/>
      <c r="N27" s="1">
        <f>'BTEvent-Driven Loop'!M26</f>
        <v>298.89475189218848</v>
      </c>
      <c r="O27" s="1">
        <f>'BTEvent-Driven Loop'!N26</f>
        <v>1395.7694099592456</v>
      </c>
      <c r="P27" s="1">
        <f>'BTEvent-Driven Loop'!O26</f>
        <v>3557.3870694019529</v>
      </c>
      <c r="Q27" s="1">
        <f>'BTEvent-Driven Loop'!P26</f>
        <v>58129.552930426304</v>
      </c>
      <c r="S27" s="2">
        <f t="shared" si="106"/>
        <v>-1.9999999999999907E-2</v>
      </c>
      <c r="T27" s="2">
        <f t="shared" si="106"/>
        <v>5.0000000000000044E-2</v>
      </c>
      <c r="U27" s="2">
        <f t="shared" si="106"/>
        <v>2.0000000000000018E-2</v>
      </c>
      <c r="V27" s="2">
        <f t="shared" si="106"/>
        <v>4.0000000000000036E-2</v>
      </c>
      <c r="X27" s="2">
        <f t="shared" si="107"/>
        <v>4.0000000000000036E-2</v>
      </c>
      <c r="Y27" s="2">
        <f t="shared" si="107"/>
        <v>-0.15000000000000002</v>
      </c>
      <c r="Z27" s="2">
        <f t="shared" si="107"/>
        <v>5.0000000000000044E-2</v>
      </c>
      <c r="AA27" s="2">
        <f t="shared" si="107"/>
        <v>0.21999999999999997</v>
      </c>
      <c r="AC27" s="1">
        <f t="shared" si="108"/>
        <v>2</v>
      </c>
      <c r="AD27" s="3">
        <f t="shared" si="51"/>
        <v>0.5</v>
      </c>
      <c r="AF27" s="2">
        <f t="shared" si="52"/>
        <v>0</v>
      </c>
      <c r="AG27" s="2">
        <f t="shared" si="52"/>
        <v>0.5</v>
      </c>
      <c r="AH27" s="2">
        <f t="shared" si="52"/>
        <v>0</v>
      </c>
      <c r="AI27" s="2">
        <f t="shared" si="52"/>
        <v>0.5</v>
      </c>
      <c r="AK27" s="1">
        <f t="shared" si="188"/>
        <v>6948.9474005759803</v>
      </c>
      <c r="AL27" s="1">
        <f t="shared" si="189"/>
        <v>0</v>
      </c>
      <c r="AM27" s="1">
        <f t="shared" si="190"/>
        <v>6321.1627732969973</v>
      </c>
      <c r="AN27" s="1">
        <f t="shared" si="191"/>
        <v>6304.1997036153225</v>
      </c>
      <c r="AP27" s="1">
        <f t="shared" si="110"/>
        <v>19574.3098774883</v>
      </c>
      <c r="AQ27" s="1">
        <f t="shared" si="111"/>
        <v>0</v>
      </c>
      <c r="AR27" s="1">
        <f t="shared" si="112"/>
        <v>19574.3098774883</v>
      </c>
      <c r="AT27" s="1">
        <f t="shared" si="192"/>
        <v>0</v>
      </c>
      <c r="AU27" s="1">
        <f t="shared" si="193"/>
        <v>9787.1549387441501</v>
      </c>
      <c r="AV27" s="1">
        <f t="shared" si="194"/>
        <v>0</v>
      </c>
      <c r="AW27" s="1">
        <f t="shared" si="195"/>
        <v>9787.1549387441501</v>
      </c>
      <c r="AY27" s="1">
        <f t="shared" si="113"/>
        <v>6948.9474005759803</v>
      </c>
      <c r="AZ27" s="1">
        <f t="shared" si="114"/>
        <v>0</v>
      </c>
      <c r="BA27" s="1">
        <f t="shared" si="115"/>
        <v>6321.1627732969973</v>
      </c>
      <c r="BB27" s="1">
        <f t="shared" si="116"/>
        <v>0</v>
      </c>
      <c r="BD27" s="1">
        <f t="shared" si="196"/>
        <v>0</v>
      </c>
      <c r="BE27" s="1">
        <f t="shared" si="61"/>
        <v>0</v>
      </c>
      <c r="BF27" s="1">
        <f t="shared" si="62"/>
        <v>0</v>
      </c>
      <c r="BG27" s="1">
        <f t="shared" si="63"/>
        <v>6304.1997036153225</v>
      </c>
      <c r="BI27" s="2">
        <f t="shared" si="117"/>
        <v>-1.9999999999999907E-2</v>
      </c>
      <c r="BJ27" s="2">
        <f t="shared" si="118"/>
        <v>5.0000000000000044E-2</v>
      </c>
      <c r="BK27" s="2">
        <f t="shared" si="119"/>
        <v>2.0000000000000018E-2</v>
      </c>
      <c r="BL27" s="2">
        <f t="shared" si="120"/>
        <v>4.0000000000000036E-2</v>
      </c>
      <c r="BN27" s="1">
        <f t="shared" si="121"/>
        <v>6809.9684525644616</v>
      </c>
      <c r="BO27" s="1">
        <f t="shared" si="122"/>
        <v>0</v>
      </c>
      <c r="BP27" s="1">
        <f t="shared" si="123"/>
        <v>6447.5860287629375</v>
      </c>
      <c r="BQ27" s="1">
        <f t="shared" si="124"/>
        <v>0</v>
      </c>
      <c r="BS27" s="100">
        <f t="shared" si="68"/>
        <v>17.024921131411155</v>
      </c>
      <c r="BT27" s="100">
        <f t="shared" si="69"/>
        <v>0</v>
      </c>
      <c r="BU27" s="100">
        <f t="shared" si="70"/>
        <v>16.118965071907343</v>
      </c>
      <c r="BV27" s="100">
        <f t="shared" si="71"/>
        <v>0</v>
      </c>
      <c r="BW27" s="1"/>
      <c r="BX27" s="1">
        <f t="shared" si="125"/>
        <v>-138.97894801151895</v>
      </c>
      <c r="BY27" s="1">
        <f t="shared" si="198"/>
        <v>0</v>
      </c>
      <c r="BZ27" s="1">
        <f t="shared" si="199"/>
        <v>126.42325546594006</v>
      </c>
      <c r="CA27" s="1">
        <f t="shared" si="200"/>
        <v>0</v>
      </c>
      <c r="CB27" s="1"/>
      <c r="CC27" s="1">
        <f t="shared" si="126"/>
        <v>6792.9435314330503</v>
      </c>
      <c r="CD27" s="1">
        <f t="shared" si="201"/>
        <v>0</v>
      </c>
      <c r="CE27" s="1">
        <f t="shared" si="202"/>
        <v>6431.4670636910305</v>
      </c>
      <c r="CF27" s="1">
        <f t="shared" si="203"/>
        <v>0</v>
      </c>
      <c r="CG27" s="1"/>
      <c r="CH27" s="1">
        <f t="shared" si="73"/>
        <v>13224.410595124082</v>
      </c>
      <c r="CI27" s="1">
        <f t="shared" si="74"/>
        <v>6304.1997036153225</v>
      </c>
      <c r="CJ27" s="1">
        <f t="shared" si="75"/>
        <v>13224.410595124082</v>
      </c>
      <c r="CK27" s="1">
        <f t="shared" si="127"/>
        <v>19528.610298739404</v>
      </c>
      <c r="CL27" s="1"/>
      <c r="CM27" s="1">
        <f t="shared" si="76"/>
        <v>0</v>
      </c>
      <c r="CN27" s="1">
        <f t="shared" si="77"/>
        <v>9764.3051493697021</v>
      </c>
      <c r="CO27" s="1">
        <f t="shared" si="78"/>
        <v>0</v>
      </c>
      <c r="CP27" s="1">
        <f t="shared" si="79"/>
        <v>9764.3051493697021</v>
      </c>
      <c r="CQ27" s="1"/>
      <c r="CR27" s="1">
        <f t="shared" si="128"/>
        <v>19528.610298739404</v>
      </c>
      <c r="CS27" s="1">
        <f t="shared" si="129"/>
        <v>0</v>
      </c>
      <c r="CT27" s="1"/>
      <c r="CU27" s="100">
        <f t="shared" si="80"/>
        <v>0</v>
      </c>
      <c r="CV27" s="100">
        <f t="shared" si="81"/>
        <v>9764.3051493697021</v>
      </c>
      <c r="CW27" s="100">
        <f t="shared" si="82"/>
        <v>0</v>
      </c>
      <c r="CX27" s="100">
        <f t="shared" si="83"/>
        <v>3460.1054457543796</v>
      </c>
      <c r="CY27" s="1"/>
      <c r="CZ27" s="21">
        <f t="shared" si="130"/>
        <v>0</v>
      </c>
      <c r="DA27" s="21">
        <f t="shared" si="131"/>
        <v>14.646457724054553</v>
      </c>
      <c r="DB27" s="21">
        <f t="shared" si="132"/>
        <v>0</v>
      </c>
      <c r="DC27" s="21">
        <f t="shared" si="133"/>
        <v>5.1901581686315694</v>
      </c>
      <c r="DD27" s="1"/>
      <c r="DE27" s="1">
        <f t="shared" si="134"/>
        <v>0</v>
      </c>
      <c r="DF27" s="1">
        <f t="shared" si="135"/>
        <v>9749.6586916456472</v>
      </c>
      <c r="DG27" s="1">
        <f t="shared" si="136"/>
        <v>0</v>
      </c>
      <c r="DH27" s="1">
        <f t="shared" si="137"/>
        <v>3454.915287585748</v>
      </c>
      <c r="DI27" s="1"/>
      <c r="DJ27" s="1">
        <f t="shared" si="86"/>
        <v>0</v>
      </c>
      <c r="DK27" s="1">
        <f t="shared" si="87"/>
        <v>0</v>
      </c>
      <c r="DL27" s="1">
        <f t="shared" si="88"/>
        <v>0</v>
      </c>
      <c r="DM27" s="1">
        <f t="shared" si="89"/>
        <v>6304.1997036153225</v>
      </c>
      <c r="DN27" s="1"/>
      <c r="DO27" s="1">
        <f t="shared" si="138"/>
        <v>0</v>
      </c>
      <c r="DP27" s="1">
        <f t="shared" si="139"/>
        <v>9749.6586916456472</v>
      </c>
      <c r="DQ27" s="1">
        <f t="shared" si="140"/>
        <v>0</v>
      </c>
      <c r="DR27" s="1">
        <f t="shared" si="141"/>
        <v>9759.1149912010696</v>
      </c>
      <c r="DS27" s="1"/>
      <c r="DT27" s="1">
        <f t="shared" si="142"/>
        <v>19508.773682846717</v>
      </c>
      <c r="DU27" s="1">
        <f t="shared" si="143"/>
        <v>0</v>
      </c>
      <c r="DV27" s="1">
        <f t="shared" si="144"/>
        <v>19508.773682846717</v>
      </c>
      <c r="DW27" s="1"/>
      <c r="DX27" s="1">
        <f t="shared" si="145"/>
        <v>0</v>
      </c>
      <c r="DY27" s="1">
        <f t="shared" si="146"/>
        <v>9749.6586916456472</v>
      </c>
      <c r="DZ27" s="1">
        <f t="shared" si="147"/>
        <v>0</v>
      </c>
      <c r="EA27" s="1">
        <f t="shared" si="148"/>
        <v>3454.915287585748</v>
      </c>
      <c r="EB27" s="1"/>
      <c r="EC27" s="2">
        <f t="shared" si="149"/>
        <v>-1.9999999999999907E-2</v>
      </c>
      <c r="ED27" s="2">
        <f t="shared" si="150"/>
        <v>5.0000000000000044E-2</v>
      </c>
      <c r="EE27" s="2">
        <f t="shared" si="151"/>
        <v>2.0000000000000018E-2</v>
      </c>
      <c r="EF27" s="2">
        <f t="shared" si="152"/>
        <v>4.0000000000000036E-2</v>
      </c>
      <c r="EG27" s="1"/>
      <c r="EH27" s="2">
        <f t="shared" si="153"/>
        <v>4.0000000000000036E-2</v>
      </c>
      <c r="EI27" s="2">
        <f t="shared" si="154"/>
        <v>-0.15000000000000002</v>
      </c>
      <c r="EJ27" s="2">
        <f t="shared" si="155"/>
        <v>5.0000000000000044E-2</v>
      </c>
      <c r="EK27" s="2">
        <f t="shared" si="156"/>
        <v>0.21999999999999997</v>
      </c>
      <c r="EL27" s="1"/>
      <c r="EM27" s="2">
        <f t="shared" si="197"/>
        <v>5.9999999999999942E-2</v>
      </c>
      <c r="EN27" s="2">
        <f t="shared" si="157"/>
        <v>-0.20000000000000007</v>
      </c>
      <c r="EO27" s="2">
        <f t="shared" si="158"/>
        <v>3.0000000000000027E-2</v>
      </c>
      <c r="EP27" s="2">
        <f t="shared" si="159"/>
        <v>0.17999999999999994</v>
      </c>
      <c r="EQ27" s="1"/>
      <c r="ER27" s="1">
        <f t="shared" si="160"/>
        <v>0</v>
      </c>
      <c r="ES27" s="1">
        <f t="shared" si="161"/>
        <v>7799.7269533165172</v>
      </c>
      <c r="ET27" s="1">
        <f t="shared" si="162"/>
        <v>0</v>
      </c>
      <c r="EU27" s="1">
        <f t="shared" si="163"/>
        <v>4076.8000393511825</v>
      </c>
      <c r="EV27" s="1"/>
      <c r="EW27" s="1">
        <f t="shared" si="164"/>
        <v>0</v>
      </c>
      <c r="EX27" s="1">
        <f t="shared" si="204"/>
        <v>-487.48293458228278</v>
      </c>
      <c r="EY27" s="1">
        <f t="shared" si="205"/>
        <v>0</v>
      </c>
      <c r="EZ27" s="1">
        <f t="shared" si="206"/>
        <v>-138.19661150343003</v>
      </c>
      <c r="FA27" s="1"/>
      <c r="FB27" s="1">
        <f t="shared" si="165"/>
        <v>0</v>
      </c>
      <c r="FC27" s="1">
        <f t="shared" si="207"/>
        <v>0</v>
      </c>
      <c r="FD27" s="1">
        <f t="shared" si="208"/>
        <v>0</v>
      </c>
      <c r="FE27" s="1">
        <f t="shared" si="209"/>
        <v>6304.1997036153225</v>
      </c>
      <c r="FF27" s="1"/>
      <c r="FG27" s="2">
        <f t="shared" si="166"/>
        <v>4.0000000000000036E-2</v>
      </c>
      <c r="FH27" s="2">
        <f t="shared" si="210"/>
        <v>-0.15000000000000002</v>
      </c>
      <c r="FI27" s="2">
        <f t="shared" si="211"/>
        <v>5.0000000000000044E-2</v>
      </c>
      <c r="FJ27" s="2">
        <f t="shared" si="212"/>
        <v>0.21999999999999997</v>
      </c>
      <c r="FK27" s="1"/>
      <c r="FL27" s="1">
        <f t="shared" si="167"/>
        <v>0</v>
      </c>
      <c r="FM27" s="1">
        <f t="shared" si="168"/>
        <v>0</v>
      </c>
      <c r="FN27" s="1">
        <f t="shared" si="169"/>
        <v>0</v>
      </c>
      <c r="FO27" s="1">
        <f t="shared" si="170"/>
        <v>7691.1236384106933</v>
      </c>
      <c r="FP27" s="1"/>
      <c r="FQ27" s="1">
        <f t="shared" si="171"/>
        <v>0</v>
      </c>
      <c r="FR27" s="1">
        <f t="shared" si="213"/>
        <v>7799.7269533165172</v>
      </c>
      <c r="FS27" s="1">
        <f t="shared" si="214"/>
        <v>0</v>
      </c>
      <c r="FT27" s="1">
        <f t="shared" si="215"/>
        <v>4076.8000393511825</v>
      </c>
      <c r="FU27" s="1"/>
      <c r="FV27" s="1">
        <f t="shared" si="172"/>
        <v>0</v>
      </c>
      <c r="FW27" s="1">
        <f t="shared" si="173"/>
        <v>0</v>
      </c>
      <c r="FX27" s="1">
        <f t="shared" si="174"/>
        <v>0</v>
      </c>
      <c r="FY27" s="1">
        <f t="shared" si="175"/>
        <v>7691.1236384106933</v>
      </c>
      <c r="FZ27" s="1"/>
      <c r="GA27" s="1">
        <f t="shared" si="176"/>
        <v>0</v>
      </c>
      <c r="GB27" s="1">
        <f t="shared" si="177"/>
        <v>7799.7269533165172</v>
      </c>
      <c r="GC27" s="1">
        <f t="shared" si="178"/>
        <v>0</v>
      </c>
      <c r="GD27" s="1">
        <f t="shared" si="179"/>
        <v>11767.923677761875</v>
      </c>
      <c r="GE27" s="1"/>
      <c r="GF27" s="1">
        <f t="shared" si="180"/>
        <v>19567.650631078392</v>
      </c>
      <c r="GG27" s="1">
        <f t="shared" si="181"/>
        <v>0</v>
      </c>
      <c r="GH27" s="1">
        <f t="shared" si="182"/>
        <v>19567.650631078392</v>
      </c>
      <c r="GI27" s="20">
        <f t="shared" si="183"/>
        <v>-3.4020338145190898E-4</v>
      </c>
      <c r="GJ27" s="20"/>
      <c r="GK27" s="100">
        <f t="shared" si="184"/>
        <v>17.024921131411155</v>
      </c>
      <c r="GL27" s="100">
        <f t="shared" si="216"/>
        <v>0</v>
      </c>
      <c r="GM27" s="100">
        <f t="shared" si="217"/>
        <v>16.118965071907343</v>
      </c>
      <c r="GN27" s="100">
        <f t="shared" si="218"/>
        <v>0</v>
      </c>
      <c r="GP27" s="100">
        <f t="shared" si="185"/>
        <v>33.143886203318502</v>
      </c>
      <c r="GR27" s="21">
        <f>CZ27</f>
        <v>0</v>
      </c>
      <c r="GS27" s="21">
        <f>DA27</f>
        <v>14.646457724054553</v>
      </c>
      <c r="GT27" s="21">
        <f>DB27</f>
        <v>0</v>
      </c>
      <c r="GU27" s="21">
        <f>DC27</f>
        <v>5.1901581686315694</v>
      </c>
      <c r="GV27" s="21"/>
      <c r="GW27" s="100">
        <f t="shared" si="186"/>
        <v>19.836615892686122</v>
      </c>
      <c r="GY27" s="1">
        <f>BX27+EW27</f>
        <v>-138.97894801151895</v>
      </c>
      <c r="GZ27" s="1">
        <f>BY27+EX27</f>
        <v>-487.48293458228278</v>
      </c>
      <c r="HA27" s="1">
        <f>BZ27+EY27</f>
        <v>126.42325546594006</v>
      </c>
      <c r="HB27" s="1">
        <f>CA27+EZ27</f>
        <v>-138.19661150343003</v>
      </c>
      <c r="HD27" s="100">
        <f t="shared" si="187"/>
        <v>-638.23523863129174</v>
      </c>
    </row>
    <row r="28" spans="1:212" ht="15" customHeight="1" x14ac:dyDescent="0.25">
      <c r="A28" s="1">
        <f>'BTEvent-Driven Loop'!A27</f>
        <v>24</v>
      </c>
      <c r="B28" s="108">
        <f t="shared" si="48"/>
        <v>44627</v>
      </c>
      <c r="D28" s="1">
        <f>'BTEvent-Driven Loop'!C27</f>
        <v>0</v>
      </c>
      <c r="E28" s="1">
        <f>'BTEvent-Driven Loop'!D27</f>
        <v>0</v>
      </c>
      <c r="F28" s="1">
        <f>'BTEvent-Driven Loop'!E27</f>
        <v>0</v>
      </c>
      <c r="G28" s="1">
        <f>'BTEvent-Driven Loop'!F27</f>
        <v>0</v>
      </c>
      <c r="I28" s="1">
        <f>'BTEvent-Driven Loop'!H27</f>
        <v>292.9168568543447</v>
      </c>
      <c r="J28" s="1">
        <f>'BTEvent-Driven Loop'!I27</f>
        <v>1451.6001863576155</v>
      </c>
      <c r="K28" s="1">
        <f>'BTEvent-Driven Loop'!J27</f>
        <v>3415.0915866258747</v>
      </c>
      <c r="L28" s="1">
        <f>'BTEvent-Driven Loop'!K27</f>
        <v>61036.030576947618</v>
      </c>
      <c r="M28" s="1"/>
      <c r="N28" s="1">
        <f>'BTEvent-Driven Loop'!M27</f>
        <v>254.06053910836019</v>
      </c>
      <c r="O28" s="1">
        <f>'BTEvent-Driven Loop'!N27</f>
        <v>1800.5425388474268</v>
      </c>
      <c r="P28" s="1">
        <f>'BTEvent-Driven Loop'!O27</f>
        <v>4624.6031902225386</v>
      </c>
      <c r="Q28" s="1">
        <f>'BTEvent-Driven Loop'!P27</f>
        <v>73824.532221641406</v>
      </c>
      <c r="S28" s="2">
        <f t="shared" si="106"/>
        <v>-2.0000000000000018E-2</v>
      </c>
      <c r="T28" s="2">
        <f t="shared" si="106"/>
        <v>4.0000000000000036E-2</v>
      </c>
      <c r="U28" s="2">
        <f t="shared" si="106"/>
        <v>-4.0000000000000036E-2</v>
      </c>
      <c r="V28" s="2">
        <f t="shared" si="106"/>
        <v>5.0000000000000044E-2</v>
      </c>
      <c r="X28" s="2">
        <f t="shared" si="107"/>
        <v>-0.15000000000000002</v>
      </c>
      <c r="Y28" s="2">
        <f t="shared" si="107"/>
        <v>0.29000000000000004</v>
      </c>
      <c r="Z28" s="2">
        <f t="shared" si="107"/>
        <v>0.30000000000000004</v>
      </c>
      <c r="AA28" s="2">
        <f t="shared" si="107"/>
        <v>0.27</v>
      </c>
      <c r="AC28" s="1">
        <f t="shared" si="108"/>
        <v>0</v>
      </c>
      <c r="AD28" s="3">
        <f t="shared" si="51"/>
        <v>0</v>
      </c>
      <c r="AF28" s="2">
        <f t="shared" si="52"/>
        <v>0</v>
      </c>
      <c r="AG28" s="2">
        <f t="shared" si="52"/>
        <v>0</v>
      </c>
      <c r="AH28" s="2">
        <f t="shared" si="52"/>
        <v>0</v>
      </c>
      <c r="AI28" s="2">
        <f t="shared" si="52"/>
        <v>0</v>
      </c>
      <c r="AK28" s="1">
        <f t="shared" si="188"/>
        <v>0</v>
      </c>
      <c r="AL28" s="1">
        <f t="shared" si="189"/>
        <v>7799.7269533165172</v>
      </c>
      <c r="AM28" s="1">
        <f t="shared" si="190"/>
        <v>0</v>
      </c>
      <c r="AN28" s="1">
        <f t="shared" si="191"/>
        <v>11767.923677761875</v>
      </c>
      <c r="AP28" s="1">
        <f t="shared" si="110"/>
        <v>19567.650631078392</v>
      </c>
      <c r="AQ28" s="1">
        <f t="shared" si="111"/>
        <v>0</v>
      </c>
      <c r="AR28" s="1">
        <f t="shared" si="112"/>
        <v>19567.650631078392</v>
      </c>
      <c r="AT28" s="1">
        <f t="shared" si="192"/>
        <v>0</v>
      </c>
      <c r="AU28" s="1">
        <f t="shared" si="193"/>
        <v>0</v>
      </c>
      <c r="AV28" s="1">
        <f t="shared" si="194"/>
        <v>0</v>
      </c>
      <c r="AW28" s="1">
        <f t="shared" si="195"/>
        <v>0</v>
      </c>
      <c r="AY28" s="1">
        <f t="shared" si="113"/>
        <v>0</v>
      </c>
      <c r="AZ28" s="1">
        <f t="shared" si="114"/>
        <v>7799.7269533165172</v>
      </c>
      <c r="BA28" s="1">
        <f t="shared" si="115"/>
        <v>0</v>
      </c>
      <c r="BB28" s="1">
        <f t="shared" si="116"/>
        <v>11767.923677761875</v>
      </c>
      <c r="BD28" s="1">
        <f t="shared" si="196"/>
        <v>0</v>
      </c>
      <c r="BE28" s="1">
        <f t="shared" si="61"/>
        <v>0</v>
      </c>
      <c r="BF28" s="1">
        <f t="shared" si="62"/>
        <v>0</v>
      </c>
      <c r="BG28" s="1">
        <f t="shared" si="63"/>
        <v>0</v>
      </c>
      <c r="BI28" s="2">
        <f t="shared" si="117"/>
        <v>-2.0000000000000018E-2</v>
      </c>
      <c r="BJ28" s="2">
        <f t="shared" si="118"/>
        <v>4.0000000000000036E-2</v>
      </c>
      <c r="BK28" s="2">
        <f t="shared" si="119"/>
        <v>-4.0000000000000036E-2</v>
      </c>
      <c r="BL28" s="2">
        <f t="shared" si="120"/>
        <v>5.0000000000000044E-2</v>
      </c>
      <c r="BN28" s="1">
        <f t="shared" si="121"/>
        <v>0</v>
      </c>
      <c r="BO28" s="1">
        <f t="shared" si="122"/>
        <v>8111.7160314491784</v>
      </c>
      <c r="BP28" s="1">
        <f t="shared" si="123"/>
        <v>0</v>
      </c>
      <c r="BQ28" s="1">
        <f t="shared" si="124"/>
        <v>12356.31986164997</v>
      </c>
      <c r="BS28" s="100">
        <f t="shared" si="68"/>
        <v>0</v>
      </c>
      <c r="BT28" s="100">
        <f t="shared" si="69"/>
        <v>20.279290078622946</v>
      </c>
      <c r="BU28" s="100">
        <f t="shared" si="70"/>
        <v>0</v>
      </c>
      <c r="BV28" s="100">
        <f t="shared" si="71"/>
        <v>30.890799654124926</v>
      </c>
      <c r="BW28" s="1"/>
      <c r="BX28" s="1">
        <f t="shared" si="125"/>
        <v>0</v>
      </c>
      <c r="BY28" s="1">
        <f t="shared" si="198"/>
        <v>311.98907813266095</v>
      </c>
      <c r="BZ28" s="1">
        <f t="shared" si="199"/>
        <v>0</v>
      </c>
      <c r="CA28" s="1">
        <f t="shared" si="200"/>
        <v>588.39618388809424</v>
      </c>
      <c r="CB28" s="1"/>
      <c r="CC28" s="1">
        <f t="shared" si="126"/>
        <v>0</v>
      </c>
      <c r="CD28" s="1">
        <f t="shared" si="201"/>
        <v>8091.4367413705559</v>
      </c>
      <c r="CE28" s="1">
        <f t="shared" si="202"/>
        <v>0</v>
      </c>
      <c r="CF28" s="1">
        <f t="shared" si="203"/>
        <v>12325.429061995845</v>
      </c>
      <c r="CG28" s="1"/>
      <c r="CH28" s="1">
        <f t="shared" si="73"/>
        <v>20416.8658033664</v>
      </c>
      <c r="CI28" s="1">
        <f t="shared" si="74"/>
        <v>0</v>
      </c>
      <c r="CJ28" s="1">
        <f t="shared" si="75"/>
        <v>20416.8658033664</v>
      </c>
      <c r="CK28" s="1">
        <f t="shared" si="127"/>
        <v>20416.8658033664</v>
      </c>
      <c r="CL28" s="1"/>
      <c r="CM28" s="1">
        <f t="shared" si="76"/>
        <v>0</v>
      </c>
      <c r="CN28" s="1">
        <f t="shared" si="77"/>
        <v>0</v>
      </c>
      <c r="CO28" s="1">
        <f t="shared" si="78"/>
        <v>0</v>
      </c>
      <c r="CP28" s="1">
        <f t="shared" si="79"/>
        <v>0</v>
      </c>
      <c r="CQ28" s="1"/>
      <c r="CR28" s="1">
        <f t="shared" si="128"/>
        <v>0</v>
      </c>
      <c r="CS28" s="1">
        <f t="shared" si="129"/>
        <v>20416.8658033664</v>
      </c>
      <c r="CT28" s="1"/>
      <c r="CU28" s="100">
        <f t="shared" si="80"/>
        <v>0</v>
      </c>
      <c r="CV28" s="100">
        <f t="shared" si="81"/>
        <v>0</v>
      </c>
      <c r="CW28" s="100">
        <f t="shared" si="82"/>
        <v>0</v>
      </c>
      <c r="CX28" s="100">
        <f t="shared" si="83"/>
        <v>0</v>
      </c>
      <c r="CY28" s="1"/>
      <c r="CZ28" s="21">
        <f t="shared" si="130"/>
        <v>0</v>
      </c>
      <c r="DA28" s="21">
        <f t="shared" si="131"/>
        <v>0</v>
      </c>
      <c r="DB28" s="21">
        <f t="shared" si="132"/>
        <v>0</v>
      </c>
      <c r="DC28" s="21">
        <f t="shared" si="133"/>
        <v>0</v>
      </c>
      <c r="DD28" s="1"/>
      <c r="DE28" s="1">
        <f t="shared" si="134"/>
        <v>0</v>
      </c>
      <c r="DF28" s="1">
        <f t="shared" si="135"/>
        <v>0</v>
      </c>
      <c r="DG28" s="1">
        <f t="shared" si="136"/>
        <v>0</v>
      </c>
      <c r="DH28" s="1">
        <f t="shared" si="137"/>
        <v>0</v>
      </c>
      <c r="DI28" s="1"/>
      <c r="DJ28" s="1">
        <f t="shared" si="86"/>
        <v>0</v>
      </c>
      <c r="DK28" s="1">
        <f t="shared" si="87"/>
        <v>0</v>
      </c>
      <c r="DL28" s="1">
        <f t="shared" si="88"/>
        <v>0</v>
      </c>
      <c r="DM28" s="1">
        <f t="shared" si="89"/>
        <v>0</v>
      </c>
      <c r="DN28" s="1"/>
      <c r="DO28" s="1">
        <f t="shared" si="138"/>
        <v>0</v>
      </c>
      <c r="DP28" s="1">
        <f t="shared" si="139"/>
        <v>0</v>
      </c>
      <c r="DQ28" s="1">
        <f t="shared" si="140"/>
        <v>0</v>
      </c>
      <c r="DR28" s="1">
        <f t="shared" si="141"/>
        <v>0</v>
      </c>
      <c r="DS28" s="1"/>
      <c r="DT28" s="1">
        <f t="shared" si="142"/>
        <v>0</v>
      </c>
      <c r="DU28" s="1">
        <f t="shared" si="143"/>
        <v>20416.8658033664</v>
      </c>
      <c r="DV28" s="1">
        <f t="shared" si="144"/>
        <v>20416.8658033664</v>
      </c>
      <c r="DW28" s="1"/>
      <c r="DX28" s="1">
        <f t="shared" si="145"/>
        <v>0</v>
      </c>
      <c r="DY28" s="1">
        <f t="shared" si="146"/>
        <v>0</v>
      </c>
      <c r="DZ28" s="1">
        <f t="shared" si="147"/>
        <v>0</v>
      </c>
      <c r="EA28" s="1">
        <f t="shared" si="148"/>
        <v>0</v>
      </c>
      <c r="EB28" s="1"/>
      <c r="EC28" s="2">
        <f t="shared" si="149"/>
        <v>-2.0000000000000018E-2</v>
      </c>
      <c r="ED28" s="2">
        <f t="shared" si="150"/>
        <v>4.0000000000000036E-2</v>
      </c>
      <c r="EE28" s="2">
        <f t="shared" si="151"/>
        <v>-4.0000000000000036E-2</v>
      </c>
      <c r="EF28" s="2">
        <f t="shared" si="152"/>
        <v>5.0000000000000044E-2</v>
      </c>
      <c r="EG28" s="1"/>
      <c r="EH28" s="2">
        <f t="shared" si="153"/>
        <v>-0.15000000000000002</v>
      </c>
      <c r="EI28" s="2">
        <f t="shared" si="154"/>
        <v>0.29000000000000004</v>
      </c>
      <c r="EJ28" s="2">
        <f t="shared" si="155"/>
        <v>0.30000000000000004</v>
      </c>
      <c r="EK28" s="2">
        <f t="shared" si="156"/>
        <v>0.27</v>
      </c>
      <c r="EL28" s="1"/>
      <c r="EM28" s="2">
        <f t="shared" si="197"/>
        <v>-0.13</v>
      </c>
      <c r="EN28" s="2">
        <f t="shared" si="157"/>
        <v>0.25</v>
      </c>
      <c r="EO28" s="2">
        <f t="shared" si="158"/>
        <v>0.34000000000000008</v>
      </c>
      <c r="EP28" s="2">
        <f t="shared" si="159"/>
        <v>0.21999999999999997</v>
      </c>
      <c r="EQ28" s="1"/>
      <c r="ER28" s="1">
        <f t="shared" si="160"/>
        <v>0</v>
      </c>
      <c r="ES28" s="1">
        <f t="shared" si="161"/>
        <v>0</v>
      </c>
      <c r="ET28" s="1">
        <f t="shared" si="162"/>
        <v>0</v>
      </c>
      <c r="EU28" s="1">
        <f t="shared" si="163"/>
        <v>0</v>
      </c>
      <c r="EV28" s="1"/>
      <c r="EW28" s="1">
        <f t="shared" si="164"/>
        <v>0</v>
      </c>
      <c r="EX28" s="1">
        <f t="shared" si="204"/>
        <v>0</v>
      </c>
      <c r="EY28" s="1">
        <f t="shared" si="205"/>
        <v>0</v>
      </c>
      <c r="EZ28" s="1">
        <f t="shared" si="206"/>
        <v>0</v>
      </c>
      <c r="FA28" s="1"/>
      <c r="FB28" s="1">
        <f t="shared" si="165"/>
        <v>0</v>
      </c>
      <c r="FC28" s="1">
        <f t="shared" si="207"/>
        <v>0</v>
      </c>
      <c r="FD28" s="1">
        <f t="shared" si="208"/>
        <v>0</v>
      </c>
      <c r="FE28" s="1">
        <f t="shared" si="209"/>
        <v>0</v>
      </c>
      <c r="FF28" s="1"/>
      <c r="FG28" s="2">
        <f t="shared" si="166"/>
        <v>-0.15000000000000002</v>
      </c>
      <c r="FH28" s="2">
        <f t="shared" si="210"/>
        <v>0.29000000000000004</v>
      </c>
      <c r="FI28" s="2">
        <f t="shared" si="211"/>
        <v>0.30000000000000004</v>
      </c>
      <c r="FJ28" s="2">
        <f t="shared" si="212"/>
        <v>0.27</v>
      </c>
      <c r="FK28" s="1"/>
      <c r="FL28" s="1">
        <f t="shared" si="167"/>
        <v>0</v>
      </c>
      <c r="FM28" s="1">
        <f t="shared" si="168"/>
        <v>0</v>
      </c>
      <c r="FN28" s="1">
        <f t="shared" si="169"/>
        <v>0</v>
      </c>
      <c r="FO28" s="1">
        <f t="shared" si="170"/>
        <v>0</v>
      </c>
      <c r="FP28" s="1"/>
      <c r="FQ28" s="1">
        <f t="shared" si="171"/>
        <v>0</v>
      </c>
      <c r="FR28" s="1">
        <f t="shared" si="213"/>
        <v>0</v>
      </c>
      <c r="FS28" s="1">
        <f t="shared" si="214"/>
        <v>0</v>
      </c>
      <c r="FT28" s="1">
        <f t="shared" si="215"/>
        <v>0</v>
      </c>
      <c r="FU28" s="1"/>
      <c r="FV28" s="1">
        <f t="shared" si="172"/>
        <v>0</v>
      </c>
      <c r="FW28" s="1">
        <f t="shared" si="173"/>
        <v>0</v>
      </c>
      <c r="FX28" s="1">
        <f t="shared" si="174"/>
        <v>0</v>
      </c>
      <c r="FY28" s="1">
        <f t="shared" si="175"/>
        <v>0</v>
      </c>
      <c r="FZ28" s="1"/>
      <c r="GA28" s="1">
        <f t="shared" si="176"/>
        <v>0</v>
      </c>
      <c r="GB28" s="1">
        <f t="shared" si="177"/>
        <v>0</v>
      </c>
      <c r="GC28" s="1">
        <f t="shared" si="178"/>
        <v>0</v>
      </c>
      <c r="GD28" s="1">
        <f t="shared" si="179"/>
        <v>0</v>
      </c>
      <c r="GE28" s="1"/>
      <c r="GF28" s="1">
        <f t="shared" si="180"/>
        <v>0</v>
      </c>
      <c r="GG28" s="1">
        <f t="shared" si="181"/>
        <v>20416.8658033664</v>
      </c>
      <c r="GH28" s="1">
        <f t="shared" si="182"/>
        <v>20416.8658033664</v>
      </c>
      <c r="GI28" s="20">
        <f t="shared" si="183"/>
        <v>4.3398933694126729E-2</v>
      </c>
      <c r="GJ28" s="20"/>
      <c r="GK28" s="100">
        <f t="shared" si="184"/>
        <v>0</v>
      </c>
      <c r="GL28" s="100">
        <f t="shared" si="216"/>
        <v>20.279290078622946</v>
      </c>
      <c r="GM28" s="100">
        <f t="shared" si="217"/>
        <v>0</v>
      </c>
      <c r="GN28" s="100">
        <f t="shared" si="218"/>
        <v>30.890799654124926</v>
      </c>
      <c r="GP28" s="100">
        <f t="shared" si="185"/>
        <v>51.170089732747869</v>
      </c>
      <c r="GR28" s="21">
        <f>CZ28</f>
        <v>0</v>
      </c>
      <c r="GS28" s="21">
        <f>DA28</f>
        <v>0</v>
      </c>
      <c r="GT28" s="21">
        <f>DB28</f>
        <v>0</v>
      </c>
      <c r="GU28" s="21">
        <f>DC28</f>
        <v>0</v>
      </c>
      <c r="GV28" s="21"/>
      <c r="GW28" s="100">
        <f t="shared" si="186"/>
        <v>0</v>
      </c>
      <c r="GY28" s="1">
        <f>BX28+EW28</f>
        <v>0</v>
      </c>
      <c r="GZ28" s="1">
        <f>BY28+EX28</f>
        <v>311.98907813266095</v>
      </c>
      <c r="HA28" s="1">
        <f>BZ28+EY28</f>
        <v>0</v>
      </c>
      <c r="HB28" s="1">
        <f>CA28+EZ28</f>
        <v>588.39618388809424</v>
      </c>
      <c r="HD28" s="100">
        <f t="shared" si="187"/>
        <v>900.38526202075514</v>
      </c>
    </row>
    <row r="29" spans="1:212" ht="15" customHeight="1" x14ac:dyDescent="0.25">
      <c r="A29" s="1">
        <f>'BTEvent-Driven Loop'!A28</f>
        <v>25</v>
      </c>
      <c r="B29" s="108">
        <f t="shared" si="48"/>
        <v>44628</v>
      </c>
      <c r="D29" s="1">
        <f>'BTEvent-Driven Loop'!C28</f>
        <v>1</v>
      </c>
      <c r="E29" s="1">
        <f>'BTEvent-Driven Loop'!D28</f>
        <v>0</v>
      </c>
      <c r="F29" s="1">
        <f>'BTEvent-Driven Loop'!E28</f>
        <v>0</v>
      </c>
      <c r="G29" s="1">
        <f>'BTEvent-Driven Loop'!F28</f>
        <v>0</v>
      </c>
      <c r="I29" s="1">
        <f>'BTEvent-Driven Loop'!H28</f>
        <v>246.43872293510938</v>
      </c>
      <c r="J29" s="1">
        <f>'BTEvent-Driven Loop'!I28</f>
        <v>1764.5316880704784</v>
      </c>
      <c r="K29" s="1">
        <f>'BTEvent-Driven Loop'!J28</f>
        <v>4763.3412859292148</v>
      </c>
      <c r="L29" s="1">
        <f>'BTEvent-Driven Loop'!K28</f>
        <v>74562.777543857825</v>
      </c>
      <c r="M29" s="1"/>
      <c r="N29" s="1">
        <f>'BTEvent-Driven Loop'!M28</f>
        <v>246.43872293510938</v>
      </c>
      <c r="O29" s="1">
        <f>'BTEvent-Driven Loop'!N28</f>
        <v>2160.651046616912</v>
      </c>
      <c r="P29" s="1">
        <f>'BTEvent-Driven Loop'!O28</f>
        <v>4578.3571583203129</v>
      </c>
      <c r="Q29" s="1">
        <f>'BTEvent-Driven Loop'!P28</f>
        <v>70871.550932775746</v>
      </c>
      <c r="S29" s="2">
        <f t="shared" si="106"/>
        <v>-3.0000000000000027E-2</v>
      </c>
      <c r="T29" s="2">
        <f t="shared" si="106"/>
        <v>-2.0000000000000018E-2</v>
      </c>
      <c r="U29" s="2">
        <f t="shared" si="106"/>
        <v>3.0000000000000027E-2</v>
      </c>
      <c r="V29" s="2">
        <f t="shared" si="106"/>
        <v>1.0000000000000009E-2</v>
      </c>
      <c r="X29" s="2">
        <f t="shared" si="107"/>
        <v>-3.0000000000000027E-2</v>
      </c>
      <c r="Y29" s="2">
        <f t="shared" si="107"/>
        <v>0.19999999999999996</v>
      </c>
      <c r="Z29" s="2">
        <f t="shared" si="107"/>
        <v>-1.000000000000012E-2</v>
      </c>
      <c r="AA29" s="2">
        <f t="shared" si="107"/>
        <v>-4.0000000000000036E-2</v>
      </c>
      <c r="AC29" s="1">
        <f t="shared" si="108"/>
        <v>1</v>
      </c>
      <c r="AD29" s="3">
        <f t="shared" si="51"/>
        <v>0.8</v>
      </c>
      <c r="AF29" s="2">
        <f t="shared" si="52"/>
        <v>0.8</v>
      </c>
      <c r="AG29" s="2">
        <f t="shared" si="52"/>
        <v>0</v>
      </c>
      <c r="AH29" s="2">
        <f t="shared" si="52"/>
        <v>0</v>
      </c>
      <c r="AI29" s="2">
        <f t="shared" si="52"/>
        <v>0</v>
      </c>
      <c r="AK29" s="1">
        <f t="shared" si="188"/>
        <v>0</v>
      </c>
      <c r="AL29" s="1">
        <f t="shared" si="189"/>
        <v>0</v>
      </c>
      <c r="AM29" s="1">
        <f t="shared" si="190"/>
        <v>0</v>
      </c>
      <c r="AN29" s="1">
        <f t="shared" si="191"/>
        <v>0</v>
      </c>
      <c r="AP29" s="1">
        <f t="shared" si="110"/>
        <v>0</v>
      </c>
      <c r="AQ29" s="1">
        <f t="shared" si="111"/>
        <v>20416.8658033664</v>
      </c>
      <c r="AR29" s="1">
        <f t="shared" si="112"/>
        <v>20416.8658033664</v>
      </c>
      <c r="AT29" s="1">
        <f t="shared" si="192"/>
        <v>16333.49264269312</v>
      </c>
      <c r="AU29" s="1">
        <f t="shared" si="193"/>
        <v>0</v>
      </c>
      <c r="AV29" s="1">
        <f t="shared" si="194"/>
        <v>0</v>
      </c>
      <c r="AW29" s="1">
        <f t="shared" si="195"/>
        <v>0</v>
      </c>
      <c r="AY29" s="1">
        <f t="shared" si="113"/>
        <v>0</v>
      </c>
      <c r="AZ29" s="1">
        <f t="shared" si="114"/>
        <v>0</v>
      </c>
      <c r="BA29" s="1">
        <f t="shared" si="115"/>
        <v>0</v>
      </c>
      <c r="BB29" s="1">
        <f t="shared" si="116"/>
        <v>0</v>
      </c>
      <c r="BD29" s="1">
        <f t="shared" si="196"/>
        <v>0</v>
      </c>
      <c r="BE29" s="1">
        <f t="shared" si="61"/>
        <v>0</v>
      </c>
      <c r="BF29" s="1">
        <f t="shared" si="62"/>
        <v>0</v>
      </c>
      <c r="BG29" s="1">
        <f t="shared" si="63"/>
        <v>0</v>
      </c>
      <c r="BI29" s="2">
        <f t="shared" si="117"/>
        <v>-3.0000000000000027E-2</v>
      </c>
      <c r="BJ29" s="2">
        <f t="shared" si="118"/>
        <v>-2.0000000000000018E-2</v>
      </c>
      <c r="BK29" s="2">
        <f t="shared" si="119"/>
        <v>3.0000000000000027E-2</v>
      </c>
      <c r="BL29" s="2">
        <f t="shared" si="120"/>
        <v>1.0000000000000009E-2</v>
      </c>
      <c r="BN29" s="1">
        <f t="shared" si="121"/>
        <v>0</v>
      </c>
      <c r="BO29" s="1">
        <f t="shared" si="122"/>
        <v>0</v>
      </c>
      <c r="BP29" s="1">
        <f t="shared" si="123"/>
        <v>0</v>
      </c>
      <c r="BQ29" s="1">
        <f t="shared" si="124"/>
        <v>0</v>
      </c>
      <c r="BS29" s="100">
        <f t="shared" si="68"/>
        <v>0</v>
      </c>
      <c r="BT29" s="100">
        <f t="shared" si="69"/>
        <v>0</v>
      </c>
      <c r="BU29" s="100">
        <f t="shared" si="70"/>
        <v>0</v>
      </c>
      <c r="BV29" s="100">
        <f t="shared" si="71"/>
        <v>0</v>
      </c>
      <c r="BW29" s="1"/>
      <c r="BX29" s="1">
        <f t="shared" si="125"/>
        <v>0</v>
      </c>
      <c r="BY29" s="1">
        <f t="shared" si="198"/>
        <v>0</v>
      </c>
      <c r="BZ29" s="1">
        <f t="shared" si="199"/>
        <v>0</v>
      </c>
      <c r="CA29" s="1">
        <f t="shared" si="200"/>
        <v>0</v>
      </c>
      <c r="CB29" s="1"/>
      <c r="CC29" s="1">
        <f t="shared" si="126"/>
        <v>0</v>
      </c>
      <c r="CD29" s="1">
        <f t="shared" si="201"/>
        <v>0</v>
      </c>
      <c r="CE29" s="1">
        <f t="shared" si="202"/>
        <v>0</v>
      </c>
      <c r="CF29" s="1">
        <f t="shared" si="203"/>
        <v>0</v>
      </c>
      <c r="CG29" s="1"/>
      <c r="CH29" s="1">
        <f t="shared" si="73"/>
        <v>0</v>
      </c>
      <c r="CI29" s="1">
        <f t="shared" si="74"/>
        <v>0</v>
      </c>
      <c r="CJ29" s="1">
        <f t="shared" si="75"/>
        <v>20416.8658033664</v>
      </c>
      <c r="CK29" s="1">
        <f t="shared" si="127"/>
        <v>20416.8658033664</v>
      </c>
      <c r="CL29" s="1"/>
      <c r="CM29" s="1">
        <f t="shared" si="76"/>
        <v>16333.49264269312</v>
      </c>
      <c r="CN29" s="1">
        <f t="shared" si="77"/>
        <v>0</v>
      </c>
      <c r="CO29" s="1">
        <f t="shared" si="78"/>
        <v>0</v>
      </c>
      <c r="CP29" s="1">
        <f t="shared" si="79"/>
        <v>0</v>
      </c>
      <c r="CQ29" s="1"/>
      <c r="CR29" s="1">
        <f t="shared" si="128"/>
        <v>16333.49264269312</v>
      </c>
      <c r="CS29" s="1">
        <f t="shared" si="129"/>
        <v>4083.3731606732799</v>
      </c>
      <c r="CT29" s="1"/>
      <c r="CU29" s="100">
        <f t="shared" si="80"/>
        <v>16333.49264269312</v>
      </c>
      <c r="CV29" s="100">
        <f t="shared" si="81"/>
        <v>0</v>
      </c>
      <c r="CW29" s="100">
        <f t="shared" si="82"/>
        <v>0</v>
      </c>
      <c r="CX29" s="100">
        <f t="shared" si="83"/>
        <v>0</v>
      </c>
      <c r="CY29" s="1"/>
      <c r="CZ29" s="21">
        <f t="shared" si="130"/>
        <v>24.500238964039681</v>
      </c>
      <c r="DA29" s="21">
        <f t="shared" si="131"/>
        <v>0</v>
      </c>
      <c r="DB29" s="21">
        <f t="shared" si="132"/>
        <v>0</v>
      </c>
      <c r="DC29" s="21">
        <f t="shared" si="133"/>
        <v>0</v>
      </c>
      <c r="DD29" s="1"/>
      <c r="DE29" s="1">
        <f t="shared" si="134"/>
        <v>16308.99240372908</v>
      </c>
      <c r="DF29" s="1">
        <f t="shared" si="135"/>
        <v>0</v>
      </c>
      <c r="DG29" s="1">
        <f t="shared" si="136"/>
        <v>0</v>
      </c>
      <c r="DH29" s="1">
        <f t="shared" si="137"/>
        <v>0</v>
      </c>
      <c r="DI29" s="1"/>
      <c r="DJ29" s="1">
        <f t="shared" si="86"/>
        <v>0</v>
      </c>
      <c r="DK29" s="1">
        <f t="shared" si="87"/>
        <v>0</v>
      </c>
      <c r="DL29" s="1">
        <f t="shared" si="88"/>
        <v>0</v>
      </c>
      <c r="DM29" s="1">
        <f t="shared" si="89"/>
        <v>0</v>
      </c>
      <c r="DN29" s="1"/>
      <c r="DO29" s="1">
        <f t="shared" si="138"/>
        <v>16308.99240372908</v>
      </c>
      <c r="DP29" s="1">
        <f t="shared" si="139"/>
        <v>0</v>
      </c>
      <c r="DQ29" s="1">
        <f t="shared" si="140"/>
        <v>0</v>
      </c>
      <c r="DR29" s="1">
        <f t="shared" si="141"/>
        <v>0</v>
      </c>
      <c r="DS29" s="1"/>
      <c r="DT29" s="1">
        <f t="shared" si="142"/>
        <v>16308.99240372908</v>
      </c>
      <c r="DU29" s="1">
        <f t="shared" si="143"/>
        <v>4083.3731606732799</v>
      </c>
      <c r="DV29" s="1">
        <f t="shared" si="144"/>
        <v>20392.36556440236</v>
      </c>
      <c r="DW29" s="1"/>
      <c r="DX29" s="1">
        <f t="shared" si="145"/>
        <v>16308.99240372908</v>
      </c>
      <c r="DY29" s="1">
        <f t="shared" si="146"/>
        <v>0</v>
      </c>
      <c r="DZ29" s="1">
        <f t="shared" si="147"/>
        <v>0</v>
      </c>
      <c r="EA29" s="1">
        <f t="shared" si="148"/>
        <v>0</v>
      </c>
      <c r="EB29" s="1"/>
      <c r="EC29" s="2">
        <f t="shared" si="149"/>
        <v>-3.0000000000000027E-2</v>
      </c>
      <c r="ED29" s="2">
        <f t="shared" si="150"/>
        <v>-2.0000000000000018E-2</v>
      </c>
      <c r="EE29" s="2">
        <f t="shared" si="151"/>
        <v>3.0000000000000027E-2</v>
      </c>
      <c r="EF29" s="2">
        <f t="shared" si="152"/>
        <v>1.0000000000000009E-2</v>
      </c>
      <c r="EG29" s="1"/>
      <c r="EH29" s="2">
        <f t="shared" si="153"/>
        <v>-3.0000000000000027E-2</v>
      </c>
      <c r="EI29" s="2">
        <f t="shared" si="154"/>
        <v>0.19999999999999996</v>
      </c>
      <c r="EJ29" s="2">
        <f t="shared" si="155"/>
        <v>-1.000000000000012E-2</v>
      </c>
      <c r="EK29" s="2">
        <f t="shared" si="156"/>
        <v>-4.0000000000000036E-2</v>
      </c>
      <c r="EL29" s="1"/>
      <c r="EM29" s="2">
        <f t="shared" si="197"/>
        <v>0</v>
      </c>
      <c r="EN29" s="2">
        <f t="shared" si="157"/>
        <v>0.21999999999999997</v>
      </c>
      <c r="EO29" s="2">
        <f t="shared" si="158"/>
        <v>-4.0000000000000147E-2</v>
      </c>
      <c r="EP29" s="2">
        <f t="shared" si="159"/>
        <v>-5.0000000000000044E-2</v>
      </c>
      <c r="EQ29" s="1"/>
      <c r="ER29" s="1">
        <f t="shared" si="160"/>
        <v>16308.99240372908</v>
      </c>
      <c r="ES29" s="1">
        <f t="shared" si="161"/>
        <v>0</v>
      </c>
      <c r="ET29" s="1">
        <f t="shared" si="162"/>
        <v>0</v>
      </c>
      <c r="EU29" s="1">
        <f t="shared" si="163"/>
        <v>0</v>
      </c>
      <c r="EV29" s="1"/>
      <c r="EW29" s="1">
        <f t="shared" si="164"/>
        <v>489.26977211187284</v>
      </c>
      <c r="EX29" s="1">
        <f t="shared" si="204"/>
        <v>0</v>
      </c>
      <c r="EY29" s="1">
        <f t="shared" si="205"/>
        <v>0</v>
      </c>
      <c r="EZ29" s="1">
        <f t="shared" si="206"/>
        <v>0</v>
      </c>
      <c r="FA29" s="1"/>
      <c r="FB29" s="1">
        <f t="shared" si="165"/>
        <v>0</v>
      </c>
      <c r="FC29" s="1">
        <f t="shared" si="207"/>
        <v>0</v>
      </c>
      <c r="FD29" s="1">
        <f t="shared" si="208"/>
        <v>0</v>
      </c>
      <c r="FE29" s="1">
        <f t="shared" si="209"/>
        <v>0</v>
      </c>
      <c r="FF29" s="1"/>
      <c r="FG29" s="2">
        <f t="shared" si="166"/>
        <v>-3.0000000000000027E-2</v>
      </c>
      <c r="FH29" s="2">
        <f t="shared" si="210"/>
        <v>0.19999999999999996</v>
      </c>
      <c r="FI29" s="2">
        <f t="shared" si="211"/>
        <v>-1.000000000000012E-2</v>
      </c>
      <c r="FJ29" s="2">
        <f t="shared" si="212"/>
        <v>-4.0000000000000036E-2</v>
      </c>
      <c r="FK29" s="1"/>
      <c r="FL29" s="1">
        <f t="shared" si="167"/>
        <v>0</v>
      </c>
      <c r="FM29" s="1">
        <f t="shared" si="168"/>
        <v>0</v>
      </c>
      <c r="FN29" s="1">
        <f t="shared" si="169"/>
        <v>0</v>
      </c>
      <c r="FO29" s="1">
        <f t="shared" si="170"/>
        <v>0</v>
      </c>
      <c r="FP29" s="1"/>
      <c r="FQ29" s="1">
        <f t="shared" si="171"/>
        <v>16308.99240372908</v>
      </c>
      <c r="FR29" s="1">
        <f t="shared" si="213"/>
        <v>0</v>
      </c>
      <c r="FS29" s="1">
        <f t="shared" si="214"/>
        <v>0</v>
      </c>
      <c r="FT29" s="1">
        <f t="shared" si="215"/>
        <v>0</v>
      </c>
      <c r="FU29" s="1"/>
      <c r="FV29" s="1">
        <f t="shared" si="172"/>
        <v>0</v>
      </c>
      <c r="FW29" s="1">
        <f t="shared" si="173"/>
        <v>0</v>
      </c>
      <c r="FX29" s="1">
        <f t="shared" si="174"/>
        <v>0</v>
      </c>
      <c r="FY29" s="1">
        <f t="shared" si="175"/>
        <v>0</v>
      </c>
      <c r="FZ29" s="1"/>
      <c r="GA29" s="1">
        <f t="shared" si="176"/>
        <v>16308.99240372908</v>
      </c>
      <c r="GB29" s="1">
        <f t="shared" si="177"/>
        <v>0</v>
      </c>
      <c r="GC29" s="1">
        <f t="shared" si="178"/>
        <v>0</v>
      </c>
      <c r="GD29" s="1">
        <f t="shared" si="179"/>
        <v>0</v>
      </c>
      <c r="GE29" s="1"/>
      <c r="GF29" s="1">
        <f t="shared" si="180"/>
        <v>16308.99240372908</v>
      </c>
      <c r="GG29" s="1">
        <f t="shared" si="181"/>
        <v>4083.3731606732799</v>
      </c>
      <c r="GH29" s="1">
        <f t="shared" si="182"/>
        <v>20392.36556440236</v>
      </c>
      <c r="GI29" s="20">
        <f t="shared" si="183"/>
        <v>-1.1999999999999789E-3</v>
      </c>
      <c r="GJ29" s="20"/>
      <c r="GK29" s="100">
        <f t="shared" si="184"/>
        <v>0</v>
      </c>
      <c r="GL29" s="100">
        <f t="shared" si="216"/>
        <v>0</v>
      </c>
      <c r="GM29" s="100">
        <f t="shared" si="217"/>
        <v>0</v>
      </c>
      <c r="GN29" s="100">
        <f t="shared" si="218"/>
        <v>0</v>
      </c>
      <c r="GP29" s="100">
        <f t="shared" si="185"/>
        <v>0</v>
      </c>
      <c r="GR29" s="21">
        <f>CZ29</f>
        <v>24.500238964039681</v>
      </c>
      <c r="GS29" s="21">
        <f>DA29</f>
        <v>0</v>
      </c>
      <c r="GT29" s="21">
        <f>DB29</f>
        <v>0</v>
      </c>
      <c r="GU29" s="21">
        <f>DC29</f>
        <v>0</v>
      </c>
      <c r="GV29" s="21"/>
      <c r="GW29" s="100">
        <f t="shared" si="186"/>
        <v>24.500238964039681</v>
      </c>
      <c r="GY29" s="1">
        <f>BX29+EW29</f>
        <v>489.26977211187284</v>
      </c>
      <c r="GZ29" s="1">
        <f>BY29+EX29</f>
        <v>0</v>
      </c>
      <c r="HA29" s="1">
        <f>BZ29+EY29</f>
        <v>0</v>
      </c>
      <c r="HB29" s="1">
        <f>CA29+EZ29</f>
        <v>0</v>
      </c>
      <c r="HD29" s="100">
        <f t="shared" si="187"/>
        <v>489.26977211187284</v>
      </c>
    </row>
    <row r="30" spans="1:212" ht="15" customHeight="1" x14ac:dyDescent="0.25">
      <c r="A30" s="1">
        <f>'BTEvent-Driven Loop'!A29</f>
        <v>26</v>
      </c>
      <c r="B30" s="108">
        <f t="shared" si="48"/>
        <v>44629</v>
      </c>
      <c r="D30" s="1">
        <f>'BTEvent-Driven Loop'!C29</f>
        <v>1</v>
      </c>
      <c r="E30" s="1">
        <f>'BTEvent-Driven Loop'!D29</f>
        <v>0</v>
      </c>
      <c r="F30" s="1">
        <f>'BTEvent-Driven Loop'!E29</f>
        <v>1</v>
      </c>
      <c r="G30" s="1">
        <f>'BTEvent-Driven Loop'!F29</f>
        <v>1</v>
      </c>
      <c r="I30" s="1">
        <f>'BTEvent-Driven Loop'!H29</f>
        <v>239.0455612470561</v>
      </c>
      <c r="J30" s="1">
        <f>'BTEvent-Driven Loop'!I29</f>
        <v>2052.6184942860664</v>
      </c>
      <c r="K30" s="1">
        <f>'BTEvent-Driven Loop'!J29</f>
        <v>4532.5735867371095</v>
      </c>
      <c r="L30" s="1">
        <f>'BTEvent-Driven Loop'!K29</f>
        <v>67327.97338613696</v>
      </c>
      <c r="M30" s="1"/>
      <c r="N30" s="1">
        <f>'BTEvent-Driven Loop'!M29</f>
        <v>266.15382076991813</v>
      </c>
      <c r="O30" s="1">
        <f>'BTEvent-Driven Loop'!N29</f>
        <v>2203.8640675492502</v>
      </c>
      <c r="P30" s="1">
        <f>'BTEvent-Driven Loop'!O29</f>
        <v>4944.6257309859384</v>
      </c>
      <c r="Q30" s="1">
        <f>'BTEvent-Driven Loop'!P29</f>
        <v>63784.395839498175</v>
      </c>
      <c r="S30" s="2">
        <f t="shared" si="106"/>
        <v>-3.0000000000000027E-2</v>
      </c>
      <c r="T30" s="2">
        <f t="shared" si="106"/>
        <v>-5.0000000000000044E-2</v>
      </c>
      <c r="U30" s="2">
        <f t="shared" si="106"/>
        <v>-1.0000000000000009E-2</v>
      </c>
      <c r="V30" s="2">
        <f t="shared" si="106"/>
        <v>-4.9999999999999933E-2</v>
      </c>
      <c r="X30" s="2">
        <f t="shared" si="107"/>
        <v>8.0000000000000071E-2</v>
      </c>
      <c r="Y30" s="2">
        <f t="shared" si="107"/>
        <v>2.0000000000000018E-2</v>
      </c>
      <c r="Z30" s="2">
        <f t="shared" si="107"/>
        <v>8.0000000000000071E-2</v>
      </c>
      <c r="AA30" s="2">
        <f t="shared" si="107"/>
        <v>-9.9999999999999978E-2</v>
      </c>
      <c r="AC30" s="1">
        <f t="shared" si="108"/>
        <v>3</v>
      </c>
      <c r="AD30" s="3">
        <f t="shared" si="51"/>
        <v>0.33333333333333331</v>
      </c>
      <c r="AF30" s="2">
        <f t="shared" si="52"/>
        <v>0.33333333333333331</v>
      </c>
      <c r="AG30" s="2">
        <f t="shared" si="52"/>
        <v>0</v>
      </c>
      <c r="AH30" s="2">
        <f t="shared" si="52"/>
        <v>0.33333333333333331</v>
      </c>
      <c r="AI30" s="2">
        <f t="shared" si="52"/>
        <v>0.33333333333333331</v>
      </c>
      <c r="AK30" s="1">
        <f t="shared" si="188"/>
        <v>16308.99240372908</v>
      </c>
      <c r="AL30" s="1">
        <f t="shared" si="189"/>
        <v>0</v>
      </c>
      <c r="AM30" s="1">
        <f t="shared" si="190"/>
        <v>0</v>
      </c>
      <c r="AN30" s="1">
        <f t="shared" si="191"/>
        <v>0</v>
      </c>
      <c r="AP30" s="1">
        <f t="shared" si="110"/>
        <v>16308.99240372908</v>
      </c>
      <c r="AQ30" s="1">
        <f t="shared" si="111"/>
        <v>4083.3731606732799</v>
      </c>
      <c r="AR30" s="1">
        <f t="shared" si="112"/>
        <v>20392.36556440236</v>
      </c>
      <c r="AT30" s="1">
        <f t="shared" si="192"/>
        <v>6797.4551881341195</v>
      </c>
      <c r="AU30" s="1">
        <f t="shared" si="193"/>
        <v>0</v>
      </c>
      <c r="AV30" s="1">
        <f t="shared" si="194"/>
        <v>6797.4551881341195</v>
      </c>
      <c r="AW30" s="1">
        <f t="shared" si="195"/>
        <v>6797.4551881341195</v>
      </c>
      <c r="AY30" s="1">
        <f t="shared" si="113"/>
        <v>9511.5372155949608</v>
      </c>
      <c r="AZ30" s="1">
        <f t="shared" si="114"/>
        <v>0</v>
      </c>
      <c r="BA30" s="1">
        <f t="shared" si="115"/>
        <v>0</v>
      </c>
      <c r="BB30" s="1">
        <f t="shared" si="116"/>
        <v>0</v>
      </c>
      <c r="BD30" s="1">
        <f t="shared" si="196"/>
        <v>6797.4551881341195</v>
      </c>
      <c r="BE30" s="1">
        <f t="shared" si="61"/>
        <v>0</v>
      </c>
      <c r="BF30" s="1">
        <f t="shared" si="62"/>
        <v>0</v>
      </c>
      <c r="BG30" s="1">
        <f t="shared" si="63"/>
        <v>0</v>
      </c>
      <c r="BI30" s="2">
        <f t="shared" si="117"/>
        <v>-3.0000000000000027E-2</v>
      </c>
      <c r="BJ30" s="2">
        <f t="shared" si="118"/>
        <v>-5.0000000000000044E-2</v>
      </c>
      <c r="BK30" s="2">
        <f t="shared" si="119"/>
        <v>-1.0000000000000009E-2</v>
      </c>
      <c r="BL30" s="2">
        <f t="shared" si="120"/>
        <v>-4.9999999999999933E-2</v>
      </c>
      <c r="BN30" s="1">
        <f t="shared" si="121"/>
        <v>9226.1910991271125</v>
      </c>
      <c r="BO30" s="1">
        <f t="shared" si="122"/>
        <v>0</v>
      </c>
      <c r="BP30" s="1">
        <f t="shared" si="123"/>
        <v>0</v>
      </c>
      <c r="BQ30" s="1">
        <f t="shared" si="124"/>
        <v>0</v>
      </c>
      <c r="BS30" s="100">
        <f t="shared" si="68"/>
        <v>23.065477747817781</v>
      </c>
      <c r="BT30" s="100">
        <f t="shared" si="69"/>
        <v>0</v>
      </c>
      <c r="BU30" s="100">
        <f t="shared" si="70"/>
        <v>0</v>
      </c>
      <c r="BV30" s="100">
        <f t="shared" si="71"/>
        <v>0</v>
      </c>
      <c r="BW30" s="1"/>
      <c r="BX30" s="1">
        <f t="shared" si="125"/>
        <v>-285.34611646784907</v>
      </c>
      <c r="BY30" s="1">
        <f t="shared" si="198"/>
        <v>0</v>
      </c>
      <c r="BZ30" s="1">
        <f t="shared" si="199"/>
        <v>0</v>
      </c>
      <c r="CA30" s="1">
        <f t="shared" si="200"/>
        <v>0</v>
      </c>
      <c r="CB30" s="1"/>
      <c r="CC30" s="1">
        <f t="shared" si="126"/>
        <v>9203.1256213792949</v>
      </c>
      <c r="CD30" s="1">
        <f t="shared" si="201"/>
        <v>0</v>
      </c>
      <c r="CE30" s="1">
        <f t="shared" si="202"/>
        <v>0</v>
      </c>
      <c r="CF30" s="1">
        <f t="shared" si="203"/>
        <v>0</v>
      </c>
      <c r="CG30" s="1"/>
      <c r="CH30" s="1">
        <f t="shared" si="73"/>
        <v>9203.1256213792949</v>
      </c>
      <c r="CI30" s="1">
        <f t="shared" si="74"/>
        <v>6797.4551881341195</v>
      </c>
      <c r="CJ30" s="1">
        <f t="shared" si="75"/>
        <v>13286.498782052575</v>
      </c>
      <c r="CK30" s="1">
        <f t="shared" si="127"/>
        <v>20083.953970186696</v>
      </c>
      <c r="CL30" s="1"/>
      <c r="CM30" s="1">
        <f t="shared" si="76"/>
        <v>6694.6513233955648</v>
      </c>
      <c r="CN30" s="1">
        <f t="shared" si="77"/>
        <v>0</v>
      </c>
      <c r="CO30" s="1">
        <f t="shared" si="78"/>
        <v>6694.6513233955648</v>
      </c>
      <c r="CP30" s="1">
        <f t="shared" si="79"/>
        <v>6694.6513233955648</v>
      </c>
      <c r="CQ30" s="1"/>
      <c r="CR30" s="1">
        <f t="shared" si="128"/>
        <v>20083.953970186696</v>
      </c>
      <c r="CS30" s="1">
        <f t="shared" si="129"/>
        <v>0</v>
      </c>
      <c r="CT30" s="1"/>
      <c r="CU30" s="100">
        <f t="shared" si="80"/>
        <v>0</v>
      </c>
      <c r="CV30" s="100">
        <f t="shared" si="81"/>
        <v>0</v>
      </c>
      <c r="CW30" s="100">
        <f t="shared" si="82"/>
        <v>6694.6513233955648</v>
      </c>
      <c r="CX30" s="100">
        <f t="shared" si="83"/>
        <v>6694.6513233955648</v>
      </c>
      <c r="CY30" s="1"/>
      <c r="CZ30" s="21">
        <f t="shared" si="130"/>
        <v>0</v>
      </c>
      <c r="DA30" s="21">
        <f t="shared" si="131"/>
        <v>0</v>
      </c>
      <c r="DB30" s="21">
        <f t="shared" si="132"/>
        <v>10.041976985093347</v>
      </c>
      <c r="DC30" s="21">
        <f t="shared" si="133"/>
        <v>10.041976985093347</v>
      </c>
      <c r="DD30" s="1"/>
      <c r="DE30" s="1">
        <f t="shared" si="134"/>
        <v>0</v>
      </c>
      <c r="DF30" s="1">
        <f t="shared" si="135"/>
        <v>0</v>
      </c>
      <c r="DG30" s="1">
        <f t="shared" si="136"/>
        <v>6684.6093464104715</v>
      </c>
      <c r="DH30" s="1">
        <f t="shared" si="137"/>
        <v>6684.6093464104715</v>
      </c>
      <c r="DI30" s="1"/>
      <c r="DJ30" s="1">
        <f t="shared" si="86"/>
        <v>6797.4551881341195</v>
      </c>
      <c r="DK30" s="1">
        <f t="shared" si="87"/>
        <v>0</v>
      </c>
      <c r="DL30" s="1">
        <f t="shared" si="88"/>
        <v>0</v>
      </c>
      <c r="DM30" s="1">
        <f t="shared" si="89"/>
        <v>0</v>
      </c>
      <c r="DN30" s="1"/>
      <c r="DO30" s="1">
        <f t="shared" si="138"/>
        <v>6797.4551881341195</v>
      </c>
      <c r="DP30" s="1">
        <f t="shared" si="139"/>
        <v>0</v>
      </c>
      <c r="DQ30" s="1">
        <f t="shared" si="140"/>
        <v>6684.6093464104715</v>
      </c>
      <c r="DR30" s="1">
        <f t="shared" si="141"/>
        <v>6684.6093464104715</v>
      </c>
      <c r="DS30" s="1"/>
      <c r="DT30" s="1">
        <f t="shared" si="142"/>
        <v>20166.673880955062</v>
      </c>
      <c r="DU30" s="1">
        <f t="shared" si="143"/>
        <v>0</v>
      </c>
      <c r="DV30" s="1">
        <f t="shared" si="144"/>
        <v>20166.673880955062</v>
      </c>
      <c r="DW30" s="1"/>
      <c r="DX30" s="1">
        <f t="shared" si="145"/>
        <v>0</v>
      </c>
      <c r="DY30" s="1">
        <f t="shared" si="146"/>
        <v>0</v>
      </c>
      <c r="DZ30" s="1">
        <f t="shared" si="147"/>
        <v>6684.6093464104715</v>
      </c>
      <c r="EA30" s="1">
        <f t="shared" si="148"/>
        <v>6684.6093464104715</v>
      </c>
      <c r="EB30" s="1"/>
      <c r="EC30" s="2">
        <f t="shared" si="149"/>
        <v>-3.0000000000000027E-2</v>
      </c>
      <c r="ED30" s="2">
        <f t="shared" si="150"/>
        <v>-5.0000000000000044E-2</v>
      </c>
      <c r="EE30" s="2">
        <f t="shared" si="151"/>
        <v>-1.0000000000000009E-2</v>
      </c>
      <c r="EF30" s="2">
        <f t="shared" si="152"/>
        <v>-4.9999999999999933E-2</v>
      </c>
      <c r="EG30" s="1"/>
      <c r="EH30" s="2">
        <f t="shared" si="153"/>
        <v>8.0000000000000071E-2</v>
      </c>
      <c r="EI30" s="2">
        <f t="shared" si="154"/>
        <v>2.0000000000000018E-2</v>
      </c>
      <c r="EJ30" s="2">
        <f t="shared" si="155"/>
        <v>8.0000000000000071E-2</v>
      </c>
      <c r="EK30" s="2">
        <f t="shared" si="156"/>
        <v>-9.9999999999999978E-2</v>
      </c>
      <c r="EL30" s="1"/>
      <c r="EM30" s="2">
        <f t="shared" si="197"/>
        <v>0.1100000000000001</v>
      </c>
      <c r="EN30" s="2">
        <f t="shared" si="157"/>
        <v>7.0000000000000062E-2</v>
      </c>
      <c r="EO30" s="2">
        <f t="shared" si="158"/>
        <v>9.000000000000008E-2</v>
      </c>
      <c r="EP30" s="2">
        <f t="shared" si="159"/>
        <v>-5.0000000000000044E-2</v>
      </c>
      <c r="EQ30" s="1"/>
      <c r="ER30" s="1">
        <f t="shared" si="160"/>
        <v>0</v>
      </c>
      <c r="ES30" s="1">
        <f t="shared" si="161"/>
        <v>0</v>
      </c>
      <c r="ET30" s="1">
        <f t="shared" si="162"/>
        <v>7286.2241875874142</v>
      </c>
      <c r="EU30" s="1">
        <f t="shared" si="163"/>
        <v>6350.378879089948</v>
      </c>
      <c r="EV30" s="1"/>
      <c r="EW30" s="1">
        <f t="shared" si="164"/>
        <v>0</v>
      </c>
      <c r="EX30" s="1">
        <f t="shared" si="204"/>
        <v>0</v>
      </c>
      <c r="EY30" s="1">
        <f t="shared" si="205"/>
        <v>66.846093464104769</v>
      </c>
      <c r="EZ30" s="1">
        <f t="shared" si="206"/>
        <v>334.23046732052313</v>
      </c>
      <c r="FA30" s="1"/>
      <c r="FB30" s="1">
        <f t="shared" si="165"/>
        <v>6797.4551881341195</v>
      </c>
      <c r="FC30" s="1">
        <f t="shared" si="207"/>
        <v>0</v>
      </c>
      <c r="FD30" s="1">
        <f t="shared" si="208"/>
        <v>0</v>
      </c>
      <c r="FE30" s="1">
        <f t="shared" si="209"/>
        <v>0</v>
      </c>
      <c r="FF30" s="1"/>
      <c r="FG30" s="2">
        <f t="shared" si="166"/>
        <v>8.0000000000000071E-2</v>
      </c>
      <c r="FH30" s="2">
        <f t="shared" si="210"/>
        <v>2.0000000000000018E-2</v>
      </c>
      <c r="FI30" s="2">
        <f t="shared" si="211"/>
        <v>8.0000000000000071E-2</v>
      </c>
      <c r="FJ30" s="2">
        <f t="shared" si="212"/>
        <v>-9.9999999999999978E-2</v>
      </c>
      <c r="FK30" s="1"/>
      <c r="FL30" s="1">
        <f t="shared" si="167"/>
        <v>7341.251603184849</v>
      </c>
      <c r="FM30" s="1">
        <f t="shared" si="168"/>
        <v>0</v>
      </c>
      <c r="FN30" s="1">
        <f t="shared" si="169"/>
        <v>0</v>
      </c>
      <c r="FO30" s="1">
        <f t="shared" si="170"/>
        <v>0</v>
      </c>
      <c r="FP30" s="1"/>
      <c r="FQ30" s="1">
        <f t="shared" si="171"/>
        <v>0</v>
      </c>
      <c r="FR30" s="1">
        <f t="shared" si="213"/>
        <v>0</v>
      </c>
      <c r="FS30" s="1">
        <f t="shared" si="214"/>
        <v>7286.2241875874142</v>
      </c>
      <c r="FT30" s="1">
        <f t="shared" si="215"/>
        <v>6350.378879089948</v>
      </c>
      <c r="FU30" s="1"/>
      <c r="FV30" s="1">
        <f t="shared" si="172"/>
        <v>7341.251603184849</v>
      </c>
      <c r="FW30" s="1">
        <f t="shared" si="173"/>
        <v>0</v>
      </c>
      <c r="FX30" s="1">
        <f t="shared" si="174"/>
        <v>0</v>
      </c>
      <c r="FY30" s="1">
        <f t="shared" si="175"/>
        <v>0</v>
      </c>
      <c r="FZ30" s="1"/>
      <c r="GA30" s="1">
        <f t="shared" si="176"/>
        <v>7341.251603184849</v>
      </c>
      <c r="GB30" s="1">
        <f t="shared" si="177"/>
        <v>0</v>
      </c>
      <c r="GC30" s="1">
        <f t="shared" si="178"/>
        <v>7286.2241875874142</v>
      </c>
      <c r="GD30" s="1">
        <f t="shared" si="179"/>
        <v>6350.378879089948</v>
      </c>
      <c r="GE30" s="1"/>
      <c r="GF30" s="1">
        <f t="shared" si="180"/>
        <v>20977.854669862212</v>
      </c>
      <c r="GG30" s="1">
        <f t="shared" si="181"/>
        <v>0</v>
      </c>
      <c r="GH30" s="1">
        <f t="shared" si="182"/>
        <v>20977.854669862212</v>
      </c>
      <c r="GI30" s="20">
        <f t="shared" si="183"/>
        <v>2.8711191137231307E-2</v>
      </c>
      <c r="GJ30" s="20"/>
      <c r="GK30" s="100">
        <f t="shared" si="184"/>
        <v>23.065477747817781</v>
      </c>
      <c r="GL30" s="100">
        <f t="shared" si="216"/>
        <v>0</v>
      </c>
      <c r="GM30" s="100">
        <f t="shared" si="217"/>
        <v>0</v>
      </c>
      <c r="GN30" s="100">
        <f t="shared" si="218"/>
        <v>0</v>
      </c>
      <c r="GP30" s="100">
        <f t="shared" si="185"/>
        <v>23.065477747817781</v>
      </c>
      <c r="GR30" s="21">
        <f>CZ30</f>
        <v>0</v>
      </c>
      <c r="GS30" s="21">
        <f>DA30</f>
        <v>0</v>
      </c>
      <c r="GT30" s="21">
        <f>DB30</f>
        <v>10.041976985093347</v>
      </c>
      <c r="GU30" s="21">
        <f>DC30</f>
        <v>10.041976985093347</v>
      </c>
      <c r="GV30" s="21"/>
      <c r="GW30" s="100">
        <f t="shared" si="186"/>
        <v>20.083953970186695</v>
      </c>
      <c r="GY30" s="1">
        <f>BX30+EW30</f>
        <v>-285.34611646784907</v>
      </c>
      <c r="GZ30" s="1">
        <f>BY30+EX30</f>
        <v>0</v>
      </c>
      <c r="HA30" s="1">
        <f>BZ30+EY30</f>
        <v>66.846093464104769</v>
      </c>
      <c r="HB30" s="1">
        <f>CA30+EZ30</f>
        <v>334.23046732052313</v>
      </c>
      <c r="HD30" s="100">
        <f t="shared" si="187"/>
        <v>115.73044431677883</v>
      </c>
    </row>
    <row r="31" spans="1:212" ht="15" customHeight="1" x14ac:dyDescent="0.25">
      <c r="A31" s="1">
        <f>'BTEvent-Driven Loop'!A30</f>
        <v>27</v>
      </c>
      <c r="B31" s="108">
        <f t="shared" si="48"/>
        <v>44630</v>
      </c>
      <c r="D31" s="1">
        <f>'BTEvent-Driven Loop'!C30</f>
        <v>1</v>
      </c>
      <c r="E31" s="1">
        <f>'BTEvent-Driven Loop'!D30</f>
        <v>0</v>
      </c>
      <c r="F31" s="1">
        <f>'BTEvent-Driven Loop'!E30</f>
        <v>0</v>
      </c>
      <c r="G31" s="1">
        <f>'BTEvent-Driven Loop'!F30</f>
        <v>0</v>
      </c>
      <c r="I31" s="1">
        <f>'BTEvent-Driven Loop'!H30</f>
        <v>258.16920614682056</v>
      </c>
      <c r="J31" s="1">
        <f>'BTEvent-Driven Loop'!I30</f>
        <v>2181.8254268737578</v>
      </c>
      <c r="K31" s="1">
        <f>'BTEvent-Driven Loop'!J30</f>
        <v>5191.8570175352352</v>
      </c>
      <c r="L31" s="1">
        <f>'BTEvent-Driven Loop'!K30</f>
        <v>61233.020005918246</v>
      </c>
      <c r="M31" s="1"/>
      <c r="N31" s="1">
        <f>'BTEvent-Driven Loop'!M30</f>
        <v>231.55382406982878</v>
      </c>
      <c r="O31" s="1">
        <f>'BTEvent-Driven Loop'!N30</f>
        <v>2556.4823183571302</v>
      </c>
      <c r="P31" s="1">
        <f>'BTEvent-Driven Loop'!O30</f>
        <v>5933.5508771831255</v>
      </c>
      <c r="Q31" s="1">
        <f>'BTEvent-Driven Loop'!P30</f>
        <v>58043.800213943337</v>
      </c>
      <c r="S31" s="2">
        <f t="shared" si="106"/>
        <v>-3.0000000000000138E-2</v>
      </c>
      <c r="T31" s="2">
        <f t="shared" si="106"/>
        <v>-9.9999999999998979E-3</v>
      </c>
      <c r="U31" s="2">
        <f t="shared" si="106"/>
        <v>5.0000000000000044E-2</v>
      </c>
      <c r="V31" s="2">
        <f t="shared" si="106"/>
        <v>-4.0000000000000036E-2</v>
      </c>
      <c r="X31" s="2">
        <f t="shared" si="107"/>
        <v>-0.13</v>
      </c>
      <c r="Y31" s="2">
        <f t="shared" si="107"/>
        <v>0.15999999999999992</v>
      </c>
      <c r="Z31" s="2">
        <f t="shared" si="107"/>
        <v>0.19999999999999996</v>
      </c>
      <c r="AA31" s="2">
        <f t="shared" si="107"/>
        <v>-8.9999999999999969E-2</v>
      </c>
      <c r="AC31" s="1">
        <f t="shared" si="108"/>
        <v>1</v>
      </c>
      <c r="AD31" s="3">
        <f t="shared" si="51"/>
        <v>0.8</v>
      </c>
      <c r="AF31" s="2">
        <f t="shared" si="52"/>
        <v>0.8</v>
      </c>
      <c r="AG31" s="2">
        <f t="shared" si="52"/>
        <v>0</v>
      </c>
      <c r="AH31" s="2">
        <f t="shared" si="52"/>
        <v>0</v>
      </c>
      <c r="AI31" s="2">
        <f t="shared" si="52"/>
        <v>0</v>
      </c>
      <c r="AK31" s="1">
        <f t="shared" si="188"/>
        <v>7341.251603184849</v>
      </c>
      <c r="AL31" s="1">
        <f t="shared" si="189"/>
        <v>0</v>
      </c>
      <c r="AM31" s="1">
        <f t="shared" si="190"/>
        <v>7286.2241875874142</v>
      </c>
      <c r="AN31" s="1">
        <f t="shared" si="191"/>
        <v>6350.378879089948</v>
      </c>
      <c r="AP31" s="1">
        <f t="shared" si="110"/>
        <v>20977.854669862212</v>
      </c>
      <c r="AQ31" s="1">
        <f t="shared" si="111"/>
        <v>0</v>
      </c>
      <c r="AR31" s="1">
        <f t="shared" si="112"/>
        <v>20977.854669862212</v>
      </c>
      <c r="AT31" s="1">
        <f t="shared" si="192"/>
        <v>16782.28373588977</v>
      </c>
      <c r="AU31" s="1">
        <f t="shared" si="193"/>
        <v>0</v>
      </c>
      <c r="AV31" s="1">
        <f t="shared" si="194"/>
        <v>0</v>
      </c>
      <c r="AW31" s="1">
        <f t="shared" si="195"/>
        <v>0</v>
      </c>
      <c r="AY31" s="1">
        <f t="shared" si="113"/>
        <v>0</v>
      </c>
      <c r="AZ31" s="1">
        <f t="shared" si="114"/>
        <v>0</v>
      </c>
      <c r="BA31" s="1">
        <f t="shared" si="115"/>
        <v>7286.2241875874142</v>
      </c>
      <c r="BB31" s="1">
        <f t="shared" si="116"/>
        <v>6350.378879089948</v>
      </c>
      <c r="BD31" s="1">
        <f t="shared" si="196"/>
        <v>7341.251603184849</v>
      </c>
      <c r="BE31" s="1">
        <f t="shared" si="61"/>
        <v>0</v>
      </c>
      <c r="BF31" s="1">
        <f t="shared" si="62"/>
        <v>0</v>
      </c>
      <c r="BG31" s="1">
        <f t="shared" si="63"/>
        <v>0</v>
      </c>
      <c r="BI31" s="2">
        <f t="shared" si="117"/>
        <v>-3.0000000000000138E-2</v>
      </c>
      <c r="BJ31" s="2">
        <f t="shared" si="118"/>
        <v>-9.9999999999998979E-3</v>
      </c>
      <c r="BK31" s="2">
        <f t="shared" si="119"/>
        <v>5.0000000000000044E-2</v>
      </c>
      <c r="BL31" s="2">
        <f t="shared" si="120"/>
        <v>-4.0000000000000036E-2</v>
      </c>
      <c r="BN31" s="1">
        <f t="shared" si="121"/>
        <v>0</v>
      </c>
      <c r="BO31" s="1">
        <f t="shared" si="122"/>
        <v>0</v>
      </c>
      <c r="BP31" s="1">
        <f t="shared" si="123"/>
        <v>7650.5353969667849</v>
      </c>
      <c r="BQ31" s="1">
        <f t="shared" si="124"/>
        <v>6096.3637239263498</v>
      </c>
      <c r="BS31" s="100">
        <f t="shared" si="68"/>
        <v>0</v>
      </c>
      <c r="BT31" s="100">
        <f t="shared" si="69"/>
        <v>0</v>
      </c>
      <c r="BU31" s="100">
        <f t="shared" si="70"/>
        <v>19.126338492416963</v>
      </c>
      <c r="BV31" s="100">
        <f t="shared" si="71"/>
        <v>15.240909309815875</v>
      </c>
      <c r="BW31" s="1"/>
      <c r="BX31" s="1">
        <f t="shared" si="125"/>
        <v>0</v>
      </c>
      <c r="BY31" s="1">
        <f t="shared" si="198"/>
        <v>0</v>
      </c>
      <c r="BZ31" s="1">
        <f t="shared" si="199"/>
        <v>364.31120937937101</v>
      </c>
      <c r="CA31" s="1">
        <f t="shared" si="200"/>
        <v>-254.01515516359814</v>
      </c>
      <c r="CB31" s="1"/>
      <c r="CC31" s="1">
        <f t="shared" si="126"/>
        <v>0</v>
      </c>
      <c r="CD31" s="1">
        <f t="shared" si="201"/>
        <v>0</v>
      </c>
      <c r="CE31" s="1">
        <f t="shared" si="202"/>
        <v>7631.4090584743681</v>
      </c>
      <c r="CF31" s="1">
        <f t="shared" si="203"/>
        <v>6081.122814616534</v>
      </c>
      <c r="CG31" s="1"/>
      <c r="CH31" s="1">
        <f t="shared" si="73"/>
        <v>13712.531873090902</v>
      </c>
      <c r="CI31" s="1">
        <f t="shared" si="74"/>
        <v>7341.251603184849</v>
      </c>
      <c r="CJ31" s="1">
        <f t="shared" si="75"/>
        <v>13712.531873090902</v>
      </c>
      <c r="CK31" s="1">
        <f t="shared" si="127"/>
        <v>21053.783476275752</v>
      </c>
      <c r="CL31" s="1"/>
      <c r="CM31" s="1">
        <f t="shared" si="76"/>
        <v>16843.026781020602</v>
      </c>
      <c r="CN31" s="1">
        <f t="shared" si="77"/>
        <v>0</v>
      </c>
      <c r="CO31" s="1">
        <f t="shared" si="78"/>
        <v>0</v>
      </c>
      <c r="CP31" s="1">
        <f t="shared" si="79"/>
        <v>0</v>
      </c>
      <c r="CQ31" s="1"/>
      <c r="CR31" s="1">
        <f t="shared" si="128"/>
        <v>16843.026781020602</v>
      </c>
      <c r="CS31" s="1">
        <f t="shared" si="129"/>
        <v>4210.7566952551497</v>
      </c>
      <c r="CT31" s="1"/>
      <c r="CU31" s="100">
        <f t="shared" si="80"/>
        <v>9501.7751778357524</v>
      </c>
      <c r="CV31" s="100">
        <f t="shared" si="81"/>
        <v>0</v>
      </c>
      <c r="CW31" s="100">
        <f t="shared" si="82"/>
        <v>0</v>
      </c>
      <c r="CX31" s="100">
        <f t="shared" si="83"/>
        <v>0</v>
      </c>
      <c r="CY31" s="1"/>
      <c r="CZ31" s="21">
        <f t="shared" si="130"/>
        <v>14.252662766753629</v>
      </c>
      <c r="DA31" s="21">
        <f t="shared" si="131"/>
        <v>0</v>
      </c>
      <c r="DB31" s="21">
        <f t="shared" si="132"/>
        <v>0</v>
      </c>
      <c r="DC31" s="21">
        <f t="shared" si="133"/>
        <v>0</v>
      </c>
      <c r="DD31" s="1"/>
      <c r="DE31" s="1">
        <f t="shared" si="134"/>
        <v>9487.5225150689985</v>
      </c>
      <c r="DF31" s="1">
        <f t="shared" si="135"/>
        <v>0</v>
      </c>
      <c r="DG31" s="1">
        <f t="shared" si="136"/>
        <v>0</v>
      </c>
      <c r="DH31" s="1">
        <f t="shared" si="137"/>
        <v>0</v>
      </c>
      <c r="DI31" s="1"/>
      <c r="DJ31" s="1">
        <f t="shared" si="86"/>
        <v>7341.251603184849</v>
      </c>
      <c r="DK31" s="1">
        <f t="shared" si="87"/>
        <v>0</v>
      </c>
      <c r="DL31" s="1">
        <f t="shared" si="88"/>
        <v>0</v>
      </c>
      <c r="DM31" s="1">
        <f t="shared" si="89"/>
        <v>0</v>
      </c>
      <c r="DN31" s="1"/>
      <c r="DO31" s="1">
        <f t="shared" si="138"/>
        <v>16828.774118253848</v>
      </c>
      <c r="DP31" s="1">
        <f t="shared" si="139"/>
        <v>0</v>
      </c>
      <c r="DQ31" s="1">
        <f t="shared" si="140"/>
        <v>0</v>
      </c>
      <c r="DR31" s="1">
        <f t="shared" si="141"/>
        <v>0</v>
      </c>
      <c r="DS31" s="1"/>
      <c r="DT31" s="1">
        <f t="shared" si="142"/>
        <v>16828.774118253848</v>
      </c>
      <c r="DU31" s="1">
        <f t="shared" si="143"/>
        <v>4210.7566952551497</v>
      </c>
      <c r="DV31" s="1">
        <f t="shared" si="144"/>
        <v>21039.530813508998</v>
      </c>
      <c r="DW31" s="1"/>
      <c r="DX31" s="1">
        <f t="shared" si="145"/>
        <v>9487.5225150689985</v>
      </c>
      <c r="DY31" s="1">
        <f t="shared" si="146"/>
        <v>0</v>
      </c>
      <c r="DZ31" s="1">
        <f t="shared" si="147"/>
        <v>0</v>
      </c>
      <c r="EA31" s="1">
        <f t="shared" si="148"/>
        <v>0</v>
      </c>
      <c r="EB31" s="1"/>
      <c r="EC31" s="2">
        <f t="shared" si="149"/>
        <v>-3.0000000000000138E-2</v>
      </c>
      <c r="ED31" s="2">
        <f t="shared" si="150"/>
        <v>-9.9999999999998979E-3</v>
      </c>
      <c r="EE31" s="2">
        <f t="shared" si="151"/>
        <v>5.0000000000000044E-2</v>
      </c>
      <c r="EF31" s="2">
        <f t="shared" si="152"/>
        <v>-4.0000000000000036E-2</v>
      </c>
      <c r="EG31" s="1"/>
      <c r="EH31" s="2">
        <f t="shared" si="153"/>
        <v>-0.13</v>
      </c>
      <c r="EI31" s="2">
        <f t="shared" si="154"/>
        <v>0.15999999999999992</v>
      </c>
      <c r="EJ31" s="2">
        <f t="shared" si="155"/>
        <v>0.19999999999999996</v>
      </c>
      <c r="EK31" s="2">
        <f t="shared" si="156"/>
        <v>-8.9999999999999969E-2</v>
      </c>
      <c r="EL31" s="1"/>
      <c r="EM31" s="2">
        <f t="shared" si="197"/>
        <v>-9.9999999999999867E-2</v>
      </c>
      <c r="EN31" s="2">
        <f t="shared" si="157"/>
        <v>0.16999999999999982</v>
      </c>
      <c r="EO31" s="2">
        <f t="shared" si="158"/>
        <v>0.14999999999999991</v>
      </c>
      <c r="EP31" s="2">
        <f t="shared" si="159"/>
        <v>-4.9999999999999933E-2</v>
      </c>
      <c r="EQ31" s="1"/>
      <c r="ER31" s="1">
        <f t="shared" si="160"/>
        <v>8538.770263562099</v>
      </c>
      <c r="ES31" s="1">
        <f t="shared" si="161"/>
        <v>0</v>
      </c>
      <c r="ET31" s="1">
        <f t="shared" si="162"/>
        <v>0</v>
      </c>
      <c r="EU31" s="1">
        <f t="shared" si="163"/>
        <v>0</v>
      </c>
      <c r="EV31" s="1"/>
      <c r="EW31" s="1">
        <f t="shared" si="164"/>
        <v>284.62567545207128</v>
      </c>
      <c r="EX31" s="1">
        <f t="shared" si="204"/>
        <v>0</v>
      </c>
      <c r="EY31" s="1">
        <f t="shared" si="205"/>
        <v>0</v>
      </c>
      <c r="EZ31" s="1">
        <f t="shared" si="206"/>
        <v>0</v>
      </c>
      <c r="FA31" s="1"/>
      <c r="FB31" s="1">
        <f t="shared" si="165"/>
        <v>7341.251603184849</v>
      </c>
      <c r="FC31" s="1">
        <f t="shared" si="207"/>
        <v>0</v>
      </c>
      <c r="FD31" s="1">
        <f t="shared" si="208"/>
        <v>0</v>
      </c>
      <c r="FE31" s="1">
        <f t="shared" si="209"/>
        <v>0</v>
      </c>
      <c r="FF31" s="1"/>
      <c r="FG31" s="2">
        <f t="shared" si="166"/>
        <v>-0.13</v>
      </c>
      <c r="FH31" s="2">
        <f t="shared" si="210"/>
        <v>0.15999999999999992</v>
      </c>
      <c r="FI31" s="2">
        <f t="shared" si="211"/>
        <v>0.19999999999999996</v>
      </c>
      <c r="FJ31" s="2">
        <f t="shared" si="212"/>
        <v>-8.9999999999999969E-2</v>
      </c>
      <c r="FK31" s="1"/>
      <c r="FL31" s="1">
        <f t="shared" si="167"/>
        <v>6386.8888947708183</v>
      </c>
      <c r="FM31" s="1">
        <f t="shared" si="168"/>
        <v>0</v>
      </c>
      <c r="FN31" s="1">
        <f t="shared" si="169"/>
        <v>0</v>
      </c>
      <c r="FO31" s="1">
        <f t="shared" si="170"/>
        <v>0</v>
      </c>
      <c r="FP31" s="1"/>
      <c r="FQ31" s="1">
        <f t="shared" si="171"/>
        <v>8538.770263562099</v>
      </c>
      <c r="FR31" s="1">
        <f t="shared" si="213"/>
        <v>0</v>
      </c>
      <c r="FS31" s="1">
        <f t="shared" si="214"/>
        <v>0</v>
      </c>
      <c r="FT31" s="1">
        <f t="shared" si="215"/>
        <v>0</v>
      </c>
      <c r="FU31" s="1"/>
      <c r="FV31" s="1">
        <f t="shared" si="172"/>
        <v>6386.8888947708183</v>
      </c>
      <c r="FW31" s="1">
        <f t="shared" si="173"/>
        <v>0</v>
      </c>
      <c r="FX31" s="1">
        <f t="shared" si="174"/>
        <v>0</v>
      </c>
      <c r="FY31" s="1">
        <f t="shared" si="175"/>
        <v>0</v>
      </c>
      <c r="FZ31" s="1"/>
      <c r="GA31" s="1">
        <f t="shared" si="176"/>
        <v>14925.659158332917</v>
      </c>
      <c r="GB31" s="1">
        <f t="shared" si="177"/>
        <v>0</v>
      </c>
      <c r="GC31" s="1">
        <f t="shared" si="178"/>
        <v>0</v>
      </c>
      <c r="GD31" s="1">
        <f t="shared" si="179"/>
        <v>0</v>
      </c>
      <c r="GE31" s="1"/>
      <c r="GF31" s="1">
        <f t="shared" si="180"/>
        <v>14925.659158332917</v>
      </c>
      <c r="GG31" s="1">
        <f t="shared" si="181"/>
        <v>4210.7566952551497</v>
      </c>
      <c r="GH31" s="1">
        <f t="shared" si="182"/>
        <v>19136.415853588067</v>
      </c>
      <c r="GI31" s="20">
        <f t="shared" si="183"/>
        <v>-8.7780130297100634E-2</v>
      </c>
      <c r="GJ31" s="20"/>
      <c r="GK31" s="100">
        <f t="shared" si="184"/>
        <v>0</v>
      </c>
      <c r="GL31" s="100">
        <f t="shared" si="216"/>
        <v>0</v>
      </c>
      <c r="GM31" s="100">
        <f t="shared" si="217"/>
        <v>19.126338492416963</v>
      </c>
      <c r="GN31" s="100">
        <f t="shared" si="218"/>
        <v>15.240909309815875</v>
      </c>
      <c r="GP31" s="100">
        <f t="shared" si="185"/>
        <v>34.367247802232839</v>
      </c>
      <c r="GR31" s="21">
        <f>CZ31</f>
        <v>14.252662766753629</v>
      </c>
      <c r="GS31" s="21">
        <f>DA31</f>
        <v>0</v>
      </c>
      <c r="GT31" s="21">
        <f>DB31</f>
        <v>0</v>
      </c>
      <c r="GU31" s="21">
        <f>DC31</f>
        <v>0</v>
      </c>
      <c r="GV31" s="21"/>
      <c r="GW31" s="100">
        <f t="shared" si="186"/>
        <v>14.252662766753629</v>
      </c>
      <c r="GY31" s="1">
        <f>BX31+EW31</f>
        <v>284.62567545207128</v>
      </c>
      <c r="GZ31" s="1">
        <f>BY31+EX31</f>
        <v>0</v>
      </c>
      <c r="HA31" s="1">
        <f>BZ31+EY31</f>
        <v>364.31120937937101</v>
      </c>
      <c r="HB31" s="1">
        <f>CA31+EZ31</f>
        <v>-254.01515516359814</v>
      </c>
      <c r="HD31" s="100">
        <f t="shared" si="187"/>
        <v>394.92172966784415</v>
      </c>
    </row>
    <row r="32" spans="1:212" ht="15" customHeight="1" x14ac:dyDescent="0.25">
      <c r="A32" s="1">
        <f>'BTEvent-Driven Loop'!A31</f>
        <v>28</v>
      </c>
      <c r="B32" s="108">
        <f t="shared" si="48"/>
        <v>44631</v>
      </c>
      <c r="D32" s="1">
        <f>'BTEvent-Driven Loop'!C31</f>
        <v>1</v>
      </c>
      <c r="E32" s="1">
        <f>'BTEvent-Driven Loop'!D31</f>
        <v>0</v>
      </c>
      <c r="F32" s="1">
        <f>'BTEvent-Driven Loop'!E31</f>
        <v>0</v>
      </c>
      <c r="G32" s="1">
        <f>'BTEvent-Driven Loop'!F31</f>
        <v>1</v>
      </c>
      <c r="I32" s="1">
        <f>'BTEvent-Driven Loop'!H31</f>
        <v>222.29167110703563</v>
      </c>
      <c r="J32" s="1">
        <f>'BTEvent-Driven Loop'!I31</f>
        <v>2505.3526719899874</v>
      </c>
      <c r="K32" s="1">
        <f>'BTEvent-Driven Loop'!J31</f>
        <v>6052.2218947267884</v>
      </c>
      <c r="L32" s="1">
        <f>'BTEvent-Driven Loop'!K31</f>
        <v>55141.610203246171</v>
      </c>
      <c r="M32" s="1"/>
      <c r="N32" s="1">
        <f>'BTEvent-Driven Loop'!M31</f>
        <v>240.81597703262193</v>
      </c>
      <c r="O32" s="1">
        <f>'BTEvent-Driven Loop'!N31</f>
        <v>2812.1305501928437</v>
      </c>
      <c r="P32" s="1">
        <f>'BTEvent-Driven Loop'!O31</f>
        <v>6408.234947357776</v>
      </c>
      <c r="Q32" s="1">
        <f>'BTEvent-Driven Loop'!P31</f>
        <v>56302.486207525035</v>
      </c>
      <c r="S32" s="2">
        <f t="shared" si="106"/>
        <v>-4.0000000000000036E-2</v>
      </c>
      <c r="T32" s="2">
        <f t="shared" si="106"/>
        <v>-2.0000000000000129E-2</v>
      </c>
      <c r="U32" s="2">
        <f t="shared" si="106"/>
        <v>2.0000000000000018E-2</v>
      </c>
      <c r="V32" s="2">
        <f t="shared" si="106"/>
        <v>-4.9999999999999933E-2</v>
      </c>
      <c r="X32" s="2">
        <f t="shared" si="107"/>
        <v>4.0000000000000036E-2</v>
      </c>
      <c r="Y32" s="2">
        <f t="shared" si="107"/>
        <v>0.10000000000000009</v>
      </c>
      <c r="Z32" s="2">
        <f t="shared" si="107"/>
        <v>8.0000000000000071E-2</v>
      </c>
      <c r="AA32" s="2">
        <f t="shared" si="107"/>
        <v>-3.0000000000000027E-2</v>
      </c>
      <c r="AC32" s="1">
        <f t="shared" si="108"/>
        <v>2</v>
      </c>
      <c r="AD32" s="3">
        <f t="shared" si="51"/>
        <v>0.5</v>
      </c>
      <c r="AF32" s="2">
        <f t="shared" si="52"/>
        <v>0.5</v>
      </c>
      <c r="AG32" s="2">
        <f t="shared" si="52"/>
        <v>0</v>
      </c>
      <c r="AH32" s="2">
        <f t="shared" si="52"/>
        <v>0</v>
      </c>
      <c r="AI32" s="2">
        <f t="shared" si="52"/>
        <v>0.5</v>
      </c>
      <c r="AK32" s="1">
        <f t="shared" si="188"/>
        <v>14925.659158332917</v>
      </c>
      <c r="AL32" s="1">
        <f t="shared" si="189"/>
        <v>0</v>
      </c>
      <c r="AM32" s="1">
        <f t="shared" si="190"/>
        <v>0</v>
      </c>
      <c r="AN32" s="1">
        <f t="shared" si="191"/>
        <v>0</v>
      </c>
      <c r="AP32" s="1">
        <f t="shared" si="110"/>
        <v>14925.659158332917</v>
      </c>
      <c r="AQ32" s="1">
        <f t="shared" si="111"/>
        <v>4210.7566952551497</v>
      </c>
      <c r="AR32" s="1">
        <f t="shared" si="112"/>
        <v>19136.415853588067</v>
      </c>
      <c r="AT32" s="1">
        <f t="shared" si="192"/>
        <v>9568.2079267940335</v>
      </c>
      <c r="AU32" s="1">
        <f t="shared" si="193"/>
        <v>0</v>
      </c>
      <c r="AV32" s="1">
        <f t="shared" si="194"/>
        <v>0</v>
      </c>
      <c r="AW32" s="1">
        <f t="shared" si="195"/>
        <v>9568.2079267940335</v>
      </c>
      <c r="AY32" s="1">
        <f t="shared" si="113"/>
        <v>5357.4512315388838</v>
      </c>
      <c r="AZ32" s="1">
        <f t="shared" si="114"/>
        <v>0</v>
      </c>
      <c r="BA32" s="1">
        <f t="shared" si="115"/>
        <v>0</v>
      </c>
      <c r="BB32" s="1">
        <f t="shared" si="116"/>
        <v>0</v>
      </c>
      <c r="BD32" s="1">
        <f t="shared" si="196"/>
        <v>9568.2079267940335</v>
      </c>
      <c r="BE32" s="1">
        <f t="shared" si="61"/>
        <v>0</v>
      </c>
      <c r="BF32" s="1">
        <f t="shared" si="62"/>
        <v>0</v>
      </c>
      <c r="BG32" s="1">
        <f t="shared" si="63"/>
        <v>0</v>
      </c>
      <c r="BI32" s="2">
        <f t="shared" si="117"/>
        <v>-4.0000000000000036E-2</v>
      </c>
      <c r="BJ32" s="2">
        <f t="shared" si="118"/>
        <v>-2.0000000000000129E-2</v>
      </c>
      <c r="BK32" s="2">
        <f t="shared" si="119"/>
        <v>2.0000000000000018E-2</v>
      </c>
      <c r="BL32" s="2">
        <f t="shared" si="120"/>
        <v>-4.9999999999999933E-2</v>
      </c>
      <c r="BN32" s="1">
        <f t="shared" si="121"/>
        <v>5143.1531822773286</v>
      </c>
      <c r="BO32" s="1">
        <f t="shared" si="122"/>
        <v>0</v>
      </c>
      <c r="BP32" s="1">
        <f t="shared" si="123"/>
        <v>0</v>
      </c>
      <c r="BQ32" s="1">
        <f t="shared" si="124"/>
        <v>0</v>
      </c>
      <c r="BS32" s="100">
        <f t="shared" si="68"/>
        <v>12.857882955693322</v>
      </c>
      <c r="BT32" s="100">
        <f t="shared" si="69"/>
        <v>0</v>
      </c>
      <c r="BU32" s="100">
        <f t="shared" si="70"/>
        <v>0</v>
      </c>
      <c r="BV32" s="100">
        <f t="shared" si="71"/>
        <v>0</v>
      </c>
      <c r="BW32" s="1"/>
      <c r="BX32" s="1">
        <f t="shared" si="125"/>
        <v>-214.29804926155555</v>
      </c>
      <c r="BY32" s="1">
        <f t="shared" si="198"/>
        <v>0</v>
      </c>
      <c r="BZ32" s="1">
        <f t="shared" si="199"/>
        <v>0</v>
      </c>
      <c r="CA32" s="1">
        <f t="shared" si="200"/>
        <v>0</v>
      </c>
      <c r="CB32" s="1"/>
      <c r="CC32" s="1">
        <f t="shared" si="126"/>
        <v>5130.295299321635</v>
      </c>
      <c r="CD32" s="1">
        <f t="shared" si="201"/>
        <v>0</v>
      </c>
      <c r="CE32" s="1">
        <f t="shared" si="202"/>
        <v>0</v>
      </c>
      <c r="CF32" s="1">
        <f t="shared" si="203"/>
        <v>0</v>
      </c>
      <c r="CG32" s="1"/>
      <c r="CH32" s="1">
        <f t="shared" si="73"/>
        <v>5130.295299321635</v>
      </c>
      <c r="CI32" s="1">
        <f t="shared" si="74"/>
        <v>9568.2079267940335</v>
      </c>
      <c r="CJ32" s="1">
        <f t="shared" si="75"/>
        <v>9341.0519945767846</v>
      </c>
      <c r="CK32" s="1">
        <f t="shared" si="127"/>
        <v>18909.259921370816</v>
      </c>
      <c r="CL32" s="1"/>
      <c r="CM32" s="1">
        <f t="shared" si="76"/>
        <v>9454.6299606854082</v>
      </c>
      <c r="CN32" s="1">
        <f t="shared" si="77"/>
        <v>0</v>
      </c>
      <c r="CO32" s="1">
        <f t="shared" si="78"/>
        <v>0</v>
      </c>
      <c r="CP32" s="1">
        <f t="shared" si="79"/>
        <v>9454.6299606854082</v>
      </c>
      <c r="CQ32" s="1"/>
      <c r="CR32" s="1">
        <f t="shared" si="128"/>
        <v>18909.259921370816</v>
      </c>
      <c r="CS32" s="1">
        <f t="shared" si="129"/>
        <v>0</v>
      </c>
      <c r="CT32" s="1"/>
      <c r="CU32" s="100">
        <f t="shared" si="80"/>
        <v>0</v>
      </c>
      <c r="CV32" s="100">
        <f t="shared" si="81"/>
        <v>0</v>
      </c>
      <c r="CW32" s="100">
        <f t="shared" si="82"/>
        <v>0</v>
      </c>
      <c r="CX32" s="100">
        <f t="shared" si="83"/>
        <v>9454.6299606854082</v>
      </c>
      <c r="CY32" s="1"/>
      <c r="CZ32" s="21">
        <f t="shared" si="130"/>
        <v>0</v>
      </c>
      <c r="DA32" s="21">
        <f t="shared" si="131"/>
        <v>0</v>
      </c>
      <c r="DB32" s="21">
        <f t="shared" si="132"/>
        <v>0</v>
      </c>
      <c r="DC32" s="21">
        <f t="shared" si="133"/>
        <v>14.181944941028112</v>
      </c>
      <c r="DD32" s="1"/>
      <c r="DE32" s="1">
        <f t="shared" si="134"/>
        <v>0</v>
      </c>
      <c r="DF32" s="1">
        <f t="shared" si="135"/>
        <v>0</v>
      </c>
      <c r="DG32" s="1">
        <f t="shared" si="136"/>
        <v>0</v>
      </c>
      <c r="DH32" s="1">
        <f t="shared" si="137"/>
        <v>9440.4480157443795</v>
      </c>
      <c r="DI32" s="1"/>
      <c r="DJ32" s="1">
        <f t="shared" si="86"/>
        <v>9568.2079267940335</v>
      </c>
      <c r="DK32" s="1">
        <f t="shared" si="87"/>
        <v>0</v>
      </c>
      <c r="DL32" s="1">
        <f t="shared" si="88"/>
        <v>0</v>
      </c>
      <c r="DM32" s="1">
        <f t="shared" si="89"/>
        <v>0</v>
      </c>
      <c r="DN32" s="1"/>
      <c r="DO32" s="1">
        <f t="shared" si="138"/>
        <v>9568.2079267940335</v>
      </c>
      <c r="DP32" s="1">
        <f t="shared" si="139"/>
        <v>0</v>
      </c>
      <c r="DQ32" s="1">
        <f t="shared" si="140"/>
        <v>0</v>
      </c>
      <c r="DR32" s="1">
        <f t="shared" si="141"/>
        <v>9440.4480157443795</v>
      </c>
      <c r="DS32" s="1"/>
      <c r="DT32" s="1">
        <f t="shared" si="142"/>
        <v>19008.655942538411</v>
      </c>
      <c r="DU32" s="1">
        <f t="shared" si="143"/>
        <v>0</v>
      </c>
      <c r="DV32" s="1">
        <f t="shared" si="144"/>
        <v>19008.655942538411</v>
      </c>
      <c r="DW32" s="1"/>
      <c r="DX32" s="1">
        <f t="shared" si="145"/>
        <v>0</v>
      </c>
      <c r="DY32" s="1">
        <f t="shared" si="146"/>
        <v>0</v>
      </c>
      <c r="DZ32" s="1">
        <f t="shared" si="147"/>
        <v>0</v>
      </c>
      <c r="EA32" s="1">
        <f t="shared" si="148"/>
        <v>9440.4480157443795</v>
      </c>
      <c r="EB32" s="1"/>
      <c r="EC32" s="2">
        <f t="shared" si="149"/>
        <v>-4.0000000000000036E-2</v>
      </c>
      <c r="ED32" s="2">
        <f t="shared" si="150"/>
        <v>-2.0000000000000129E-2</v>
      </c>
      <c r="EE32" s="2">
        <f t="shared" si="151"/>
        <v>2.0000000000000018E-2</v>
      </c>
      <c r="EF32" s="2">
        <f t="shared" si="152"/>
        <v>-4.9999999999999933E-2</v>
      </c>
      <c r="EG32" s="1"/>
      <c r="EH32" s="2">
        <f t="shared" si="153"/>
        <v>4.0000000000000036E-2</v>
      </c>
      <c r="EI32" s="2">
        <f t="shared" si="154"/>
        <v>0.10000000000000009</v>
      </c>
      <c r="EJ32" s="2">
        <f t="shared" si="155"/>
        <v>8.0000000000000071E-2</v>
      </c>
      <c r="EK32" s="2">
        <f t="shared" si="156"/>
        <v>-3.0000000000000027E-2</v>
      </c>
      <c r="EL32" s="1"/>
      <c r="EM32" s="2">
        <f t="shared" si="197"/>
        <v>8.0000000000000071E-2</v>
      </c>
      <c r="EN32" s="2">
        <f t="shared" si="157"/>
        <v>0.12000000000000022</v>
      </c>
      <c r="EO32" s="2">
        <f t="shared" si="158"/>
        <v>6.0000000000000053E-2</v>
      </c>
      <c r="EP32" s="2">
        <f t="shared" si="159"/>
        <v>1.9999999999999907E-2</v>
      </c>
      <c r="EQ32" s="1"/>
      <c r="ER32" s="1">
        <f t="shared" si="160"/>
        <v>0</v>
      </c>
      <c r="ES32" s="1">
        <f t="shared" si="161"/>
        <v>0</v>
      </c>
      <c r="ET32" s="1">
        <f t="shared" si="162"/>
        <v>0</v>
      </c>
      <c r="EU32" s="1">
        <f t="shared" si="163"/>
        <v>9629.2569760592669</v>
      </c>
      <c r="EV32" s="1"/>
      <c r="EW32" s="1">
        <f t="shared" si="164"/>
        <v>0</v>
      </c>
      <c r="EX32" s="1">
        <f t="shared" si="204"/>
        <v>0</v>
      </c>
      <c r="EY32" s="1">
        <f t="shared" si="205"/>
        <v>0</v>
      </c>
      <c r="EZ32" s="1">
        <f t="shared" si="206"/>
        <v>472.02240078721837</v>
      </c>
      <c r="FA32" s="1"/>
      <c r="FB32" s="1">
        <f t="shared" si="165"/>
        <v>9568.2079267940335</v>
      </c>
      <c r="FC32" s="1">
        <f t="shared" si="207"/>
        <v>0</v>
      </c>
      <c r="FD32" s="1">
        <f t="shared" si="208"/>
        <v>0</v>
      </c>
      <c r="FE32" s="1">
        <f t="shared" si="209"/>
        <v>0</v>
      </c>
      <c r="FF32" s="1"/>
      <c r="FG32" s="2">
        <f t="shared" si="166"/>
        <v>4.0000000000000036E-2</v>
      </c>
      <c r="FH32" s="2">
        <f t="shared" si="210"/>
        <v>0.10000000000000009</v>
      </c>
      <c r="FI32" s="2">
        <f t="shared" si="211"/>
        <v>8.0000000000000071E-2</v>
      </c>
      <c r="FJ32" s="2">
        <f t="shared" si="212"/>
        <v>-3.0000000000000027E-2</v>
      </c>
      <c r="FK32" s="1"/>
      <c r="FL32" s="1">
        <f t="shared" si="167"/>
        <v>9950.9362438657954</v>
      </c>
      <c r="FM32" s="1">
        <f t="shared" si="168"/>
        <v>0</v>
      </c>
      <c r="FN32" s="1">
        <f t="shared" si="169"/>
        <v>0</v>
      </c>
      <c r="FO32" s="1">
        <f t="shared" si="170"/>
        <v>0</v>
      </c>
      <c r="FP32" s="1"/>
      <c r="FQ32" s="1">
        <f t="shared" si="171"/>
        <v>0</v>
      </c>
      <c r="FR32" s="1">
        <f t="shared" si="213"/>
        <v>0</v>
      </c>
      <c r="FS32" s="1">
        <f t="shared" si="214"/>
        <v>0</v>
      </c>
      <c r="FT32" s="1">
        <f t="shared" si="215"/>
        <v>9629.2569760592669</v>
      </c>
      <c r="FU32" s="1"/>
      <c r="FV32" s="1">
        <f t="shared" si="172"/>
        <v>9950.9362438657954</v>
      </c>
      <c r="FW32" s="1">
        <f t="shared" si="173"/>
        <v>0</v>
      </c>
      <c r="FX32" s="1">
        <f t="shared" si="174"/>
        <v>0</v>
      </c>
      <c r="FY32" s="1">
        <f t="shared" si="175"/>
        <v>0</v>
      </c>
      <c r="FZ32" s="1"/>
      <c r="GA32" s="1">
        <f t="shared" si="176"/>
        <v>9950.9362438657954</v>
      </c>
      <c r="GB32" s="1">
        <f t="shared" si="177"/>
        <v>0</v>
      </c>
      <c r="GC32" s="1">
        <f t="shared" si="178"/>
        <v>0</v>
      </c>
      <c r="GD32" s="1">
        <f t="shared" si="179"/>
        <v>9629.2569760592669</v>
      </c>
      <c r="GE32" s="1"/>
      <c r="GF32" s="1">
        <f t="shared" si="180"/>
        <v>19580.193219925062</v>
      </c>
      <c r="GG32" s="1">
        <f t="shared" si="181"/>
        <v>0</v>
      </c>
      <c r="GH32" s="1">
        <f t="shared" si="182"/>
        <v>19580.193219925062</v>
      </c>
      <c r="GI32" s="20">
        <f t="shared" si="183"/>
        <v>2.3190202895480461E-2</v>
      </c>
      <c r="GJ32" s="20"/>
      <c r="GK32" s="100">
        <f t="shared" si="184"/>
        <v>12.857882955693322</v>
      </c>
      <c r="GL32" s="100">
        <f t="shared" si="216"/>
        <v>0</v>
      </c>
      <c r="GM32" s="100">
        <f t="shared" si="217"/>
        <v>0</v>
      </c>
      <c r="GN32" s="100">
        <f t="shared" si="218"/>
        <v>0</v>
      </c>
      <c r="GP32" s="100">
        <f t="shared" si="185"/>
        <v>12.857882955693322</v>
      </c>
      <c r="GR32" s="21">
        <f>CZ32</f>
        <v>0</v>
      </c>
      <c r="GS32" s="21">
        <f>DA32</f>
        <v>0</v>
      </c>
      <c r="GT32" s="21">
        <f>DB32</f>
        <v>0</v>
      </c>
      <c r="GU32" s="21">
        <f>DC32</f>
        <v>14.181944941028112</v>
      </c>
      <c r="GV32" s="21"/>
      <c r="GW32" s="100">
        <f t="shared" si="186"/>
        <v>14.181944941028112</v>
      </c>
      <c r="GY32" s="1">
        <f>BX32+EW32</f>
        <v>-214.29804926155555</v>
      </c>
      <c r="GZ32" s="1">
        <f>BY32+EX32</f>
        <v>0</v>
      </c>
      <c r="HA32" s="1">
        <f>BZ32+EY32</f>
        <v>0</v>
      </c>
      <c r="HB32" s="1">
        <f>CA32+EZ32</f>
        <v>472.02240078721837</v>
      </c>
      <c r="HD32" s="100">
        <f t="shared" si="187"/>
        <v>257.72435152566283</v>
      </c>
    </row>
    <row r="33" spans="1:215" ht="15" customHeight="1" x14ac:dyDescent="0.25">
      <c r="A33" s="1">
        <f>'BTEvent-Driven Loop'!A32</f>
        <v>29</v>
      </c>
      <c r="B33" s="108">
        <f>B34-1</f>
        <v>44632</v>
      </c>
      <c r="D33" s="1">
        <f>'BTEvent-Driven Loop'!C32</f>
        <v>0</v>
      </c>
      <c r="E33" s="1">
        <f>'BTEvent-Driven Loop'!D32</f>
        <v>1</v>
      </c>
      <c r="F33" s="1">
        <f>'BTEvent-Driven Loop'!E32</f>
        <v>1</v>
      </c>
      <c r="G33" s="1">
        <f>'BTEvent-Driven Loop'!F32</f>
        <v>0</v>
      </c>
      <c r="I33" s="1">
        <f>'BTEvent-Driven Loop'!H32</f>
        <v>235.99965749196949</v>
      </c>
      <c r="J33" s="1">
        <f>'BTEvent-Driven Loop'!I32</f>
        <v>2784.0092446909152</v>
      </c>
      <c r="K33" s="1">
        <f>'BTEvent-Driven Loop'!J32</f>
        <v>6536.3996463049316</v>
      </c>
      <c r="L33" s="1">
        <f>'BTEvent-Driven Loop'!K32</f>
        <v>56302.486207525035</v>
      </c>
      <c r="M33" s="1"/>
      <c r="N33" s="1">
        <f>'BTEvent-Driven Loop'!M32</f>
        <v>264.89757473588412</v>
      </c>
      <c r="O33" s="1">
        <f>'BTEvent-Driven Loop'!N32</f>
        <v>2699.64532818513</v>
      </c>
      <c r="P33" s="1">
        <f>'BTEvent-Driven Loop'!O32</f>
        <v>6664.5643452520872</v>
      </c>
      <c r="Q33" s="1">
        <f>'BTEvent-Driven Loop'!P32</f>
        <v>50109.212724697281</v>
      </c>
      <c r="S33" s="2">
        <f t="shared" si="106"/>
        <v>-2.0000000000000018E-2</v>
      </c>
      <c r="T33" s="2">
        <f t="shared" si="106"/>
        <v>-1.0000000000000009E-2</v>
      </c>
      <c r="U33" s="2">
        <f t="shared" si="106"/>
        <v>2.0000000000000018E-2</v>
      </c>
      <c r="V33" s="2">
        <f t="shared" si="106"/>
        <v>0</v>
      </c>
      <c r="X33" s="2">
        <f t="shared" si="107"/>
        <v>0.10000000000000009</v>
      </c>
      <c r="Y33" s="2">
        <f t="shared" si="107"/>
        <v>-3.9999999999999925E-2</v>
      </c>
      <c r="Z33" s="2">
        <f t="shared" si="107"/>
        <v>4.0000000000000036E-2</v>
      </c>
      <c r="AA33" s="2">
        <f t="shared" si="107"/>
        <v>-0.10999999999999999</v>
      </c>
      <c r="AC33" s="1">
        <f t="shared" si="108"/>
        <v>2</v>
      </c>
      <c r="AD33" s="3">
        <f t="shared" si="51"/>
        <v>0.5</v>
      </c>
      <c r="AF33" s="2">
        <f t="shared" si="52"/>
        <v>0</v>
      </c>
      <c r="AG33" s="2">
        <f t="shared" si="52"/>
        <v>0.5</v>
      </c>
      <c r="AH33" s="2">
        <f t="shared" si="52"/>
        <v>0.5</v>
      </c>
      <c r="AI33" s="2">
        <f t="shared" si="52"/>
        <v>0</v>
      </c>
      <c r="AK33" s="1">
        <f t="shared" si="188"/>
        <v>9950.9362438657954</v>
      </c>
      <c r="AL33" s="1">
        <f t="shared" si="189"/>
        <v>0</v>
      </c>
      <c r="AM33" s="1">
        <f t="shared" si="190"/>
        <v>0</v>
      </c>
      <c r="AN33" s="1">
        <f t="shared" si="191"/>
        <v>9629.2569760592669</v>
      </c>
      <c r="AP33" s="1">
        <f t="shared" si="110"/>
        <v>19580.193219925062</v>
      </c>
      <c r="AQ33" s="1">
        <f t="shared" si="111"/>
        <v>0</v>
      </c>
      <c r="AR33" s="1">
        <f t="shared" si="112"/>
        <v>19580.193219925062</v>
      </c>
      <c r="AT33" s="1">
        <f t="shared" si="192"/>
        <v>0</v>
      </c>
      <c r="AU33" s="1">
        <f t="shared" si="193"/>
        <v>9790.0966099625311</v>
      </c>
      <c r="AV33" s="1">
        <f t="shared" si="194"/>
        <v>9790.0966099625311</v>
      </c>
      <c r="AW33" s="1">
        <f t="shared" si="195"/>
        <v>0</v>
      </c>
      <c r="AY33" s="1">
        <f t="shared" si="113"/>
        <v>9950.9362438657954</v>
      </c>
      <c r="AZ33" s="1">
        <f t="shared" si="114"/>
        <v>0</v>
      </c>
      <c r="BA33" s="1">
        <f t="shared" si="115"/>
        <v>0</v>
      </c>
      <c r="BB33" s="1">
        <f t="shared" si="116"/>
        <v>9629.2569760592669</v>
      </c>
      <c r="BD33" s="1">
        <f t="shared" si="196"/>
        <v>0</v>
      </c>
      <c r="BE33" s="1">
        <f t="shared" si="61"/>
        <v>0</v>
      </c>
      <c r="BF33" s="1">
        <f t="shared" si="62"/>
        <v>0</v>
      </c>
      <c r="BG33" s="1">
        <f t="shared" si="63"/>
        <v>0</v>
      </c>
      <c r="BI33" s="2">
        <f t="shared" si="117"/>
        <v>-2.0000000000000018E-2</v>
      </c>
      <c r="BJ33" s="2">
        <f t="shared" si="118"/>
        <v>-1.0000000000000009E-2</v>
      </c>
      <c r="BK33" s="2">
        <f t="shared" si="119"/>
        <v>2.0000000000000018E-2</v>
      </c>
      <c r="BL33" s="2">
        <f t="shared" si="120"/>
        <v>0</v>
      </c>
      <c r="BN33" s="1">
        <f t="shared" si="121"/>
        <v>9751.9175189884791</v>
      </c>
      <c r="BO33" s="1">
        <f t="shared" si="122"/>
        <v>0</v>
      </c>
      <c r="BP33" s="1">
        <f t="shared" si="123"/>
        <v>0</v>
      </c>
      <c r="BQ33" s="1">
        <f t="shared" si="124"/>
        <v>9629.2569760592669</v>
      </c>
      <c r="BS33" s="100">
        <f t="shared" si="68"/>
        <v>24.379793797471198</v>
      </c>
      <c r="BT33" s="100">
        <f t="shared" si="69"/>
        <v>0</v>
      </c>
      <c r="BU33" s="100">
        <f t="shared" si="70"/>
        <v>0</v>
      </c>
      <c r="BV33" s="100">
        <f t="shared" si="71"/>
        <v>24.073142440148168</v>
      </c>
      <c r="BW33" s="1"/>
      <c r="BX33" s="1">
        <f t="shared" si="125"/>
        <v>-199.01872487731609</v>
      </c>
      <c r="BY33" s="1">
        <f t="shared" si="198"/>
        <v>0</v>
      </c>
      <c r="BZ33" s="1">
        <f t="shared" si="199"/>
        <v>0</v>
      </c>
      <c r="CA33" s="1">
        <f t="shared" si="200"/>
        <v>0</v>
      </c>
      <c r="CB33" s="1"/>
      <c r="CC33" s="1">
        <f t="shared" si="126"/>
        <v>9727.5377251910086</v>
      </c>
      <c r="CD33" s="1">
        <f t="shared" si="201"/>
        <v>0</v>
      </c>
      <c r="CE33" s="1">
        <f t="shared" si="202"/>
        <v>0</v>
      </c>
      <c r="CF33" s="1">
        <f t="shared" si="203"/>
        <v>9605.1838336191195</v>
      </c>
      <c r="CG33" s="1"/>
      <c r="CH33" s="1">
        <f t="shared" si="73"/>
        <v>19332.721558810128</v>
      </c>
      <c r="CI33" s="1">
        <f t="shared" si="74"/>
        <v>0</v>
      </c>
      <c r="CJ33" s="1">
        <f t="shared" si="75"/>
        <v>19332.721558810128</v>
      </c>
      <c r="CK33" s="1">
        <f t="shared" si="127"/>
        <v>19332.721558810128</v>
      </c>
      <c r="CL33" s="1"/>
      <c r="CM33" s="1">
        <f t="shared" si="76"/>
        <v>0</v>
      </c>
      <c r="CN33" s="1">
        <f t="shared" si="77"/>
        <v>9666.360779405064</v>
      </c>
      <c r="CO33" s="1">
        <f t="shared" si="78"/>
        <v>9666.360779405064</v>
      </c>
      <c r="CP33" s="1">
        <f t="shared" si="79"/>
        <v>0</v>
      </c>
      <c r="CQ33" s="1"/>
      <c r="CR33" s="1">
        <f t="shared" si="128"/>
        <v>19332.721558810128</v>
      </c>
      <c r="CS33" s="1">
        <f t="shared" si="129"/>
        <v>0</v>
      </c>
      <c r="CT33" s="1"/>
      <c r="CU33" s="100">
        <f t="shared" si="80"/>
        <v>0</v>
      </c>
      <c r="CV33" s="100">
        <f t="shared" si="81"/>
        <v>9666.360779405064</v>
      </c>
      <c r="CW33" s="100">
        <f t="shared" si="82"/>
        <v>9666.360779405064</v>
      </c>
      <c r="CX33" s="100">
        <f t="shared" si="83"/>
        <v>0</v>
      </c>
      <c r="CY33" s="1"/>
      <c r="CZ33" s="21">
        <f t="shared" si="130"/>
        <v>0</v>
      </c>
      <c r="DA33" s="21">
        <f t="shared" si="131"/>
        <v>14.499541169107596</v>
      </c>
      <c r="DB33" s="21">
        <f t="shared" si="132"/>
        <v>14.499541169107596</v>
      </c>
      <c r="DC33" s="21">
        <f t="shared" si="133"/>
        <v>0</v>
      </c>
      <c r="DD33" s="1"/>
      <c r="DE33" s="1">
        <f t="shared" si="134"/>
        <v>0</v>
      </c>
      <c r="DF33" s="1">
        <f t="shared" si="135"/>
        <v>9651.861238235957</v>
      </c>
      <c r="DG33" s="1">
        <f t="shared" si="136"/>
        <v>9651.861238235957</v>
      </c>
      <c r="DH33" s="1">
        <f t="shared" si="137"/>
        <v>0</v>
      </c>
      <c r="DI33" s="1"/>
      <c r="DJ33" s="1">
        <f t="shared" si="86"/>
        <v>0</v>
      </c>
      <c r="DK33" s="1">
        <f t="shared" si="87"/>
        <v>0</v>
      </c>
      <c r="DL33" s="1">
        <f t="shared" si="88"/>
        <v>0</v>
      </c>
      <c r="DM33" s="1">
        <f t="shared" si="89"/>
        <v>0</v>
      </c>
      <c r="DN33" s="1"/>
      <c r="DO33" s="1">
        <f t="shared" si="138"/>
        <v>0</v>
      </c>
      <c r="DP33" s="1">
        <f t="shared" si="139"/>
        <v>9651.861238235957</v>
      </c>
      <c r="DQ33" s="1">
        <f t="shared" si="140"/>
        <v>9651.861238235957</v>
      </c>
      <c r="DR33" s="1">
        <f t="shared" si="141"/>
        <v>0</v>
      </c>
      <c r="DS33" s="1"/>
      <c r="DT33" s="1">
        <f t="shared" si="142"/>
        <v>19303.722476471914</v>
      </c>
      <c r="DU33" s="1">
        <f t="shared" si="143"/>
        <v>0</v>
      </c>
      <c r="DV33" s="1">
        <f t="shared" si="144"/>
        <v>19303.722476471914</v>
      </c>
      <c r="DW33" s="1"/>
      <c r="DX33" s="1">
        <f t="shared" si="145"/>
        <v>0</v>
      </c>
      <c r="DY33" s="1">
        <f t="shared" si="146"/>
        <v>9651.861238235957</v>
      </c>
      <c r="DZ33" s="1">
        <f t="shared" si="147"/>
        <v>9651.861238235957</v>
      </c>
      <c r="EA33" s="1">
        <f t="shared" si="148"/>
        <v>0</v>
      </c>
      <c r="EB33" s="1"/>
      <c r="EC33" s="2">
        <f t="shared" si="149"/>
        <v>-2.0000000000000018E-2</v>
      </c>
      <c r="ED33" s="2">
        <f t="shared" si="150"/>
        <v>-1.0000000000000009E-2</v>
      </c>
      <c r="EE33" s="2">
        <f t="shared" si="151"/>
        <v>2.0000000000000018E-2</v>
      </c>
      <c r="EF33" s="2">
        <f t="shared" si="152"/>
        <v>0</v>
      </c>
      <c r="EG33" s="1"/>
      <c r="EH33" s="2">
        <f t="shared" si="153"/>
        <v>0.10000000000000009</v>
      </c>
      <c r="EI33" s="2">
        <f t="shared" si="154"/>
        <v>-3.9999999999999925E-2</v>
      </c>
      <c r="EJ33" s="2">
        <f t="shared" si="155"/>
        <v>4.0000000000000036E-2</v>
      </c>
      <c r="EK33" s="2">
        <f t="shared" si="156"/>
        <v>-0.10999999999999999</v>
      </c>
      <c r="EL33" s="1"/>
      <c r="EM33" s="2">
        <f t="shared" si="197"/>
        <v>0.12000000000000011</v>
      </c>
      <c r="EN33" s="2">
        <f t="shared" si="157"/>
        <v>-2.9999999999999916E-2</v>
      </c>
      <c r="EO33" s="2">
        <f t="shared" si="158"/>
        <v>2.0000000000000018E-2</v>
      </c>
      <c r="EP33" s="2">
        <f t="shared" si="159"/>
        <v>-0.10999999999999999</v>
      </c>
      <c r="EQ33" s="1"/>
      <c r="ER33" s="1">
        <f t="shared" si="160"/>
        <v>0</v>
      </c>
      <c r="ES33" s="1">
        <f t="shared" si="161"/>
        <v>9362.3054010888791</v>
      </c>
      <c r="ET33" s="1">
        <f t="shared" si="162"/>
        <v>9844.8984630006762</v>
      </c>
      <c r="EU33" s="1">
        <f t="shared" si="163"/>
        <v>0</v>
      </c>
      <c r="EV33" s="1"/>
      <c r="EW33" s="1">
        <f t="shared" si="164"/>
        <v>0</v>
      </c>
      <c r="EX33" s="1">
        <f t="shared" si="204"/>
        <v>96.518612382359649</v>
      </c>
      <c r="EY33" s="1">
        <f t="shared" si="205"/>
        <v>-193.0372247647193</v>
      </c>
      <c r="EZ33" s="1">
        <f t="shared" si="206"/>
        <v>0</v>
      </c>
      <c r="FA33" s="1"/>
      <c r="FB33" s="1">
        <f t="shared" si="165"/>
        <v>0</v>
      </c>
      <c r="FC33" s="1">
        <f t="shared" si="207"/>
        <v>0</v>
      </c>
      <c r="FD33" s="1">
        <f t="shared" si="208"/>
        <v>0</v>
      </c>
      <c r="FE33" s="1">
        <f t="shared" si="209"/>
        <v>0</v>
      </c>
      <c r="FF33" s="1"/>
      <c r="FG33" s="2">
        <f t="shared" si="166"/>
        <v>0.10000000000000009</v>
      </c>
      <c r="FH33" s="2">
        <f t="shared" si="210"/>
        <v>-3.9999999999999925E-2</v>
      </c>
      <c r="FI33" s="2">
        <f t="shared" si="211"/>
        <v>4.0000000000000036E-2</v>
      </c>
      <c r="FJ33" s="2">
        <f t="shared" si="212"/>
        <v>-0.10999999999999999</v>
      </c>
      <c r="FK33" s="1"/>
      <c r="FL33" s="1">
        <f t="shared" si="167"/>
        <v>0</v>
      </c>
      <c r="FM33" s="1">
        <f t="shared" si="168"/>
        <v>0</v>
      </c>
      <c r="FN33" s="1">
        <f t="shared" si="169"/>
        <v>0</v>
      </c>
      <c r="FO33" s="1">
        <f t="shared" si="170"/>
        <v>0</v>
      </c>
      <c r="FP33" s="1"/>
      <c r="FQ33" s="1">
        <f t="shared" si="171"/>
        <v>0</v>
      </c>
      <c r="FR33" s="1">
        <f t="shared" si="213"/>
        <v>9362.3054010888791</v>
      </c>
      <c r="FS33" s="1">
        <f t="shared" si="214"/>
        <v>9844.8984630006762</v>
      </c>
      <c r="FT33" s="1">
        <f t="shared" si="215"/>
        <v>0</v>
      </c>
      <c r="FU33" s="1"/>
      <c r="FV33" s="1">
        <f t="shared" si="172"/>
        <v>0</v>
      </c>
      <c r="FW33" s="1">
        <f t="shared" si="173"/>
        <v>0</v>
      </c>
      <c r="FX33" s="1">
        <f t="shared" si="174"/>
        <v>0</v>
      </c>
      <c r="FY33" s="1">
        <f t="shared" si="175"/>
        <v>0</v>
      </c>
      <c r="FZ33" s="1"/>
      <c r="GA33" s="1">
        <f t="shared" si="176"/>
        <v>0</v>
      </c>
      <c r="GB33" s="1">
        <f t="shared" si="177"/>
        <v>9362.3054010888791</v>
      </c>
      <c r="GC33" s="1">
        <f t="shared" si="178"/>
        <v>9844.8984630006762</v>
      </c>
      <c r="GD33" s="1">
        <f t="shared" si="179"/>
        <v>0</v>
      </c>
      <c r="GE33" s="1"/>
      <c r="GF33" s="1">
        <f t="shared" si="180"/>
        <v>19207.203864089555</v>
      </c>
      <c r="GG33" s="1">
        <f t="shared" si="181"/>
        <v>0</v>
      </c>
      <c r="GH33" s="1">
        <f t="shared" si="182"/>
        <v>19207.203864089555</v>
      </c>
      <c r="GI33" s="20">
        <f t="shared" si="183"/>
        <v>-1.9049319465139325E-2</v>
      </c>
      <c r="GJ33" s="20"/>
      <c r="GK33" s="100">
        <f t="shared" si="184"/>
        <v>24.379793797471198</v>
      </c>
      <c r="GL33" s="100">
        <f t="shared" si="216"/>
        <v>0</v>
      </c>
      <c r="GM33" s="100">
        <f t="shared" si="217"/>
        <v>0</v>
      </c>
      <c r="GN33" s="100">
        <f t="shared" si="218"/>
        <v>24.073142440148168</v>
      </c>
      <c r="GP33" s="100">
        <f t="shared" si="185"/>
        <v>48.452936237619369</v>
      </c>
      <c r="GR33" s="21">
        <f>CZ33</f>
        <v>0</v>
      </c>
      <c r="GS33" s="21">
        <f>DA33</f>
        <v>14.499541169107596</v>
      </c>
      <c r="GT33" s="21">
        <f>DB33</f>
        <v>14.499541169107596</v>
      </c>
      <c r="GU33" s="21">
        <f>DC33</f>
        <v>0</v>
      </c>
      <c r="GV33" s="21"/>
      <c r="GW33" s="100">
        <f t="shared" si="186"/>
        <v>28.999082338215192</v>
      </c>
      <c r="GY33" s="1">
        <f>BX33+EW33</f>
        <v>-199.01872487731609</v>
      </c>
      <c r="GZ33" s="1">
        <f>BY33+EX33</f>
        <v>96.518612382359649</v>
      </c>
      <c r="HA33" s="1">
        <f>BZ33+EY33</f>
        <v>-193.0372247647193</v>
      </c>
      <c r="HB33" s="1">
        <f>CA33+EZ33</f>
        <v>0</v>
      </c>
      <c r="HD33" s="100">
        <f t="shared" si="187"/>
        <v>-295.53733725967572</v>
      </c>
    </row>
    <row r="34" spans="1:215" ht="15" customHeight="1" x14ac:dyDescent="0.25">
      <c r="A34" s="1">
        <f>'BTEvent-Driven Loop'!A33</f>
        <v>30</v>
      </c>
      <c r="B34" s="109">
        <v>44633</v>
      </c>
      <c r="D34" s="1">
        <f>'BTEvent-Driven Loop'!C33</f>
        <v>0</v>
      </c>
      <c r="E34" s="1">
        <f>'BTEvent-Driven Loop'!D33</f>
        <v>1</v>
      </c>
      <c r="F34" s="1">
        <f>'BTEvent-Driven Loop'!E33</f>
        <v>1</v>
      </c>
      <c r="G34" s="1">
        <f>'BTEvent-Driven Loop'!F33</f>
        <v>0</v>
      </c>
      <c r="I34" s="1">
        <f>'BTEvent-Driven Loop'!H33</f>
        <v>272.84450197796065</v>
      </c>
      <c r="J34" s="1">
        <f>'BTEvent-Driven Loop'!I33</f>
        <v>2834.6275945943867</v>
      </c>
      <c r="K34" s="1">
        <f>'BTEvent-Driven Loop'!J33</f>
        <v>6664.5643452520872</v>
      </c>
      <c r="L34" s="1">
        <f>'BTEvent-Driven Loop'!K33</f>
        <v>50610.304851944253</v>
      </c>
      <c r="M34" s="1"/>
      <c r="N34" s="1">
        <f>'BTEvent-Driven Loop'!M33</f>
        <v>341.71787140929052</v>
      </c>
      <c r="O34" s="1">
        <f>'BTEvent-Driven Loop'!N33</f>
        <v>3158.5850339766021</v>
      </c>
      <c r="P34" s="1">
        <f>'BTEvent-Driven Loop'!O33</f>
        <v>5664.8796934642742</v>
      </c>
      <c r="Q34" s="1">
        <f>'BTEvent-Driven Loop'!P33</f>
        <v>47102.659961215439</v>
      </c>
      <c r="S34" s="2">
        <f>I34/N33-1</f>
        <v>3.0000000000000027E-2</v>
      </c>
      <c r="T34" s="2">
        <f t="shared" si="106"/>
        <v>5.0000000000000044E-2</v>
      </c>
      <c r="U34" s="2">
        <f t="shared" si="106"/>
        <v>0</v>
      </c>
      <c r="V34" s="2">
        <f t="shared" si="106"/>
        <v>1.0000000000000009E-2</v>
      </c>
      <c r="X34" s="2">
        <f>N34/N33-1</f>
        <v>0.29000000000000004</v>
      </c>
      <c r="Y34" s="2">
        <f t="shared" si="107"/>
        <v>0.16999999999999993</v>
      </c>
      <c r="Z34" s="2">
        <f t="shared" si="107"/>
        <v>-0.15000000000000002</v>
      </c>
      <c r="AA34" s="2">
        <f t="shared" si="107"/>
        <v>-6.0000000000000164E-2</v>
      </c>
      <c r="AC34" s="1">
        <f t="shared" si="108"/>
        <v>2</v>
      </c>
      <c r="AD34" s="3">
        <f t="shared" si="51"/>
        <v>0.5</v>
      </c>
      <c r="AF34" s="2">
        <f t="shared" si="52"/>
        <v>0</v>
      </c>
      <c r="AG34" s="2">
        <f t="shared" si="52"/>
        <v>0.5</v>
      </c>
      <c r="AH34" s="2">
        <f t="shared" si="52"/>
        <v>0.5</v>
      </c>
      <c r="AI34" s="2">
        <f t="shared" si="52"/>
        <v>0</v>
      </c>
      <c r="AK34" s="1">
        <f t="shared" si="188"/>
        <v>0</v>
      </c>
      <c r="AL34" s="1">
        <f t="shared" si="189"/>
        <v>9362.3054010888791</v>
      </c>
      <c r="AM34" s="1">
        <f t="shared" si="190"/>
        <v>9844.8984630006762</v>
      </c>
      <c r="AN34" s="1">
        <f t="shared" si="191"/>
        <v>0</v>
      </c>
      <c r="AP34" s="1">
        <f t="shared" si="110"/>
        <v>19207.203864089555</v>
      </c>
      <c r="AQ34" s="1">
        <f t="shared" si="111"/>
        <v>0</v>
      </c>
      <c r="AR34" s="1">
        <f t="shared" si="112"/>
        <v>19207.203864089555</v>
      </c>
      <c r="AT34" s="1">
        <f t="shared" si="192"/>
        <v>0</v>
      </c>
      <c r="AU34" s="1">
        <f t="shared" si="193"/>
        <v>9603.6019320447776</v>
      </c>
      <c r="AV34" s="1">
        <f t="shared" si="194"/>
        <v>9603.6019320447776</v>
      </c>
      <c r="AW34" s="1">
        <f t="shared" si="195"/>
        <v>0</v>
      </c>
      <c r="AY34" s="1">
        <f t="shared" si="113"/>
        <v>0</v>
      </c>
      <c r="AZ34" s="1">
        <f t="shared" si="114"/>
        <v>0</v>
      </c>
      <c r="BA34" s="1">
        <f t="shared" si="115"/>
        <v>241.29653095589856</v>
      </c>
      <c r="BB34" s="1">
        <f t="shared" si="116"/>
        <v>0</v>
      </c>
      <c r="BD34" s="1">
        <f t="shared" si="196"/>
        <v>0</v>
      </c>
      <c r="BE34" s="1">
        <f t="shared" si="61"/>
        <v>9362.3054010888791</v>
      </c>
      <c r="BF34" s="1">
        <f t="shared" si="62"/>
        <v>9603.6019320447776</v>
      </c>
      <c r="BG34" s="1">
        <f t="shared" si="63"/>
        <v>0</v>
      </c>
      <c r="BI34" s="2">
        <f t="shared" si="117"/>
        <v>3.0000000000000027E-2</v>
      </c>
      <c r="BJ34" s="2">
        <f t="shared" si="118"/>
        <v>5.0000000000000044E-2</v>
      </c>
      <c r="BK34" s="2">
        <f t="shared" si="119"/>
        <v>0</v>
      </c>
      <c r="BL34" s="2">
        <f t="shared" si="120"/>
        <v>1.0000000000000009E-2</v>
      </c>
      <c r="BN34" s="1">
        <f t="shared" si="121"/>
        <v>0</v>
      </c>
      <c r="BO34" s="1">
        <f t="shared" si="122"/>
        <v>0</v>
      </c>
      <c r="BP34" s="1">
        <f t="shared" si="123"/>
        <v>241.29653095589856</v>
      </c>
      <c r="BQ34" s="1">
        <f t="shared" si="124"/>
        <v>0</v>
      </c>
      <c r="BS34" s="100">
        <f t="shared" si="68"/>
        <v>0</v>
      </c>
      <c r="BT34" s="100">
        <f t="shared" si="69"/>
        <v>0</v>
      </c>
      <c r="BU34" s="100">
        <f t="shared" si="70"/>
        <v>0.60324132738974645</v>
      </c>
      <c r="BV34" s="100">
        <f t="shared" si="71"/>
        <v>0</v>
      </c>
      <c r="BW34" s="1"/>
      <c r="BX34" s="1">
        <f t="shared" si="125"/>
        <v>0</v>
      </c>
      <c r="BY34" s="1">
        <f t="shared" si="198"/>
        <v>0</v>
      </c>
      <c r="BZ34" s="1">
        <f t="shared" si="199"/>
        <v>0</v>
      </c>
      <c r="CA34" s="1">
        <f t="shared" si="200"/>
        <v>0</v>
      </c>
      <c r="CB34" s="1"/>
      <c r="CC34" s="1">
        <f t="shared" si="126"/>
        <v>0</v>
      </c>
      <c r="CD34" s="1">
        <f t="shared" si="201"/>
        <v>0</v>
      </c>
      <c r="CE34" s="1">
        <f t="shared" si="202"/>
        <v>240.69328962850881</v>
      </c>
      <c r="CF34" s="1">
        <f t="shared" si="203"/>
        <v>0</v>
      </c>
      <c r="CG34" s="1"/>
      <c r="CH34" s="1">
        <f t="shared" si="73"/>
        <v>240.69328962850881</v>
      </c>
      <c r="CI34" s="1">
        <f t="shared" si="74"/>
        <v>18965.907333133655</v>
      </c>
      <c r="CJ34" s="1">
        <f t="shared" si="75"/>
        <v>240.69328962850881</v>
      </c>
      <c r="CK34" s="1">
        <f t="shared" si="127"/>
        <v>19206.600622762162</v>
      </c>
      <c r="CL34" s="1"/>
      <c r="CM34" s="1">
        <f t="shared" si="76"/>
        <v>0</v>
      </c>
      <c r="CN34" s="1">
        <f t="shared" si="77"/>
        <v>9603.300311381081</v>
      </c>
      <c r="CO34" s="1">
        <f t="shared" si="78"/>
        <v>9603.300311381081</v>
      </c>
      <c r="CP34" s="1">
        <f t="shared" si="79"/>
        <v>0</v>
      </c>
      <c r="CQ34" s="1"/>
      <c r="CR34" s="1">
        <f t="shared" si="128"/>
        <v>19206.600622762162</v>
      </c>
      <c r="CS34" s="1">
        <f t="shared" si="129"/>
        <v>0</v>
      </c>
      <c r="CT34" s="1"/>
      <c r="CU34" s="100">
        <f t="shared" si="80"/>
        <v>0</v>
      </c>
      <c r="CV34" s="100">
        <f t="shared" si="81"/>
        <v>240.99491029220189</v>
      </c>
      <c r="CW34" s="100">
        <f t="shared" si="82"/>
        <v>0</v>
      </c>
      <c r="CX34" s="100">
        <f t="shared" si="83"/>
        <v>0</v>
      </c>
      <c r="CY34" s="1"/>
      <c r="CZ34" s="21">
        <f t="shared" si="130"/>
        <v>0</v>
      </c>
      <c r="DA34" s="21">
        <f t="shared" si="131"/>
        <v>0.36149236543830282</v>
      </c>
      <c r="DB34" s="21">
        <f t="shared" si="132"/>
        <v>0</v>
      </c>
      <c r="DC34" s="21">
        <f t="shared" si="133"/>
        <v>0</v>
      </c>
      <c r="DD34" s="1"/>
      <c r="DE34" s="1">
        <f t="shared" si="134"/>
        <v>0</v>
      </c>
      <c r="DF34" s="1">
        <f t="shared" si="135"/>
        <v>240.6334179267636</v>
      </c>
      <c r="DG34" s="1">
        <f t="shared" si="136"/>
        <v>0</v>
      </c>
      <c r="DH34" s="1">
        <f t="shared" si="137"/>
        <v>0</v>
      </c>
      <c r="DI34" s="1"/>
      <c r="DJ34" s="1">
        <f t="shared" si="86"/>
        <v>0</v>
      </c>
      <c r="DK34" s="1">
        <f t="shared" si="87"/>
        <v>9362.3054010888791</v>
      </c>
      <c r="DL34" s="1">
        <f t="shared" si="88"/>
        <v>9603.6019320447776</v>
      </c>
      <c r="DM34" s="1">
        <f t="shared" si="89"/>
        <v>0</v>
      </c>
      <c r="DN34" s="1"/>
      <c r="DO34" s="1">
        <f t="shared" si="138"/>
        <v>0</v>
      </c>
      <c r="DP34" s="1">
        <f t="shared" si="139"/>
        <v>9602.9388190156424</v>
      </c>
      <c r="DQ34" s="1">
        <f t="shared" si="140"/>
        <v>9603.6019320447776</v>
      </c>
      <c r="DR34" s="1">
        <f t="shared" si="141"/>
        <v>0</v>
      </c>
      <c r="DS34" s="1"/>
      <c r="DT34" s="1">
        <f t="shared" si="142"/>
        <v>19206.54075106042</v>
      </c>
      <c r="DU34" s="1">
        <f t="shared" si="143"/>
        <v>0</v>
      </c>
      <c r="DV34" s="1">
        <f t="shared" si="144"/>
        <v>19206.54075106042</v>
      </c>
      <c r="DW34" s="1"/>
      <c r="DX34" s="1">
        <f t="shared" si="145"/>
        <v>0</v>
      </c>
      <c r="DY34" s="1">
        <f t="shared" si="146"/>
        <v>240.6334179267636</v>
      </c>
      <c r="DZ34" s="1">
        <f t="shared" si="147"/>
        <v>0</v>
      </c>
      <c r="EA34" s="1">
        <f t="shared" si="148"/>
        <v>0</v>
      </c>
      <c r="EB34" s="1"/>
      <c r="EC34" s="2">
        <f t="shared" si="149"/>
        <v>3.0000000000000027E-2</v>
      </c>
      <c r="ED34" s="2">
        <f t="shared" si="150"/>
        <v>5.0000000000000044E-2</v>
      </c>
      <c r="EE34" s="2">
        <f t="shared" si="151"/>
        <v>0</v>
      </c>
      <c r="EF34" s="2">
        <f t="shared" si="152"/>
        <v>1.0000000000000009E-2</v>
      </c>
      <c r="EG34" s="1"/>
      <c r="EH34" s="2">
        <f t="shared" si="153"/>
        <v>0.29000000000000004</v>
      </c>
      <c r="EI34" s="2">
        <f t="shared" si="154"/>
        <v>0.16999999999999993</v>
      </c>
      <c r="EJ34" s="2">
        <f t="shared" si="155"/>
        <v>-0.15000000000000002</v>
      </c>
      <c r="EK34" s="2">
        <f t="shared" si="156"/>
        <v>-6.0000000000000164E-2</v>
      </c>
      <c r="EL34" s="1"/>
      <c r="EM34" s="2">
        <f t="shared" si="197"/>
        <v>0.26</v>
      </c>
      <c r="EN34" s="2">
        <f t="shared" si="157"/>
        <v>0.11999999999999988</v>
      </c>
      <c r="EO34" s="2">
        <f t="shared" si="158"/>
        <v>-0.15000000000000002</v>
      </c>
      <c r="EP34" s="2">
        <f t="shared" si="159"/>
        <v>-7.0000000000000173E-2</v>
      </c>
      <c r="EQ34" s="1"/>
      <c r="ER34" s="1">
        <f t="shared" si="160"/>
        <v>0</v>
      </c>
      <c r="ES34" s="1">
        <f t="shared" si="161"/>
        <v>269.5094280779752</v>
      </c>
      <c r="ET34" s="1">
        <f t="shared" si="162"/>
        <v>0</v>
      </c>
      <c r="EU34" s="1">
        <f t="shared" si="163"/>
        <v>0</v>
      </c>
      <c r="EV34" s="1"/>
      <c r="EW34" s="1">
        <f t="shared" si="164"/>
        <v>0</v>
      </c>
      <c r="EX34" s="1">
        <f t="shared" si="204"/>
        <v>-12.031670896338191</v>
      </c>
      <c r="EY34" s="1">
        <f t="shared" si="205"/>
        <v>0</v>
      </c>
      <c r="EZ34" s="1">
        <f t="shared" si="206"/>
        <v>0</v>
      </c>
      <c r="FA34" s="1"/>
      <c r="FB34" s="1">
        <f t="shared" si="165"/>
        <v>0</v>
      </c>
      <c r="FC34" s="1">
        <f t="shared" si="207"/>
        <v>9362.3054010888791</v>
      </c>
      <c r="FD34" s="1">
        <f t="shared" si="208"/>
        <v>9603.6019320447776</v>
      </c>
      <c r="FE34" s="1">
        <f t="shared" si="209"/>
        <v>0</v>
      </c>
      <c r="FF34" s="1"/>
      <c r="FG34" s="2">
        <f t="shared" si="166"/>
        <v>0.29000000000000004</v>
      </c>
      <c r="FH34" s="2">
        <f t="shared" si="210"/>
        <v>0.16999999999999993</v>
      </c>
      <c r="FI34" s="2">
        <f t="shared" si="211"/>
        <v>-0.15000000000000002</v>
      </c>
      <c r="FJ34" s="2">
        <f t="shared" si="212"/>
        <v>-6.0000000000000164E-2</v>
      </c>
      <c r="FK34" s="1"/>
      <c r="FL34" s="1">
        <f t="shared" si="167"/>
        <v>0</v>
      </c>
      <c r="FM34" s="1">
        <f t="shared" si="168"/>
        <v>10953.897319273989</v>
      </c>
      <c r="FN34" s="1">
        <f t="shared" si="169"/>
        <v>8163.0616422380608</v>
      </c>
      <c r="FO34" s="1">
        <f t="shared" si="170"/>
        <v>0</v>
      </c>
      <c r="FP34" s="1"/>
      <c r="FQ34" s="1">
        <f t="shared" si="171"/>
        <v>0</v>
      </c>
      <c r="FR34" s="1">
        <f t="shared" si="213"/>
        <v>269.5094280779752</v>
      </c>
      <c r="FS34" s="1">
        <f t="shared" si="214"/>
        <v>0</v>
      </c>
      <c r="FT34" s="1">
        <f t="shared" si="215"/>
        <v>0</v>
      </c>
      <c r="FU34" s="1"/>
      <c r="FV34" s="1">
        <f t="shared" si="172"/>
        <v>0</v>
      </c>
      <c r="FW34" s="1">
        <f>FM34</f>
        <v>10953.897319273989</v>
      </c>
      <c r="FX34" s="1">
        <f t="shared" si="174"/>
        <v>8163.0616422380608</v>
      </c>
      <c r="FY34" s="1">
        <f t="shared" si="175"/>
        <v>0</v>
      </c>
      <c r="FZ34" s="1"/>
      <c r="GA34" s="1">
        <f t="shared" si="176"/>
        <v>0</v>
      </c>
      <c r="GB34" s="1">
        <f t="shared" si="177"/>
        <v>11223.406747351964</v>
      </c>
      <c r="GC34" s="1">
        <f t="shared" si="178"/>
        <v>8163.0616422380608</v>
      </c>
      <c r="GD34" s="1">
        <f t="shared" si="179"/>
        <v>0</v>
      </c>
      <c r="GE34" s="1"/>
      <c r="GF34" s="1">
        <f t="shared" si="180"/>
        <v>19386.468389590023</v>
      </c>
      <c r="GG34" s="1">
        <f t="shared" si="181"/>
        <v>0</v>
      </c>
      <c r="GH34" s="1">
        <f>SUM(GF34:GG34)</f>
        <v>19386.468389590023</v>
      </c>
      <c r="GI34" s="20">
        <f t="shared" si="183"/>
        <v>9.333192211055108E-3</v>
      </c>
      <c r="GJ34" s="20"/>
      <c r="GK34" s="100">
        <f t="shared" si="184"/>
        <v>0</v>
      </c>
      <c r="GL34" s="100">
        <f t="shared" si="216"/>
        <v>0</v>
      </c>
      <c r="GM34" s="100">
        <f t="shared" si="217"/>
        <v>0.60324132738974645</v>
      </c>
      <c r="GN34" s="100">
        <f t="shared" si="218"/>
        <v>0</v>
      </c>
      <c r="GP34" s="100">
        <f t="shared" si="185"/>
        <v>0.60324132738974645</v>
      </c>
      <c r="GR34" s="21">
        <f>CZ34</f>
        <v>0</v>
      </c>
      <c r="GS34" s="21">
        <f>DA34</f>
        <v>0.36149236543830282</v>
      </c>
      <c r="GT34" s="21">
        <f>DB34</f>
        <v>0</v>
      </c>
      <c r="GU34" s="21">
        <f>DC34</f>
        <v>0</v>
      </c>
      <c r="GV34" s="21"/>
      <c r="GW34" s="100">
        <f t="shared" si="186"/>
        <v>0.36149236543830282</v>
      </c>
      <c r="GY34" s="1">
        <f>BX34+EW34</f>
        <v>0</v>
      </c>
      <c r="GZ34" s="1">
        <f>BY34+EX34</f>
        <v>-12.031670896338191</v>
      </c>
      <c r="HA34" s="1">
        <f>BZ34+EY34</f>
        <v>0</v>
      </c>
      <c r="HB34" s="1">
        <f>CA34+EZ34</f>
        <v>0</v>
      </c>
      <c r="HD34" s="100">
        <f t="shared" si="187"/>
        <v>-12.031670896338191</v>
      </c>
    </row>
    <row r="35" spans="1:215" x14ac:dyDescent="0.25">
      <c r="A35" s="1"/>
      <c r="I35" s="1"/>
      <c r="J35" s="1"/>
      <c r="K35" s="1"/>
      <c r="L35" s="1"/>
      <c r="N35" s="1"/>
      <c r="O35" s="1"/>
      <c r="P35" s="1"/>
      <c r="Q35" s="1"/>
    </row>
    <row r="36" spans="1:215" x14ac:dyDescent="0.25">
      <c r="A36" s="31" t="s">
        <v>8</v>
      </c>
      <c r="B36" s="31" t="s">
        <v>8</v>
      </c>
      <c r="C36" s="31" t="s">
        <v>8</v>
      </c>
      <c r="D36" s="31" t="s">
        <v>8</v>
      </c>
      <c r="E36" s="31" t="s">
        <v>8</v>
      </c>
      <c r="F36" s="31" t="s">
        <v>8</v>
      </c>
      <c r="G36" s="31" t="s">
        <v>8</v>
      </c>
      <c r="H36" s="31" t="s">
        <v>8</v>
      </c>
      <c r="I36" s="31" t="s">
        <v>8</v>
      </c>
      <c r="J36" s="31" t="s">
        <v>8</v>
      </c>
      <c r="K36" s="31" t="s">
        <v>8</v>
      </c>
      <c r="L36" s="31" t="s">
        <v>8</v>
      </c>
      <c r="M36" s="31" t="s">
        <v>8</v>
      </c>
      <c r="N36" s="31" t="s">
        <v>8</v>
      </c>
      <c r="O36" s="31" t="s">
        <v>8</v>
      </c>
      <c r="P36" s="31" t="s">
        <v>8</v>
      </c>
      <c r="Q36" s="31" t="s">
        <v>8</v>
      </c>
      <c r="R36" s="31" t="s">
        <v>8</v>
      </c>
      <c r="S36" s="31" t="s">
        <v>8</v>
      </c>
      <c r="T36" s="31" t="s">
        <v>8</v>
      </c>
      <c r="U36" s="31" t="s">
        <v>8</v>
      </c>
      <c r="V36" s="31" t="s">
        <v>8</v>
      </c>
      <c r="W36" s="31" t="s">
        <v>8</v>
      </c>
      <c r="X36" s="31" t="s">
        <v>8</v>
      </c>
      <c r="Y36" s="31" t="s">
        <v>8</v>
      </c>
      <c r="Z36" s="31" t="s">
        <v>8</v>
      </c>
      <c r="AA36" s="31" t="s">
        <v>8</v>
      </c>
      <c r="AB36" s="31" t="s">
        <v>8</v>
      </c>
      <c r="AC36" s="31" t="s">
        <v>8</v>
      </c>
      <c r="AD36" s="31" t="s">
        <v>8</v>
      </c>
      <c r="AE36" s="31" t="s">
        <v>8</v>
      </c>
      <c r="AF36" s="31" t="s">
        <v>8</v>
      </c>
      <c r="AG36" s="31" t="s">
        <v>8</v>
      </c>
      <c r="AH36" s="31" t="s">
        <v>8</v>
      </c>
      <c r="AI36" s="31" t="s">
        <v>8</v>
      </c>
      <c r="AJ36" s="31" t="s">
        <v>8</v>
      </c>
      <c r="AK36" s="31" t="s">
        <v>8</v>
      </c>
      <c r="AL36" s="31" t="s">
        <v>8</v>
      </c>
      <c r="AM36" s="31" t="s">
        <v>8</v>
      </c>
      <c r="AN36" s="31" t="s">
        <v>8</v>
      </c>
      <c r="AO36" s="31" t="s">
        <v>8</v>
      </c>
      <c r="AP36" s="31" t="s">
        <v>8</v>
      </c>
      <c r="AQ36" s="31" t="s">
        <v>8</v>
      </c>
      <c r="AR36" s="31" t="s">
        <v>8</v>
      </c>
      <c r="AS36" s="31" t="s">
        <v>8</v>
      </c>
      <c r="AT36" s="31" t="s">
        <v>8</v>
      </c>
      <c r="AU36" s="31" t="s">
        <v>8</v>
      </c>
      <c r="AV36" s="31" t="s">
        <v>8</v>
      </c>
      <c r="AW36" s="31" t="s">
        <v>8</v>
      </c>
      <c r="AX36" s="31" t="s">
        <v>8</v>
      </c>
      <c r="AY36" s="31" t="s">
        <v>8</v>
      </c>
      <c r="AZ36" s="31" t="s">
        <v>8</v>
      </c>
      <c r="BA36" s="31" t="s">
        <v>8</v>
      </c>
      <c r="BB36" s="31" t="s">
        <v>8</v>
      </c>
      <c r="BC36" s="31" t="s">
        <v>8</v>
      </c>
      <c r="BD36" s="31" t="s">
        <v>8</v>
      </c>
      <c r="BE36" s="31" t="s">
        <v>8</v>
      </c>
      <c r="BF36" s="31" t="s">
        <v>8</v>
      </c>
      <c r="BG36" s="31" t="s">
        <v>8</v>
      </c>
      <c r="BH36" s="31" t="s">
        <v>8</v>
      </c>
      <c r="BI36" s="31" t="s">
        <v>8</v>
      </c>
      <c r="BJ36" s="31" t="s">
        <v>8</v>
      </c>
      <c r="BK36" s="31" t="s">
        <v>8</v>
      </c>
      <c r="BL36" s="31" t="s">
        <v>8</v>
      </c>
      <c r="BM36" s="31" t="s">
        <v>8</v>
      </c>
      <c r="BN36" s="31" t="s">
        <v>8</v>
      </c>
      <c r="BO36" s="31" t="s">
        <v>8</v>
      </c>
      <c r="BP36" s="31" t="s">
        <v>8</v>
      </c>
      <c r="BQ36" s="31" t="s">
        <v>8</v>
      </c>
      <c r="BR36" s="31" t="s">
        <v>8</v>
      </c>
      <c r="BS36" s="31" t="s">
        <v>8</v>
      </c>
      <c r="BT36" s="31" t="s">
        <v>8</v>
      </c>
      <c r="BU36" s="31" t="s">
        <v>8</v>
      </c>
      <c r="BV36" s="31" t="s">
        <v>8</v>
      </c>
      <c r="BW36" s="31" t="s">
        <v>8</v>
      </c>
      <c r="BX36" s="31" t="s">
        <v>8</v>
      </c>
      <c r="BY36" s="31" t="s">
        <v>8</v>
      </c>
      <c r="BZ36" s="31" t="s">
        <v>8</v>
      </c>
      <c r="CA36" s="31" t="s">
        <v>8</v>
      </c>
      <c r="CB36" s="31" t="s">
        <v>8</v>
      </c>
      <c r="CC36" s="31" t="s">
        <v>8</v>
      </c>
      <c r="CD36" s="31" t="s">
        <v>8</v>
      </c>
      <c r="CE36" s="31" t="s">
        <v>8</v>
      </c>
      <c r="CF36" s="31" t="s">
        <v>8</v>
      </c>
      <c r="CG36" s="31" t="s">
        <v>8</v>
      </c>
      <c r="CH36" s="31" t="s">
        <v>8</v>
      </c>
      <c r="CI36" s="31" t="s">
        <v>8</v>
      </c>
      <c r="CJ36" s="31" t="s">
        <v>8</v>
      </c>
      <c r="CK36" s="31" t="s">
        <v>8</v>
      </c>
      <c r="CL36" s="31" t="s">
        <v>8</v>
      </c>
      <c r="CM36" s="31" t="s">
        <v>8</v>
      </c>
      <c r="CN36" s="31" t="s">
        <v>8</v>
      </c>
      <c r="CO36" s="31" t="s">
        <v>8</v>
      </c>
      <c r="CP36" s="31" t="s">
        <v>8</v>
      </c>
      <c r="CQ36" s="31" t="s">
        <v>8</v>
      </c>
      <c r="CR36" s="31" t="s">
        <v>8</v>
      </c>
      <c r="CS36" s="31" t="s">
        <v>8</v>
      </c>
      <c r="CT36" s="31" t="s">
        <v>8</v>
      </c>
      <c r="CU36" s="31" t="s">
        <v>8</v>
      </c>
      <c r="CV36" s="31" t="s">
        <v>8</v>
      </c>
      <c r="CW36" s="31" t="s">
        <v>8</v>
      </c>
      <c r="CX36" s="31" t="s">
        <v>8</v>
      </c>
      <c r="CY36" s="31" t="s">
        <v>8</v>
      </c>
      <c r="CZ36" s="31" t="s">
        <v>8</v>
      </c>
      <c r="DA36" s="31" t="s">
        <v>8</v>
      </c>
      <c r="DB36" s="31" t="s">
        <v>8</v>
      </c>
      <c r="DC36" s="31" t="s">
        <v>8</v>
      </c>
      <c r="DD36" s="31" t="s">
        <v>8</v>
      </c>
      <c r="DE36" s="31" t="s">
        <v>8</v>
      </c>
      <c r="DF36" s="31" t="s">
        <v>8</v>
      </c>
      <c r="DG36" s="31" t="s">
        <v>8</v>
      </c>
      <c r="DH36" s="31" t="s">
        <v>8</v>
      </c>
      <c r="DI36" s="31" t="s">
        <v>8</v>
      </c>
      <c r="DJ36" s="31" t="s">
        <v>8</v>
      </c>
      <c r="DK36" s="31" t="s">
        <v>8</v>
      </c>
      <c r="DL36" s="31" t="s">
        <v>8</v>
      </c>
      <c r="DM36" s="31" t="s">
        <v>8</v>
      </c>
      <c r="DN36" s="31" t="s">
        <v>8</v>
      </c>
      <c r="DO36" s="31" t="s">
        <v>8</v>
      </c>
      <c r="DP36" s="31" t="s">
        <v>8</v>
      </c>
      <c r="DQ36" s="31" t="s">
        <v>8</v>
      </c>
      <c r="DR36" s="31" t="s">
        <v>8</v>
      </c>
      <c r="DS36" s="31" t="s">
        <v>8</v>
      </c>
      <c r="DT36" s="31" t="s">
        <v>8</v>
      </c>
      <c r="DU36" s="31" t="s">
        <v>8</v>
      </c>
      <c r="DV36" s="31" t="s">
        <v>8</v>
      </c>
      <c r="DW36" s="31" t="s">
        <v>8</v>
      </c>
      <c r="DX36" s="31" t="s">
        <v>8</v>
      </c>
      <c r="DY36" s="31" t="s">
        <v>8</v>
      </c>
      <c r="DZ36" s="31" t="s">
        <v>8</v>
      </c>
      <c r="EA36" s="31" t="s">
        <v>8</v>
      </c>
      <c r="EB36" s="31" t="s">
        <v>8</v>
      </c>
      <c r="EC36" s="31" t="s">
        <v>8</v>
      </c>
      <c r="ED36" s="31" t="s">
        <v>8</v>
      </c>
      <c r="EE36" s="31" t="s">
        <v>8</v>
      </c>
      <c r="EF36" s="31" t="s">
        <v>8</v>
      </c>
      <c r="EG36" s="31" t="s">
        <v>8</v>
      </c>
      <c r="EH36" s="31" t="s">
        <v>8</v>
      </c>
      <c r="EI36" s="31" t="s">
        <v>8</v>
      </c>
      <c r="EJ36" s="31" t="s">
        <v>8</v>
      </c>
      <c r="EK36" s="31" t="s">
        <v>8</v>
      </c>
      <c r="EL36" s="31" t="s">
        <v>8</v>
      </c>
      <c r="EM36" s="31" t="s">
        <v>8</v>
      </c>
      <c r="EN36" s="31" t="s">
        <v>8</v>
      </c>
      <c r="EO36" s="31" t="s">
        <v>8</v>
      </c>
      <c r="EP36" s="31" t="s">
        <v>8</v>
      </c>
      <c r="EQ36" s="31" t="s">
        <v>8</v>
      </c>
      <c r="ER36" s="31" t="s">
        <v>8</v>
      </c>
      <c r="ES36" s="31" t="s">
        <v>8</v>
      </c>
      <c r="ET36" s="31" t="s">
        <v>8</v>
      </c>
      <c r="EU36" s="31" t="s">
        <v>8</v>
      </c>
      <c r="EV36" s="31" t="s">
        <v>8</v>
      </c>
      <c r="EW36" s="31" t="s">
        <v>8</v>
      </c>
      <c r="EX36" s="31" t="s">
        <v>8</v>
      </c>
      <c r="EY36" s="31" t="s">
        <v>8</v>
      </c>
      <c r="EZ36" s="31" t="s">
        <v>8</v>
      </c>
      <c r="FA36" s="31" t="s">
        <v>8</v>
      </c>
      <c r="FB36" s="31" t="s">
        <v>8</v>
      </c>
      <c r="FC36" s="31" t="s">
        <v>8</v>
      </c>
      <c r="FD36" s="31" t="s">
        <v>8</v>
      </c>
      <c r="FE36" s="31" t="s">
        <v>8</v>
      </c>
      <c r="FF36" s="31" t="s">
        <v>8</v>
      </c>
      <c r="FG36" s="31" t="s">
        <v>8</v>
      </c>
      <c r="FH36" s="31" t="s">
        <v>8</v>
      </c>
      <c r="FI36" s="31" t="s">
        <v>8</v>
      </c>
      <c r="FJ36" s="31" t="s">
        <v>8</v>
      </c>
      <c r="FK36" s="31" t="s">
        <v>8</v>
      </c>
      <c r="FL36" s="31" t="s">
        <v>8</v>
      </c>
      <c r="FM36" s="31" t="s">
        <v>8</v>
      </c>
      <c r="FN36" s="31" t="s">
        <v>8</v>
      </c>
      <c r="FO36" s="31" t="s">
        <v>8</v>
      </c>
      <c r="FP36" s="31" t="s">
        <v>8</v>
      </c>
      <c r="FQ36" s="31" t="s">
        <v>8</v>
      </c>
      <c r="FR36" s="31" t="s">
        <v>8</v>
      </c>
      <c r="FS36" s="31" t="s">
        <v>8</v>
      </c>
      <c r="FT36" s="31" t="s">
        <v>8</v>
      </c>
      <c r="FU36" s="31" t="s">
        <v>8</v>
      </c>
      <c r="FV36" s="31" t="s">
        <v>8</v>
      </c>
      <c r="FW36" s="31" t="s">
        <v>8</v>
      </c>
      <c r="FX36" s="31" t="s">
        <v>8</v>
      </c>
      <c r="FY36" s="31" t="s">
        <v>8</v>
      </c>
      <c r="FZ36" s="31" t="s">
        <v>8</v>
      </c>
      <c r="GA36" s="31" t="s">
        <v>8</v>
      </c>
      <c r="GB36" s="31" t="s">
        <v>8</v>
      </c>
      <c r="GC36" s="31" t="s">
        <v>8</v>
      </c>
      <c r="GD36" s="31" t="s">
        <v>8</v>
      </c>
      <c r="GE36" s="31" t="s">
        <v>8</v>
      </c>
      <c r="GF36" s="31" t="s">
        <v>8</v>
      </c>
      <c r="GG36" s="31" t="s">
        <v>8</v>
      </c>
      <c r="GH36" s="31" t="s">
        <v>8</v>
      </c>
      <c r="GI36" s="31" t="s">
        <v>8</v>
      </c>
      <c r="GJ36" s="31"/>
      <c r="GK36" s="31" t="s">
        <v>8</v>
      </c>
      <c r="GL36" s="31" t="s">
        <v>8</v>
      </c>
      <c r="GM36" s="31" t="s">
        <v>8</v>
      </c>
      <c r="GN36" s="31" t="s">
        <v>8</v>
      </c>
      <c r="GO36" s="31" t="s">
        <v>8</v>
      </c>
      <c r="GP36" s="31" t="s">
        <v>8</v>
      </c>
      <c r="GQ36" s="31" t="s">
        <v>8</v>
      </c>
      <c r="GR36" s="31" t="s">
        <v>8</v>
      </c>
      <c r="GS36" s="31" t="s">
        <v>8</v>
      </c>
      <c r="GT36" s="31" t="s">
        <v>8</v>
      </c>
      <c r="GU36" s="31" t="s">
        <v>8</v>
      </c>
      <c r="GV36" s="31" t="s">
        <v>8</v>
      </c>
      <c r="GW36" s="31" t="s">
        <v>8</v>
      </c>
      <c r="GX36" s="31" t="s">
        <v>8</v>
      </c>
      <c r="GY36" s="31" t="s">
        <v>8</v>
      </c>
      <c r="GZ36" s="31" t="s">
        <v>8</v>
      </c>
      <c r="HA36" s="31" t="s">
        <v>8</v>
      </c>
      <c r="HB36" s="31" t="s">
        <v>8</v>
      </c>
      <c r="HC36" s="31" t="s">
        <v>8</v>
      </c>
      <c r="HD36" s="31" t="s">
        <v>8</v>
      </c>
      <c r="HE36" s="31" t="s">
        <v>8</v>
      </c>
      <c r="HF36" s="31" t="s">
        <v>8</v>
      </c>
      <c r="HG36" s="31" t="s">
        <v>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2CFF-B24C-4D4E-AE0B-23141E574C15}">
  <dimension ref="A1:GL36"/>
  <sheetViews>
    <sheetView zoomScale="95" zoomScaleNormal="95" workbookViewId="0">
      <pane xSplit="1" ySplit="3" topLeftCell="FK4" activePane="bottomRight" state="frozen"/>
      <selection pane="topRight" activeCell="B1" sqref="B1"/>
      <selection pane="bottomLeft" activeCell="A4" sqref="A4"/>
      <selection pane="bottomRight" activeCell="GD34" sqref="GD34"/>
    </sheetView>
  </sheetViews>
  <sheetFormatPr defaultRowHeight="15" outlineLevelCol="1" x14ac:dyDescent="0.25"/>
  <cols>
    <col min="8" max="10" width="9.28515625" bestFit="1" customWidth="1"/>
    <col min="11" max="11" width="9.5703125" bestFit="1" customWidth="1"/>
    <col min="13" max="15" width="9.28515625" bestFit="1" customWidth="1"/>
    <col min="16" max="16" width="9.5703125" bestFit="1" customWidth="1"/>
    <col min="29" max="29" width="14.5703125" bestFit="1" customWidth="1"/>
    <col min="30" max="30" width="18.7109375" bestFit="1" customWidth="1"/>
    <col min="37" max="37" width="12.42578125" bestFit="1" customWidth="1"/>
    <col min="49" max="49" width="9.140625" customWidth="1"/>
    <col min="55" max="55" width="9.140625" customWidth="1"/>
    <col min="65" max="65" width="9.140625" customWidth="1"/>
    <col min="69" max="93" width="9.140625" hidden="1" customWidth="1" outlineLevel="1"/>
    <col min="94" max="94" width="9.140625" collapsed="1"/>
    <col min="95" max="95" width="9.140625" customWidth="1"/>
    <col min="106" max="110" width="9.140625" hidden="1" customWidth="1" outlineLevel="1"/>
    <col min="111" max="111" width="9.140625" collapsed="1"/>
    <col min="154" max="154" width="9.140625" customWidth="1"/>
    <col min="159" max="159" width="20.7109375" customWidth="1"/>
    <col min="162" max="162" width="14.5703125" bestFit="1" customWidth="1"/>
    <col min="163" max="168" width="9.140625" customWidth="1"/>
    <col min="169" max="169" width="14.5703125" customWidth="1"/>
    <col min="170" max="170" width="16.42578125" bestFit="1" customWidth="1"/>
  </cols>
  <sheetData>
    <row r="1" spans="1:186" s="34" customFormat="1" ht="15.75" thickBot="1" x14ac:dyDescent="0.3">
      <c r="AB1" s="34" t="s">
        <v>60</v>
      </c>
      <c r="AS1" s="34" t="s">
        <v>65</v>
      </c>
      <c r="AW1" s="35"/>
      <c r="AX1" s="34" t="s">
        <v>64</v>
      </c>
      <c r="BC1" s="34" t="s">
        <v>63</v>
      </c>
      <c r="BH1" s="37" t="s">
        <v>66</v>
      </c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6"/>
      <c r="CV1" s="36"/>
      <c r="CW1" s="37" t="s">
        <v>68</v>
      </c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6"/>
      <c r="DL1" s="36"/>
      <c r="DM1" s="37" t="s">
        <v>67</v>
      </c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/>
      <c r="EN1" s="37" t="s">
        <v>72</v>
      </c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/>
      <c r="FQ1"/>
      <c r="FR1"/>
      <c r="FS1"/>
      <c r="FT1"/>
      <c r="FU1"/>
      <c r="FV1"/>
      <c r="FW1"/>
      <c r="FX1"/>
      <c r="FY1"/>
    </row>
    <row r="2" spans="1:186" s="5" customFormat="1" ht="18" thickBot="1" x14ac:dyDescent="0.45">
      <c r="C2" s="17" t="str">
        <f>'BTEvent-Driven Loop'!C1</f>
        <v>tradingSignal</v>
      </c>
      <c r="D2" s="17">
        <f>'BTEvent-Driven Loop'!D1</f>
        <v>0</v>
      </c>
      <c r="E2" s="17">
        <f>'BTEvent-Driven Loop'!E1</f>
        <v>0</v>
      </c>
      <c r="F2" s="17">
        <f>'BTEvent-Driven Loop'!F1</f>
        <v>0</v>
      </c>
      <c r="H2" s="17" t="str">
        <f>'BTEvent-Driven Loop'!H1</f>
        <v>openPrice</v>
      </c>
      <c r="I2" s="17">
        <f>'BTEvent-Driven Loop'!I1</f>
        <v>0</v>
      </c>
      <c r="J2" s="17">
        <f>'BTEvent-Driven Loop'!J1</f>
        <v>0</v>
      </c>
      <c r="K2" s="17">
        <f>'BTEvent-Driven Loop'!K1</f>
        <v>0</v>
      </c>
      <c r="M2" s="17" t="str">
        <f>'BTEvent-Driven Loop'!M1</f>
        <v>closePrice</v>
      </c>
      <c r="N2" s="17">
        <f>'BTEvent-Driven Loop'!N1</f>
        <v>0</v>
      </c>
      <c r="O2" s="17">
        <f>'BTEvent-Driven Loop'!O1</f>
        <v>0</v>
      </c>
      <c r="P2" s="17">
        <f>'BTEvent-Driven Loop'!P1</f>
        <v>0</v>
      </c>
      <c r="R2" s="17" t="str">
        <f>'BTEvent-Driven Loop'!R1</f>
        <v>closeToOpenPriceRet</v>
      </c>
      <c r="S2" s="17">
        <f>'BTEvent-Driven Loop'!S1</f>
        <v>0</v>
      </c>
      <c r="T2" s="17">
        <f>'BTEvent-Driven Loop'!T1</f>
        <v>0</v>
      </c>
      <c r="U2" s="17">
        <f>'BTEvent-Driven Loop'!U1</f>
        <v>0</v>
      </c>
      <c r="W2" s="17" t="str">
        <f>'BTEvent-Driven Loop'!W1</f>
        <v>closetoClosePriceRet</v>
      </c>
      <c r="X2" s="17">
        <f>'BTEvent-Driven Loop'!X1</f>
        <v>0</v>
      </c>
      <c r="Y2" s="17">
        <f>'BTEvent-Driven Loop'!Y1</f>
        <v>0</v>
      </c>
      <c r="Z2" s="17">
        <f>'BTEvent-Driven Loop'!Z1</f>
        <v>0</v>
      </c>
      <c r="AD2" s="22">
        <v>0.8</v>
      </c>
      <c r="AF2" s="13" t="s">
        <v>76</v>
      </c>
      <c r="AN2" s="5" t="s">
        <v>77</v>
      </c>
      <c r="AS2" s="5" t="s">
        <v>78</v>
      </c>
      <c r="AX2" s="5" t="s">
        <v>79</v>
      </c>
      <c r="BC2" s="5" t="s">
        <v>75</v>
      </c>
      <c r="BH2" s="5" t="str">
        <f>AS2</f>
        <v>bodGrossBuyPortion</v>
      </c>
      <c r="BM2" s="27" t="s">
        <v>74</v>
      </c>
      <c r="BN2" s="27"/>
      <c r="BO2" s="27"/>
      <c r="BP2" s="29">
        <v>1.5E-3</v>
      </c>
      <c r="BQ2" s="27"/>
      <c r="BR2" s="27" t="s">
        <v>6</v>
      </c>
      <c r="BS2" s="27"/>
      <c r="BT2" s="27"/>
      <c r="BU2" s="27"/>
      <c r="BV2" s="27"/>
      <c r="BW2" s="27" t="str">
        <f>W2</f>
        <v>closetoClosePriceRet</v>
      </c>
      <c r="BX2" s="27"/>
      <c r="BY2" s="27"/>
      <c r="BZ2" s="27"/>
      <c r="CA2" s="27"/>
      <c r="CB2" s="27" t="s">
        <v>69</v>
      </c>
      <c r="CC2" s="27"/>
      <c r="CD2" s="27"/>
      <c r="CE2" s="27"/>
      <c r="CF2" s="27"/>
      <c r="CG2" s="27" t="str">
        <f>R2</f>
        <v>closeToOpenPriceRet</v>
      </c>
      <c r="CH2" s="27"/>
      <c r="CI2" s="27"/>
      <c r="CJ2" s="27"/>
      <c r="CK2" s="27"/>
      <c r="CL2" s="27" t="s">
        <v>71</v>
      </c>
      <c r="CM2" s="27"/>
      <c r="CN2" s="27"/>
      <c r="CO2" s="27"/>
      <c r="CP2" s="27"/>
      <c r="CQ2" s="30" t="s">
        <v>70</v>
      </c>
      <c r="CR2" s="30"/>
      <c r="CS2" s="30"/>
      <c r="CT2" s="30"/>
      <c r="CU2" s="27"/>
      <c r="CV2" s="27"/>
      <c r="CW2" s="27" t="str">
        <f>BC2</f>
        <v>bodPreviousRemainPortion</v>
      </c>
      <c r="CX2" s="27"/>
      <c r="CY2" s="27"/>
      <c r="CZ2" s="27"/>
      <c r="DA2" s="27"/>
      <c r="DB2" s="27" t="str">
        <f>R2</f>
        <v>closeToOpenPriceRet</v>
      </c>
      <c r="DC2" s="27"/>
      <c r="DD2" s="27"/>
      <c r="DE2" s="27"/>
      <c r="DF2" s="27"/>
      <c r="DG2" s="30" t="s">
        <v>73</v>
      </c>
      <c r="DH2" s="30"/>
      <c r="DI2" s="30"/>
      <c r="DJ2" s="30"/>
      <c r="DK2" s="27"/>
      <c r="DL2" s="27"/>
      <c r="DM2" s="5" t="str">
        <f>AX2</f>
        <v>bodGrossSellPortion</v>
      </c>
      <c r="DQ2" s="27"/>
      <c r="DR2" s="27" t="str">
        <f>W2</f>
        <v>closetoClosePriceRet</v>
      </c>
      <c r="DS2" s="27"/>
      <c r="DT2" s="27"/>
      <c r="DU2" s="27"/>
      <c r="DV2" s="27"/>
      <c r="DW2" s="27" t="s">
        <v>94</v>
      </c>
      <c r="DX2" s="27"/>
      <c r="DY2" s="27"/>
      <c r="DZ2" s="27"/>
      <c r="EA2" s="27"/>
      <c r="EB2" s="27" t="s">
        <v>80</v>
      </c>
      <c r="EC2" s="27"/>
      <c r="ED2" s="27"/>
      <c r="EE2" s="29">
        <v>2.5000000000000001E-3</v>
      </c>
      <c r="EF2" s="27"/>
      <c r="EG2" s="27" t="s">
        <v>7</v>
      </c>
      <c r="EH2" s="27"/>
      <c r="EI2" s="27"/>
      <c r="EJ2" s="27"/>
      <c r="EK2" s="27"/>
      <c r="EL2" s="5" t="s">
        <v>135</v>
      </c>
      <c r="EN2" s="27" t="str">
        <f>CQ2</f>
        <v>eodOfNetBuyPortion</v>
      </c>
      <c r="EO2" s="27"/>
      <c r="EP2" s="27"/>
      <c r="EQ2" s="27"/>
      <c r="ER2" s="27"/>
      <c r="ES2" s="27" t="str">
        <f>DG2</f>
        <v>eododPrevRemainPortion</v>
      </c>
      <c r="ET2" s="27"/>
      <c r="EU2" s="27"/>
      <c r="EV2" s="27"/>
      <c r="EW2" s="27"/>
      <c r="EX2" s="27" t="s">
        <v>82</v>
      </c>
      <c r="EY2" s="27"/>
      <c r="EZ2" s="27"/>
      <c r="FA2" s="27"/>
      <c r="FB2" s="27"/>
      <c r="FC2" s="27" t="s">
        <v>81</v>
      </c>
      <c r="FD2" s="27"/>
      <c r="FE2" s="5" t="str">
        <f t="shared" ref="FE2" si="0">EL2</f>
        <v>totalSellCost</v>
      </c>
      <c r="FF2" s="27"/>
      <c r="FG2" s="27"/>
      <c r="FH2" s="27" t="s">
        <v>103</v>
      </c>
      <c r="FI2" s="27"/>
      <c r="FJ2" s="27"/>
      <c r="FK2" s="27"/>
      <c r="FL2" s="27"/>
      <c r="FM2" s="27"/>
      <c r="FN2" s="27"/>
      <c r="FO2" s="27"/>
      <c r="FP2" s="27"/>
      <c r="FQ2" s="27" t="str">
        <f>AF2</f>
        <v>bodCapInvestedPerSym</v>
      </c>
      <c r="FR2" s="27"/>
      <c r="FS2" s="27"/>
      <c r="FT2" s="27"/>
      <c r="FU2" s="27"/>
      <c r="FV2" s="27" t="s">
        <v>88</v>
      </c>
      <c r="FW2" s="27"/>
      <c r="FX2" s="27"/>
      <c r="FY2" s="27"/>
      <c r="GA2" s="5" t="s">
        <v>92</v>
      </c>
    </row>
    <row r="3" spans="1:186" s="5" customFormat="1" ht="18" thickTop="1" x14ac:dyDescent="0.4">
      <c r="A3" s="13" t="str">
        <f>'BTEvent-Driven Loop'!A2</f>
        <v>step</v>
      </c>
      <c r="B3" s="13"/>
      <c r="C3" s="17" t="str">
        <f>'BTEvent-Driven Loop'!C2</f>
        <v>A</v>
      </c>
      <c r="D3" s="17" t="str">
        <f>'BTEvent-Driven Loop'!D2</f>
        <v>B</v>
      </c>
      <c r="E3" s="17" t="str">
        <f>'BTEvent-Driven Loop'!E2</f>
        <v>C</v>
      </c>
      <c r="F3" s="17" t="str">
        <f>'BTEvent-Driven Loop'!F2</f>
        <v>D</v>
      </c>
      <c r="G3" s="13"/>
      <c r="H3" s="13" t="str">
        <f>'BTEvent-Driven Loop'!H2</f>
        <v>A</v>
      </c>
      <c r="I3" s="13" t="str">
        <f>'BTEvent-Driven Loop'!I2</f>
        <v>B</v>
      </c>
      <c r="J3" s="13" t="str">
        <f>'BTEvent-Driven Loop'!J2</f>
        <v>C</v>
      </c>
      <c r="K3" s="13" t="str">
        <f>'BTEvent-Driven Loop'!K2</f>
        <v>D</v>
      </c>
      <c r="L3" s="13"/>
      <c r="M3" s="13" t="str">
        <f>'BTEvent-Driven Loop'!M2</f>
        <v>A</v>
      </c>
      <c r="N3" s="13" t="str">
        <f>'BTEvent-Driven Loop'!N2</f>
        <v>B</v>
      </c>
      <c r="O3" s="13" t="str">
        <f>'BTEvent-Driven Loop'!O2</f>
        <v>C</v>
      </c>
      <c r="P3" s="13" t="str">
        <f>'BTEvent-Driven Loop'!P2</f>
        <v>D</v>
      </c>
      <c r="Q3" s="13"/>
      <c r="R3" s="17" t="str">
        <f>C3</f>
        <v>A</v>
      </c>
      <c r="S3" s="17" t="str">
        <f t="shared" ref="S3:U3" si="1">D3</f>
        <v>B</v>
      </c>
      <c r="T3" s="17" t="str">
        <f t="shared" si="1"/>
        <v>C</v>
      </c>
      <c r="U3" s="17" t="str">
        <f t="shared" si="1"/>
        <v>D</v>
      </c>
      <c r="V3" s="13"/>
      <c r="W3" s="17" t="str">
        <f>'BTEvent-Driven Loop'!W2</f>
        <v>A</v>
      </c>
      <c r="X3" s="17" t="str">
        <f>'BTEvent-Driven Loop'!X2</f>
        <v>B</v>
      </c>
      <c r="Y3" s="17" t="str">
        <f>'BTEvent-Driven Loop'!Y2</f>
        <v>C</v>
      </c>
      <c r="Z3" s="17" t="str">
        <f>'BTEvent-Driven Loop'!Z2</f>
        <v>D</v>
      </c>
      <c r="AA3" s="13"/>
      <c r="AB3" s="13" t="s">
        <v>12</v>
      </c>
      <c r="AC3" s="13" t="s">
        <v>46</v>
      </c>
      <c r="AD3" s="13" t="s">
        <v>61</v>
      </c>
      <c r="AE3" s="13"/>
      <c r="AF3" s="13" t="str">
        <f t="shared" ref="AF3:AI3" si="2">W3</f>
        <v>A</v>
      </c>
      <c r="AG3" s="13" t="str">
        <f t="shared" si="2"/>
        <v>B</v>
      </c>
      <c r="AH3" s="13" t="str">
        <f t="shared" si="2"/>
        <v>C</v>
      </c>
      <c r="AI3" s="13" t="str">
        <f t="shared" si="2"/>
        <v>D</v>
      </c>
      <c r="AJ3" s="13"/>
      <c r="AK3" s="13" t="s">
        <v>90</v>
      </c>
      <c r="AL3" s="13" t="s">
        <v>62</v>
      </c>
      <c r="AM3" s="13"/>
      <c r="AN3" s="13" t="str">
        <f t="shared" ref="AN3:AQ3" si="3">W3</f>
        <v>A</v>
      </c>
      <c r="AO3" s="13" t="str">
        <f t="shared" si="3"/>
        <v>B</v>
      </c>
      <c r="AP3" s="13" t="str">
        <f t="shared" si="3"/>
        <v>C</v>
      </c>
      <c r="AQ3" s="13" t="str">
        <f t="shared" si="3"/>
        <v>D</v>
      </c>
      <c r="AR3" s="13"/>
      <c r="AS3" s="13" t="str">
        <f>AN3</f>
        <v>A</v>
      </c>
      <c r="AT3" s="13" t="str">
        <f>AO3</f>
        <v>B</v>
      </c>
      <c r="AU3" s="13" t="str">
        <f>AP3</f>
        <v>C</v>
      </c>
      <c r="AV3" s="13" t="str">
        <f>AQ3</f>
        <v>D</v>
      </c>
      <c r="AW3" s="13"/>
      <c r="AX3" s="13" t="str">
        <f>AN3</f>
        <v>A</v>
      </c>
      <c r="AY3" s="13" t="str">
        <f>AO3</f>
        <v>B</v>
      </c>
      <c r="AZ3" s="13" t="str">
        <f>AP3</f>
        <v>C</v>
      </c>
      <c r="BA3" s="13" t="str">
        <f>AQ3</f>
        <v>D</v>
      </c>
      <c r="BB3" s="13"/>
      <c r="BC3" s="13" t="str">
        <f>AN3</f>
        <v>A</v>
      </c>
      <c r="BD3" s="13" t="str">
        <f>AO3</f>
        <v>B</v>
      </c>
      <c r="BE3" s="13" t="str">
        <f>AP3</f>
        <v>C</v>
      </c>
      <c r="BF3" s="13" t="str">
        <f>AQ3</f>
        <v>D</v>
      </c>
      <c r="BG3" s="13"/>
      <c r="BH3" s="13" t="str">
        <f>AS3</f>
        <v>A</v>
      </c>
      <c r="BI3" s="13" t="str">
        <f t="shared" ref="BI3:BK3" si="4">AT3</f>
        <v>B</v>
      </c>
      <c r="BJ3" s="13" t="str">
        <f t="shared" si="4"/>
        <v>C</v>
      </c>
      <c r="BK3" s="13" t="str">
        <f t="shared" si="4"/>
        <v>D</v>
      </c>
      <c r="BL3" s="13"/>
      <c r="BM3" s="13" t="str">
        <f>BC3</f>
        <v>A</v>
      </c>
      <c r="BN3" s="13" t="str">
        <f>BD3</f>
        <v>B</v>
      </c>
      <c r="BO3" s="13" t="str">
        <f>BE3</f>
        <v>C</v>
      </c>
      <c r="BP3" s="13" t="str">
        <f>BF3</f>
        <v>D</v>
      </c>
      <c r="BQ3" s="13"/>
      <c r="BR3" s="13" t="str">
        <f>BC3</f>
        <v>A</v>
      </c>
      <c r="BS3" s="13" t="str">
        <f>BD3</f>
        <v>B</v>
      </c>
      <c r="BT3" s="13" t="str">
        <f>BE3</f>
        <v>C</v>
      </c>
      <c r="BU3" s="13" t="str">
        <f>BF3</f>
        <v>D</v>
      </c>
      <c r="BV3" s="13"/>
      <c r="BW3" s="13" t="str">
        <f>W3</f>
        <v>A</v>
      </c>
      <c r="BX3" s="13" t="str">
        <f>X3</f>
        <v>B</v>
      </c>
      <c r="BY3" s="13" t="str">
        <f>Y3</f>
        <v>C</v>
      </c>
      <c r="BZ3" s="13" t="str">
        <f>Z3</f>
        <v>D</v>
      </c>
      <c r="CA3" s="13"/>
      <c r="CB3" s="13" t="str">
        <f t="shared" ref="CB3:CE3" si="5">BR3</f>
        <v>A</v>
      </c>
      <c r="CC3" s="13" t="str">
        <f t="shared" si="5"/>
        <v>B</v>
      </c>
      <c r="CD3" s="13" t="str">
        <f t="shared" si="5"/>
        <v>C</v>
      </c>
      <c r="CE3" s="13" t="str">
        <f t="shared" si="5"/>
        <v>D</v>
      </c>
      <c r="CF3" s="13"/>
      <c r="CG3" s="13" t="str">
        <f>R3</f>
        <v>A</v>
      </c>
      <c r="CH3" s="13" t="str">
        <f>S3</f>
        <v>B</v>
      </c>
      <c r="CI3" s="13" t="str">
        <f>T3</f>
        <v>C</v>
      </c>
      <c r="CJ3" s="13" t="str">
        <f>U3</f>
        <v>D</v>
      </c>
      <c r="CK3" s="13"/>
      <c r="CL3" s="13" t="str">
        <f t="shared" ref="CL3" si="6">BW3</f>
        <v>A</v>
      </c>
      <c r="CM3" s="13" t="str">
        <f t="shared" ref="CM3" si="7">BX3</f>
        <v>B</v>
      </c>
      <c r="CN3" s="13" t="str">
        <f t="shared" ref="CN3" si="8">BY3</f>
        <v>C</v>
      </c>
      <c r="CO3" s="13" t="str">
        <f t="shared" ref="CO3" si="9">BZ3</f>
        <v>D</v>
      </c>
      <c r="CP3" s="13"/>
      <c r="CQ3" s="38" t="str">
        <f t="shared" ref="CQ3:CT3" si="10">CB3</f>
        <v>A</v>
      </c>
      <c r="CR3" s="38" t="str">
        <f t="shared" si="10"/>
        <v>B</v>
      </c>
      <c r="CS3" s="38" t="str">
        <f t="shared" si="10"/>
        <v>C</v>
      </c>
      <c r="CT3" s="38" t="str">
        <f t="shared" si="10"/>
        <v>D</v>
      </c>
      <c r="CU3" s="13"/>
      <c r="CV3" s="13"/>
      <c r="CW3" s="13" t="str">
        <f t="shared" ref="CW3:CZ3" si="11">CQ3</f>
        <v>A</v>
      </c>
      <c r="CX3" s="13" t="str">
        <f t="shared" si="11"/>
        <v>B</v>
      </c>
      <c r="CY3" s="13" t="str">
        <f t="shared" si="11"/>
        <v>C</v>
      </c>
      <c r="CZ3" s="13" t="str">
        <f t="shared" si="11"/>
        <v>D</v>
      </c>
      <c r="DA3" s="13"/>
      <c r="DB3" s="13" t="str">
        <f t="shared" ref="DB3:DE3" si="12">CQ3</f>
        <v>A</v>
      </c>
      <c r="DC3" s="13" t="str">
        <f t="shared" si="12"/>
        <v>B</v>
      </c>
      <c r="DD3" s="13" t="str">
        <f t="shared" si="12"/>
        <v>C</v>
      </c>
      <c r="DE3" s="13" t="str">
        <f t="shared" si="12"/>
        <v>D</v>
      </c>
      <c r="DF3" s="13"/>
      <c r="DG3" s="13" t="str">
        <f t="shared" ref="DG3:DJ3" si="13">CW3</f>
        <v>A</v>
      </c>
      <c r="DH3" s="13" t="str">
        <f t="shared" si="13"/>
        <v>B</v>
      </c>
      <c r="DI3" s="13" t="str">
        <f t="shared" si="13"/>
        <v>C</v>
      </c>
      <c r="DJ3" s="13" t="str">
        <f t="shared" si="13"/>
        <v>D</v>
      </c>
      <c r="DK3" s="13"/>
      <c r="DL3" s="13"/>
      <c r="DM3" s="13" t="str">
        <f t="shared" ref="DM3:DP3" si="14">DG3</f>
        <v>A</v>
      </c>
      <c r="DN3" s="13" t="str">
        <f t="shared" si="14"/>
        <v>B</v>
      </c>
      <c r="DO3" s="13" t="str">
        <f t="shared" si="14"/>
        <v>C</v>
      </c>
      <c r="DP3" s="13" t="str">
        <f t="shared" si="14"/>
        <v>D</v>
      </c>
      <c r="DQ3" s="13"/>
      <c r="DR3" s="13" t="str">
        <f t="shared" ref="DR3:DU3" si="15">DM3</f>
        <v>A</v>
      </c>
      <c r="DS3" s="13" t="str">
        <f t="shared" si="15"/>
        <v>B</v>
      </c>
      <c r="DT3" s="13" t="str">
        <f t="shared" si="15"/>
        <v>C</v>
      </c>
      <c r="DU3" s="13" t="str">
        <f t="shared" si="15"/>
        <v>D</v>
      </c>
      <c r="DV3" s="13"/>
      <c r="DW3" s="13" t="str">
        <f t="shared" ref="DW3" si="16">DR3</f>
        <v>A</v>
      </c>
      <c r="DX3" s="13" t="str">
        <f t="shared" ref="DX3" si="17">DS3</f>
        <v>B</v>
      </c>
      <c r="DY3" s="13" t="str">
        <f t="shared" ref="DY3" si="18">DT3</f>
        <v>C</v>
      </c>
      <c r="DZ3" s="13" t="str">
        <f t="shared" ref="DZ3" si="19">DU3</f>
        <v>D</v>
      </c>
      <c r="EA3" s="13"/>
      <c r="EB3" s="13" t="str">
        <f>BC3</f>
        <v>A</v>
      </c>
      <c r="EC3" s="13" t="str">
        <f>BD3</f>
        <v>B</v>
      </c>
      <c r="ED3" s="13" t="str">
        <f>BE3</f>
        <v>C</v>
      </c>
      <c r="EE3" s="13" t="str">
        <f>BF3</f>
        <v>D</v>
      </c>
      <c r="EF3" s="13"/>
      <c r="EG3" s="13" t="str">
        <f>BC3</f>
        <v>A</v>
      </c>
      <c r="EH3" s="13" t="str">
        <f>BD3</f>
        <v>B</v>
      </c>
      <c r="EI3" s="13" t="str">
        <f>BE3</f>
        <v>C</v>
      </c>
      <c r="EJ3" s="13" t="str">
        <f>BF3</f>
        <v>D</v>
      </c>
      <c r="EK3" s="13"/>
      <c r="EL3" s="13"/>
      <c r="EM3" s="13"/>
      <c r="EN3" s="13" t="str">
        <f>BR3</f>
        <v>A</v>
      </c>
      <c r="EO3" s="13" t="str">
        <f>BS3</f>
        <v>B</v>
      </c>
      <c r="EP3" s="13" t="str">
        <f>BT3</f>
        <v>C</v>
      </c>
      <c r="EQ3" s="13" t="str">
        <f>BU3</f>
        <v>D</v>
      </c>
      <c r="ER3" s="13"/>
      <c r="ES3" s="13" t="str">
        <f>EB3</f>
        <v>A</v>
      </c>
      <c r="ET3" s="13" t="str">
        <f>EC3</f>
        <v>B</v>
      </c>
      <c r="EU3" s="13" t="str">
        <f>ED3</f>
        <v>C</v>
      </c>
      <c r="EV3" s="13" t="str">
        <f>EE3</f>
        <v>D</v>
      </c>
      <c r="EW3" s="13"/>
      <c r="EX3" s="13" t="str">
        <f>BM3</f>
        <v>A</v>
      </c>
      <c r="EY3" s="13" t="str">
        <f>BN3</f>
        <v>B</v>
      </c>
      <c r="EZ3" s="13" t="str">
        <f>BO3</f>
        <v>C</v>
      </c>
      <c r="FA3" s="13" t="str">
        <f>BP3</f>
        <v>D</v>
      </c>
      <c r="FB3" s="13"/>
      <c r="FC3" s="13"/>
      <c r="FD3" s="13" t="s">
        <v>83</v>
      </c>
      <c r="FE3" s="13"/>
      <c r="FF3" s="13" t="s">
        <v>84</v>
      </c>
      <c r="FG3" s="13"/>
      <c r="FH3" s="13" t="str">
        <f>EX3</f>
        <v>A</v>
      </c>
      <c r="FI3" s="13" t="str">
        <f>EY3</f>
        <v>B</v>
      </c>
      <c r="FJ3" s="13" t="str">
        <f>EZ3</f>
        <v>C</v>
      </c>
      <c r="FK3" s="13" t="str">
        <f>FA3</f>
        <v>D</v>
      </c>
      <c r="FL3" s="13"/>
      <c r="FM3" s="13" t="str">
        <f>AC3</f>
        <v>bodAssetValue</v>
      </c>
      <c r="FN3" s="13" t="s">
        <v>89</v>
      </c>
      <c r="FO3" s="13" t="s">
        <v>47</v>
      </c>
      <c r="FP3" s="13"/>
      <c r="FQ3" s="13" t="str">
        <f>EX3</f>
        <v>A</v>
      </c>
      <c r="FR3" s="13" t="str">
        <f t="shared" ref="FR3:FT3" si="20">EY3</f>
        <v>B</v>
      </c>
      <c r="FS3" s="13" t="str">
        <f t="shared" si="20"/>
        <v>C</v>
      </c>
      <c r="FT3" s="13" t="str">
        <f t="shared" si="20"/>
        <v>D</v>
      </c>
      <c r="FU3" s="13"/>
      <c r="FV3" s="13" t="str">
        <f>EX3</f>
        <v>A</v>
      </c>
      <c r="FW3" s="13" t="str">
        <f>EY3</f>
        <v>B</v>
      </c>
      <c r="FX3" s="13" t="str">
        <f>EZ3</f>
        <v>C</v>
      </c>
      <c r="FY3" s="13" t="str">
        <f>FA3</f>
        <v>D</v>
      </c>
      <c r="FZ3" s="13"/>
      <c r="GA3" s="5" t="str">
        <f t="shared" ref="GA3:GD3" si="21">FV3</f>
        <v>A</v>
      </c>
      <c r="GB3" s="5" t="str">
        <f t="shared" si="21"/>
        <v>B</v>
      </c>
      <c r="GC3" s="5" t="str">
        <f t="shared" si="21"/>
        <v>C</v>
      </c>
      <c r="GD3" s="5" t="str">
        <f t="shared" si="21"/>
        <v>D</v>
      </c>
    </row>
    <row r="4" spans="1:186" x14ac:dyDescent="0.25">
      <c r="A4" s="1"/>
      <c r="M4" s="1">
        <f>'BTEvent-Driven Loop'!M3</f>
        <v>100</v>
      </c>
      <c r="N4" s="1">
        <f>'BTEvent-Driven Loop'!N3</f>
        <v>500</v>
      </c>
      <c r="O4" s="1">
        <f>'BTEvent-Driven Loop'!O3</f>
        <v>1000</v>
      </c>
      <c r="P4" s="1">
        <f>'BTEvent-Driven Loop'!P3</f>
        <v>5000</v>
      </c>
      <c r="FO4" s="40">
        <v>1</v>
      </c>
      <c r="GA4" s="21">
        <v>1</v>
      </c>
      <c r="GB4" s="21">
        <v>1</v>
      </c>
      <c r="GC4" s="21">
        <v>1</v>
      </c>
      <c r="GD4" s="21">
        <v>1</v>
      </c>
    </row>
    <row r="5" spans="1:186" x14ac:dyDescent="0.25">
      <c r="A5" s="1">
        <f>'BTEvent-Driven Loop'!A4</f>
        <v>1</v>
      </c>
      <c r="C5" s="1">
        <f>'BTEvent-Driven Loop'!C4</f>
        <v>1</v>
      </c>
      <c r="D5" s="1">
        <f>'BTEvent-Driven Loop'!D4</f>
        <v>0</v>
      </c>
      <c r="E5" s="1">
        <f>'BTEvent-Driven Loop'!E4</f>
        <v>0</v>
      </c>
      <c r="F5" s="1">
        <f>'BTEvent-Driven Loop'!F4</f>
        <v>0</v>
      </c>
      <c r="H5" s="1">
        <f>'BTEvent-Driven Loop'!H4</f>
        <v>96</v>
      </c>
      <c r="I5" s="1">
        <f>'BTEvent-Driven Loop'!I4</f>
        <v>520</v>
      </c>
      <c r="J5" s="1">
        <f>'BTEvent-Driven Loop'!J4</f>
        <v>1010</v>
      </c>
      <c r="K5" s="1">
        <f>'BTEvent-Driven Loop'!K4</f>
        <v>4800</v>
      </c>
      <c r="L5" s="1"/>
      <c r="M5" s="1">
        <f>'BTEvent-Driven Loop'!M4</f>
        <v>114.00000000000001</v>
      </c>
      <c r="N5" s="1">
        <f>'BTEvent-Driven Loop'!N4</f>
        <v>515</v>
      </c>
      <c r="O5" s="1">
        <f>'BTEvent-Driven Loop'!O4</f>
        <v>929.99999999999989</v>
      </c>
      <c r="P5" s="1">
        <f>'BTEvent-Driven Loop'!P4</f>
        <v>4700</v>
      </c>
      <c r="R5" s="2">
        <f>M5/M4-1</f>
        <v>0.14000000000000012</v>
      </c>
      <c r="S5" s="2">
        <f t="shared" ref="S5:U5" si="22">N5/N4-1</f>
        <v>3.0000000000000027E-2</v>
      </c>
      <c r="T5" s="2">
        <f t="shared" si="22"/>
        <v>-7.0000000000000062E-2</v>
      </c>
      <c r="U5" s="2">
        <f t="shared" si="22"/>
        <v>-6.0000000000000053E-2</v>
      </c>
      <c r="W5" s="2">
        <f>H5/M4-1</f>
        <v>-4.0000000000000036E-2</v>
      </c>
      <c r="X5" s="2">
        <f t="shared" ref="X5:Z5" si="23">I5/N4-1</f>
        <v>4.0000000000000036E-2</v>
      </c>
      <c r="Y5" s="2">
        <f t="shared" si="23"/>
        <v>1.0000000000000009E-2</v>
      </c>
      <c r="Z5" s="2">
        <f t="shared" si="23"/>
        <v>-4.0000000000000036E-2</v>
      </c>
      <c r="AB5" s="1">
        <f>SUM(C5:F5)</f>
        <v>1</v>
      </c>
      <c r="AC5" s="2">
        <v>1</v>
      </c>
      <c r="AD5" s="3">
        <f>IFERROR(IF(AC5/AB5&gt;$AD$2,$AD$2,AC5/AB5),0)</f>
        <v>0.8</v>
      </c>
      <c r="AF5" s="2">
        <f>C5*$AD5</f>
        <v>0.8</v>
      </c>
      <c r="AG5" s="2">
        <f t="shared" ref="AG5:AI5" si="24">D5*$AD5</f>
        <v>0</v>
      </c>
      <c r="AH5" s="2">
        <f t="shared" si="24"/>
        <v>0</v>
      </c>
      <c r="AI5" s="2">
        <f t="shared" si="24"/>
        <v>0</v>
      </c>
      <c r="AK5" s="2">
        <f>SUM(AF5:AI5)</f>
        <v>0.8</v>
      </c>
      <c r="AL5" s="2">
        <f>AC5-AK5</f>
        <v>0.19999999999999996</v>
      </c>
      <c r="AN5" s="2">
        <f t="shared" ref="AN5" si="25">AF5-AF4</f>
        <v>0.8</v>
      </c>
      <c r="AO5" s="2">
        <f t="shared" ref="AO5:AO34" si="26">AG5-AG4</f>
        <v>0</v>
      </c>
      <c r="AP5" s="2">
        <f t="shared" ref="AP5:AP34" si="27">AH5-AH4</f>
        <v>0</v>
      </c>
      <c r="AQ5" s="2">
        <f t="shared" ref="AQ5:AQ34" si="28">AI5-AI4</f>
        <v>0</v>
      </c>
      <c r="AS5" s="2">
        <f>IF(AN5&gt;0,AN5,0)</f>
        <v>0.8</v>
      </c>
      <c r="AT5" s="2">
        <f t="shared" ref="AT5:AV5" si="29">IF(AO5&gt;0,AO5,0)</f>
        <v>0</v>
      </c>
      <c r="AU5" s="2">
        <f t="shared" si="29"/>
        <v>0</v>
      </c>
      <c r="AV5" s="2">
        <f t="shared" si="29"/>
        <v>0</v>
      </c>
      <c r="AX5" s="2">
        <f>-IF(AN5&lt;0,AN5,0)</f>
        <v>0</v>
      </c>
      <c r="AY5" s="2">
        <f t="shared" ref="AY5:BA5" si="30">-IF(AO5&lt;0,AO5,0)</f>
        <v>0</v>
      </c>
      <c r="AZ5" s="2">
        <f t="shared" si="30"/>
        <v>0</v>
      </c>
      <c r="BA5" s="2">
        <f t="shared" si="30"/>
        <v>0</v>
      </c>
      <c r="BC5" s="2">
        <f t="shared" ref="BC5:BC7" si="31">AF4-AX5</f>
        <v>0</v>
      </c>
      <c r="BD5" s="2">
        <f t="shared" ref="BD5:BD34" si="32">AG4-AY5</f>
        <v>0</v>
      </c>
      <c r="BE5" s="2">
        <f t="shared" ref="BE5:BE34" si="33">AH4-AZ5</f>
        <v>0</v>
      </c>
      <c r="BF5" s="2">
        <f t="shared" ref="BF5:BF34" si="34">AI4-BA5</f>
        <v>0</v>
      </c>
      <c r="BH5" s="2">
        <f>AS5</f>
        <v>0.8</v>
      </c>
      <c r="BI5" s="2">
        <f t="shared" ref="BI5" si="35">AT5</f>
        <v>0</v>
      </c>
      <c r="BJ5" s="2">
        <f t="shared" ref="BJ5" si="36">AU5</f>
        <v>0</v>
      </c>
      <c r="BK5" s="2">
        <f t="shared" ref="BK5" si="37">AV5</f>
        <v>0</v>
      </c>
      <c r="BM5" s="2">
        <f>BH5/(1+$BP$2)</f>
        <v>0.79880179730404388</v>
      </c>
      <c r="BN5" s="2">
        <f t="shared" ref="BN5:BP5" si="38">BI5/(1+$BP$2)</f>
        <v>0</v>
      </c>
      <c r="BO5" s="2">
        <f t="shared" si="38"/>
        <v>0</v>
      </c>
      <c r="BP5" s="2">
        <f t="shared" si="38"/>
        <v>0</v>
      </c>
      <c r="BR5" s="20">
        <f t="shared" ref="BR5:BR34" si="39">AS5-BM5</f>
        <v>1.1982026959561631E-3</v>
      </c>
      <c r="BS5" s="20">
        <f t="shared" ref="BS5:BS34" si="40">AT5-BN5</f>
        <v>0</v>
      </c>
      <c r="BT5" s="20">
        <f t="shared" ref="BT5:BT34" si="41">AU5-BO5</f>
        <v>0</v>
      </c>
      <c r="BU5" s="20">
        <f t="shared" ref="BU5:BU34" si="42">AV5-BP5</f>
        <v>0</v>
      </c>
      <c r="BW5" s="2">
        <f t="shared" ref="BW5:BW34" si="43">W5</f>
        <v>-4.0000000000000036E-2</v>
      </c>
      <c r="BX5" s="2">
        <f t="shared" ref="BX5:BX34" si="44">X5</f>
        <v>4.0000000000000036E-2</v>
      </c>
      <c r="BY5" s="2">
        <f t="shared" ref="BY5:BY34" si="45">Y5</f>
        <v>1.0000000000000009E-2</v>
      </c>
      <c r="BZ5" s="2">
        <f t="shared" ref="BZ5:BZ34" si="46">Z5</f>
        <v>-4.0000000000000036E-2</v>
      </c>
      <c r="CB5" s="2">
        <f>BM5*BW5</f>
        <v>-3.1952071892161781E-2</v>
      </c>
      <c r="CC5" s="2">
        <f t="shared" ref="CC5:CE5" si="47">BN5*BX5</f>
        <v>0</v>
      </c>
      <c r="CD5" s="2">
        <f t="shared" si="47"/>
        <v>0</v>
      </c>
      <c r="CE5" s="2">
        <f t="shared" si="47"/>
        <v>0</v>
      </c>
      <c r="CG5" s="2">
        <f t="shared" ref="CG5:CG34" si="48">R5</f>
        <v>0.14000000000000012</v>
      </c>
      <c r="CH5" s="2">
        <f t="shared" ref="CH5:CH34" si="49">S5</f>
        <v>3.0000000000000027E-2</v>
      </c>
      <c r="CI5" s="2">
        <f t="shared" ref="CI5:CI34" si="50">T5</f>
        <v>-7.0000000000000062E-2</v>
      </c>
      <c r="CJ5" s="2">
        <f t="shared" ref="CJ5:CJ34" si="51">U5</f>
        <v>-6.0000000000000053E-2</v>
      </c>
      <c r="CL5" s="2">
        <f>BM5*(1+CG5)</f>
        <v>0.91063404892661015</v>
      </c>
      <c r="CM5" s="2">
        <f t="shared" ref="CM5:CO5" si="52">BN5*(1+CH5)</f>
        <v>0</v>
      </c>
      <c r="CN5" s="2">
        <f t="shared" si="52"/>
        <v>0</v>
      </c>
      <c r="CO5" s="2">
        <f t="shared" si="52"/>
        <v>0</v>
      </c>
      <c r="CQ5" s="2">
        <f>CL5-CB5</f>
        <v>0.94258612081877191</v>
      </c>
      <c r="CR5" s="2">
        <f t="shared" ref="CR5:CT5" si="53">CM5-CC5</f>
        <v>0</v>
      </c>
      <c r="CS5" s="2">
        <f t="shared" si="53"/>
        <v>0</v>
      </c>
      <c r="CT5" s="2">
        <f t="shared" si="53"/>
        <v>0</v>
      </c>
      <c r="CW5" s="2">
        <f t="shared" ref="CW5:CW34" si="54">BC5</f>
        <v>0</v>
      </c>
      <c r="CX5" s="2">
        <f t="shared" ref="CX5:CX34" si="55">BD5</f>
        <v>0</v>
      </c>
      <c r="CY5" s="2">
        <f t="shared" ref="CY5:CY34" si="56">BE5</f>
        <v>0</v>
      </c>
      <c r="CZ5" s="2">
        <f t="shared" ref="CZ5:CZ34" si="57">BF5</f>
        <v>0</v>
      </c>
      <c r="DB5" s="2">
        <f t="shared" ref="DB5:DB34" si="58">R5</f>
        <v>0.14000000000000012</v>
      </c>
      <c r="DC5" s="2">
        <f t="shared" ref="DC5:DC34" si="59">S5</f>
        <v>3.0000000000000027E-2</v>
      </c>
      <c r="DD5" s="2">
        <f t="shared" ref="DD5:DD34" si="60">T5</f>
        <v>-7.0000000000000062E-2</v>
      </c>
      <c r="DE5" s="2">
        <f t="shared" ref="DE5:DE34" si="61">U5</f>
        <v>-6.0000000000000053E-2</v>
      </c>
      <c r="DG5" s="2">
        <f>CW5*(1+DB5)</f>
        <v>0</v>
      </c>
      <c r="DH5" s="2">
        <f t="shared" ref="DH5:DJ5" si="62">CX5*(1+DC5)</f>
        <v>0</v>
      </c>
      <c r="DI5" s="2">
        <f t="shared" si="62"/>
        <v>0</v>
      </c>
      <c r="DJ5" s="2">
        <f t="shared" si="62"/>
        <v>0</v>
      </c>
      <c r="DM5" s="2">
        <f t="shared" ref="DM5:DM34" si="63">AX5</f>
        <v>0</v>
      </c>
      <c r="DN5" s="2">
        <f t="shared" ref="DN5:DN34" si="64">AY5</f>
        <v>0</v>
      </c>
      <c r="DO5" s="2">
        <f t="shared" ref="DO5:DO34" si="65">AZ5</f>
        <v>0</v>
      </c>
      <c r="DP5" s="2">
        <f t="shared" ref="DP5:DP34" si="66">BA5</f>
        <v>0</v>
      </c>
      <c r="DR5" s="2">
        <f>W5</f>
        <v>-4.0000000000000036E-2</v>
      </c>
      <c r="DS5" s="2">
        <f t="shared" ref="DS5:DU5" si="67">X5</f>
        <v>4.0000000000000036E-2</v>
      </c>
      <c r="DT5" s="2">
        <f t="shared" si="67"/>
        <v>1.0000000000000009E-2</v>
      </c>
      <c r="DU5" s="2">
        <f t="shared" si="67"/>
        <v>-4.0000000000000036E-2</v>
      </c>
      <c r="DW5" s="12">
        <f>DM5*(1+DR5)</f>
        <v>0</v>
      </c>
      <c r="DX5" s="12">
        <f t="shared" ref="DX5:DZ5" si="68">DN5*(1+DS5)</f>
        <v>0</v>
      </c>
      <c r="DY5" s="12">
        <f t="shared" si="68"/>
        <v>0</v>
      </c>
      <c r="DZ5" s="12">
        <f t="shared" si="68"/>
        <v>0</v>
      </c>
      <c r="EB5" s="2">
        <f>DW5/(1+$EE$2)</f>
        <v>0</v>
      </c>
      <c r="EC5" s="2">
        <f t="shared" ref="EC5:EE5" si="69">DX5/(1+$EE$2)</f>
        <v>0</v>
      </c>
      <c r="ED5" s="2">
        <f t="shared" si="69"/>
        <v>0</v>
      </c>
      <c r="EE5" s="2">
        <f t="shared" si="69"/>
        <v>0</v>
      </c>
      <c r="EG5" s="2">
        <f t="shared" ref="EG5:EG6" si="70">DW5-EB5</f>
        <v>0</v>
      </c>
      <c r="EH5" s="2">
        <f t="shared" ref="EH5:EH34" si="71">DX5-EC5</f>
        <v>0</v>
      </c>
      <c r="EI5" s="2">
        <f t="shared" ref="EI5:EI34" si="72">DY5-ED5</f>
        <v>0</v>
      </c>
      <c r="EJ5" s="2">
        <f t="shared" ref="EJ5:EJ34" si="73">DZ5-EE5</f>
        <v>0</v>
      </c>
      <c r="EL5" s="2">
        <f>SUM(EG5:EJ5)</f>
        <v>0</v>
      </c>
      <c r="EN5" s="2">
        <f>CQ5</f>
        <v>0.94258612081877191</v>
      </c>
      <c r="EO5" s="2">
        <f>CR5</f>
        <v>0</v>
      </c>
      <c r="EP5" s="2">
        <f>CS5</f>
        <v>0</v>
      </c>
      <c r="EQ5" s="2">
        <f>CT5</f>
        <v>0</v>
      </c>
      <c r="ER5" s="2"/>
      <c r="ES5" s="2">
        <f>DG5</f>
        <v>0</v>
      </c>
      <c r="ET5" s="2">
        <f>DH5</f>
        <v>0</v>
      </c>
      <c r="EU5" s="2">
        <f>DI5</f>
        <v>0</v>
      </c>
      <c r="EV5" s="2">
        <f>DJ5</f>
        <v>0</v>
      </c>
      <c r="EX5" s="2">
        <f t="shared" ref="EX5:EX34" si="74">EN5+ES5</f>
        <v>0.94258612081877191</v>
      </c>
      <c r="EY5" s="2">
        <f t="shared" ref="EY5:EY34" si="75">EO5+ET5</f>
        <v>0</v>
      </c>
      <c r="EZ5" s="2">
        <f t="shared" ref="EZ5:EZ34" si="76">EP5+EU5</f>
        <v>0</v>
      </c>
      <c r="FA5" s="2">
        <f t="shared" ref="FA5:FA34" si="77">EQ5+EV5</f>
        <v>0</v>
      </c>
      <c r="FC5" s="2">
        <f>SUM(EX5:FA5)</f>
        <v>0.94258612081877191</v>
      </c>
      <c r="FD5" s="2">
        <f t="shared" ref="FD5:FD34" si="78">AL5</f>
        <v>0.19999999999999996</v>
      </c>
      <c r="FE5" s="2">
        <f>-EL5</f>
        <v>0</v>
      </c>
      <c r="FF5" s="2">
        <f>FC5+FD5+FE5</f>
        <v>1.142586120818772</v>
      </c>
      <c r="FG5" s="2"/>
      <c r="FH5" s="2">
        <f>EX5/$FF5</f>
        <v>0.82495848990649301</v>
      </c>
      <c r="FI5" s="2">
        <f>EY5/$FF5</f>
        <v>0</v>
      </c>
      <c r="FJ5" s="2">
        <f>EZ5/$FF5</f>
        <v>0</v>
      </c>
      <c r="FK5" s="2">
        <f>FA5/$FF5</f>
        <v>0</v>
      </c>
      <c r="FL5" s="2"/>
      <c r="FM5" s="2">
        <f t="shared" ref="FM5:FM34" si="79">AC5</f>
        <v>1</v>
      </c>
      <c r="FN5" s="2">
        <f>FF5/FM5-1</f>
        <v>0.14258612081877198</v>
      </c>
      <c r="FO5" s="40">
        <f t="shared" ref="FO5:FO33" si="80">FO4*(1+FN5)</f>
        <v>1.142586120818772</v>
      </c>
      <c r="FP5" s="2"/>
      <c r="FQ5" s="2">
        <f t="shared" ref="FQ5:FQ34" si="81">AF5</f>
        <v>0.8</v>
      </c>
      <c r="FR5" s="2">
        <f t="shared" ref="FR5:FR34" si="82">AG5</f>
        <v>0</v>
      </c>
      <c r="FS5" s="2">
        <f t="shared" ref="FS5:FS34" si="83">AH5</f>
        <v>0</v>
      </c>
      <c r="FT5" s="2">
        <f t="shared" ref="FT5:FT34" si="84">AI5</f>
        <v>0</v>
      </c>
      <c r="FU5" s="2"/>
      <c r="FV5" s="3">
        <f t="shared" ref="FV5:FV34" si="85">IFERROR(EX5/FQ5-1,0)</f>
        <v>0.17823265102346486</v>
      </c>
      <c r="FW5" s="3">
        <f t="shared" ref="FW5:FW34" si="86">IFERROR(EY5/FR5-1,0)</f>
        <v>0</v>
      </c>
      <c r="FX5" s="3">
        <f t="shared" ref="FX5:FX34" si="87">IFERROR(EZ5/FS5-1,0)</f>
        <v>0</v>
      </c>
      <c r="FY5" s="3">
        <f t="shared" ref="FY5:FY34" si="88">IFERROR(FA5/FT5-1,0)</f>
        <v>0</v>
      </c>
      <c r="FZ5" s="2"/>
      <c r="GA5" s="39">
        <f>GA4*(1+FV5)</f>
        <v>1.1782326510234649</v>
      </c>
      <c r="GB5" s="39">
        <f t="shared" ref="GB5:GD5" si="89">GB4*(1+FW5)</f>
        <v>1</v>
      </c>
      <c r="GC5" s="39">
        <f t="shared" si="89"/>
        <v>1</v>
      </c>
      <c r="GD5" s="39">
        <f t="shared" si="89"/>
        <v>1</v>
      </c>
    </row>
    <row r="6" spans="1:186" x14ac:dyDescent="0.25">
      <c r="A6" s="1">
        <f>'BTEvent-Driven Loop'!A5</f>
        <v>2</v>
      </c>
      <c r="C6" s="1">
        <f>'BTEvent-Driven Loop'!C5</f>
        <v>1</v>
      </c>
      <c r="D6" s="1">
        <f>'BTEvent-Driven Loop'!D5</f>
        <v>0</v>
      </c>
      <c r="E6" s="1">
        <f>'BTEvent-Driven Loop'!E5</f>
        <v>0</v>
      </c>
      <c r="F6" s="1">
        <f>'BTEvent-Driven Loop'!F5</f>
        <v>0</v>
      </c>
      <c r="H6" s="1">
        <f>'BTEvent-Driven Loop'!H5</f>
        <v>109.44000000000001</v>
      </c>
      <c r="I6" s="1">
        <f>'BTEvent-Driven Loop'!I5</f>
        <v>535.6</v>
      </c>
      <c r="J6" s="1">
        <f>'BTEvent-Driven Loop'!J5</f>
        <v>939.29999999999984</v>
      </c>
      <c r="K6" s="1">
        <f>'BTEvent-Driven Loop'!K5</f>
        <v>4512</v>
      </c>
      <c r="L6" s="1"/>
      <c r="M6" s="1">
        <f>'BTEvent-Driven Loop'!M5</f>
        <v>148.20000000000002</v>
      </c>
      <c r="N6" s="1">
        <f>'BTEvent-Driven Loop'!N5</f>
        <v>576.80000000000007</v>
      </c>
      <c r="O6" s="1">
        <f>'BTEvent-Driven Loop'!O5</f>
        <v>1171.8</v>
      </c>
      <c r="P6" s="1">
        <f>'BTEvent-Driven Loop'!P5</f>
        <v>6110</v>
      </c>
      <c r="R6" s="2">
        <f t="shared" ref="R6:R34" si="90">M6/M5-1</f>
        <v>0.30000000000000004</v>
      </c>
      <c r="S6" s="2">
        <f t="shared" ref="S6:S34" si="91">N6/N5-1</f>
        <v>0.12000000000000011</v>
      </c>
      <c r="T6" s="2">
        <f t="shared" ref="T6:T34" si="92">O6/O5-1</f>
        <v>0.26</v>
      </c>
      <c r="U6" s="2">
        <f t="shared" ref="U6:U34" si="93">P6/P5-1</f>
        <v>0.30000000000000004</v>
      </c>
      <c r="W6" s="2">
        <f t="shared" ref="W6:W34" si="94">H6/M5-1</f>
        <v>-4.0000000000000036E-2</v>
      </c>
      <c r="X6" s="2">
        <f t="shared" ref="X6:X34" si="95">I6/N5-1</f>
        <v>4.0000000000000036E-2</v>
      </c>
      <c r="Y6" s="2">
        <f t="shared" ref="Y6:Y34" si="96">J6/O5-1</f>
        <v>1.0000000000000009E-2</v>
      </c>
      <c r="Z6" s="2">
        <f t="shared" ref="Z6:Z34" si="97">K6/P5-1</f>
        <v>-4.0000000000000036E-2</v>
      </c>
      <c r="AB6" s="1">
        <f t="shared" ref="AB6:AB34" si="98">SUM(C6:F6)</f>
        <v>1</v>
      </c>
      <c r="AC6" s="2">
        <v>1</v>
      </c>
      <c r="AD6" s="3">
        <f t="shared" ref="AD6:AD34" si="99">IFERROR(IF(AC6/AB6&gt;$AD$2,$AD$2,AC6/AB6),0)</f>
        <v>0.8</v>
      </c>
      <c r="AF6" s="2">
        <f t="shared" ref="AF6:AF34" si="100">C6*$AD6</f>
        <v>0.8</v>
      </c>
      <c r="AG6" s="2">
        <f t="shared" ref="AG6:AG34" si="101">D6*$AD6</f>
        <v>0</v>
      </c>
      <c r="AH6" s="2">
        <f t="shared" ref="AH6:AH34" si="102">E6*$AD6</f>
        <v>0</v>
      </c>
      <c r="AI6" s="2">
        <f t="shared" ref="AI6:AI34" si="103">F6*$AD6</f>
        <v>0</v>
      </c>
      <c r="AK6" s="2">
        <f t="shared" ref="AK6:AK34" si="104">SUM(AF6:AI6)</f>
        <v>0.8</v>
      </c>
      <c r="AL6" s="2">
        <f t="shared" ref="AL6:AL34" si="105">AC6-AK6</f>
        <v>0.19999999999999996</v>
      </c>
      <c r="AN6" s="2">
        <f>AF6-AF5</f>
        <v>0</v>
      </c>
      <c r="AO6" s="2">
        <f t="shared" si="26"/>
        <v>0</v>
      </c>
      <c r="AP6" s="2">
        <f t="shared" si="27"/>
        <v>0</v>
      </c>
      <c r="AQ6" s="2">
        <f t="shared" si="28"/>
        <v>0</v>
      </c>
      <c r="AS6" s="2">
        <f t="shared" ref="AS6:AS34" si="106">IF(AN6&gt;0,AN6,0)</f>
        <v>0</v>
      </c>
      <c r="AT6" s="2">
        <f t="shared" ref="AT6:AT34" si="107">IF(AO6&gt;0,AO6,0)</f>
        <v>0</v>
      </c>
      <c r="AU6" s="2">
        <f t="shared" ref="AU6:AU34" si="108">IF(AP6&gt;0,AP6,0)</f>
        <v>0</v>
      </c>
      <c r="AV6" s="2">
        <f t="shared" ref="AV6:AV34" si="109">IF(AQ6&gt;0,AQ6,0)</f>
        <v>0</v>
      </c>
      <c r="AX6" s="2">
        <f t="shared" ref="AX6:AX34" si="110">-IF(AN6&lt;0,AN6,0)</f>
        <v>0</v>
      </c>
      <c r="AY6" s="2">
        <f t="shared" ref="AY6:AY34" si="111">-IF(AO6&lt;0,AO6,0)</f>
        <v>0</v>
      </c>
      <c r="AZ6" s="2">
        <f t="shared" ref="AZ6:AZ33" si="112">-IF(AP6&lt;0,AP6,0)</f>
        <v>0</v>
      </c>
      <c r="BA6" s="2">
        <f t="shared" ref="BA6:BA34" si="113">-IF(AQ6&lt;0,AQ6,0)</f>
        <v>0</v>
      </c>
      <c r="BC6" s="2">
        <f t="shared" si="31"/>
        <v>0.8</v>
      </c>
      <c r="BD6" s="2">
        <f t="shared" si="32"/>
        <v>0</v>
      </c>
      <c r="BE6" s="2">
        <f t="shared" si="33"/>
        <v>0</v>
      </c>
      <c r="BF6" s="2">
        <f t="shared" si="34"/>
        <v>0</v>
      </c>
      <c r="BH6" s="2">
        <f t="shared" ref="BH6:BH34" si="114">AS6</f>
        <v>0</v>
      </c>
      <c r="BI6" s="2">
        <f t="shared" ref="BI6:BI34" si="115">AT6</f>
        <v>0</v>
      </c>
      <c r="BJ6" s="2">
        <f t="shared" ref="BJ6:BJ34" si="116">AU6</f>
        <v>0</v>
      </c>
      <c r="BK6" s="2">
        <f t="shared" ref="BK6:BK34" si="117">AV6</f>
        <v>0</v>
      </c>
      <c r="BM6" s="2">
        <f t="shared" ref="BM6:BM34" si="118">BH6/(1+$BP$2)</f>
        <v>0</v>
      </c>
      <c r="BN6" s="2">
        <f t="shared" ref="BN6:BN34" si="119">BI6/(1+$BP$2)</f>
        <v>0</v>
      </c>
      <c r="BO6" s="2">
        <f t="shared" ref="BO6:BO34" si="120">BJ6/(1+$BP$2)</f>
        <v>0</v>
      </c>
      <c r="BP6" s="2">
        <f t="shared" ref="BP6:BP34" si="121">BK6/(1+$BP$2)</f>
        <v>0</v>
      </c>
      <c r="BR6" s="20">
        <f t="shared" si="39"/>
        <v>0</v>
      </c>
      <c r="BS6" s="20">
        <f t="shared" si="40"/>
        <v>0</v>
      </c>
      <c r="BT6" s="20">
        <f t="shared" si="41"/>
        <v>0</v>
      </c>
      <c r="BU6" s="20">
        <f t="shared" si="42"/>
        <v>0</v>
      </c>
      <c r="BW6" s="2">
        <f t="shared" si="43"/>
        <v>-4.0000000000000036E-2</v>
      </c>
      <c r="BX6" s="2">
        <f t="shared" si="44"/>
        <v>4.0000000000000036E-2</v>
      </c>
      <c r="BY6" s="2">
        <f t="shared" si="45"/>
        <v>1.0000000000000009E-2</v>
      </c>
      <c r="BZ6" s="2">
        <f t="shared" si="46"/>
        <v>-4.0000000000000036E-2</v>
      </c>
      <c r="CB6" s="2">
        <f t="shared" ref="CB6:CB34" si="122">BM6*BW6</f>
        <v>0</v>
      </c>
      <c r="CC6" s="2">
        <f t="shared" ref="CC6:CC34" si="123">BN6*BX6</f>
        <v>0</v>
      </c>
      <c r="CD6" s="2">
        <f t="shared" ref="CD6:CD34" si="124">BO6*BY6</f>
        <v>0</v>
      </c>
      <c r="CE6" s="2">
        <f t="shared" ref="CE6:CE34" si="125">BP6*BZ6</f>
        <v>0</v>
      </c>
      <c r="CG6" s="2">
        <f t="shared" si="48"/>
        <v>0.30000000000000004</v>
      </c>
      <c r="CH6" s="2">
        <f t="shared" si="49"/>
        <v>0.12000000000000011</v>
      </c>
      <c r="CI6" s="2">
        <f t="shared" si="50"/>
        <v>0.26</v>
      </c>
      <c r="CJ6" s="2">
        <f t="shared" si="51"/>
        <v>0.30000000000000004</v>
      </c>
      <c r="CL6" s="2">
        <f t="shared" ref="CL6:CL34" si="126">BM6*(1+CG6)</f>
        <v>0</v>
      </c>
      <c r="CM6" s="2">
        <f t="shared" ref="CM6:CM34" si="127">BN6*(1+CH6)</f>
        <v>0</v>
      </c>
      <c r="CN6" s="2">
        <f t="shared" ref="CN6:CN34" si="128">BO6*(1+CI6)</f>
        <v>0</v>
      </c>
      <c r="CO6" s="2">
        <f t="shared" ref="CO6:CO34" si="129">BP6*(1+CJ6)</f>
        <v>0</v>
      </c>
      <c r="CQ6" s="2">
        <f t="shared" ref="CQ6:CQ34" si="130">CL6-CB6</f>
        <v>0</v>
      </c>
      <c r="CR6" s="2">
        <f t="shared" ref="CR6:CR34" si="131">CM6-CC6</f>
        <v>0</v>
      </c>
      <c r="CS6" s="2">
        <f t="shared" ref="CS6:CS34" si="132">CN6-CD6</f>
        <v>0</v>
      </c>
      <c r="CT6" s="2">
        <f t="shared" ref="CT6:CT34" si="133">CO6-CE6</f>
        <v>0</v>
      </c>
      <c r="CW6" s="2">
        <f t="shared" si="54"/>
        <v>0.8</v>
      </c>
      <c r="CX6" s="2">
        <f t="shared" si="55"/>
        <v>0</v>
      </c>
      <c r="CY6" s="2">
        <f t="shared" si="56"/>
        <v>0</v>
      </c>
      <c r="CZ6" s="2">
        <f t="shared" si="57"/>
        <v>0</v>
      </c>
      <c r="DB6" s="2">
        <f t="shared" si="58"/>
        <v>0.30000000000000004</v>
      </c>
      <c r="DC6" s="2">
        <f t="shared" si="59"/>
        <v>0.12000000000000011</v>
      </c>
      <c r="DD6" s="2">
        <f t="shared" si="60"/>
        <v>0.26</v>
      </c>
      <c r="DE6" s="2">
        <f t="shared" si="61"/>
        <v>0.30000000000000004</v>
      </c>
      <c r="DG6" s="2">
        <f t="shared" ref="DG6:DG34" si="134">CW6*(1+DB6)</f>
        <v>1.04</v>
      </c>
      <c r="DH6" s="2">
        <f t="shared" ref="DH6:DH34" si="135">CX6*(1+DC6)</f>
        <v>0</v>
      </c>
      <c r="DI6" s="2">
        <f t="shared" ref="DI6:DI34" si="136">CY6*(1+DD6)</f>
        <v>0</v>
      </c>
      <c r="DJ6" s="2">
        <f t="shared" ref="DJ6:DJ34" si="137">CZ6*(1+DE6)</f>
        <v>0</v>
      </c>
      <c r="DM6" s="2">
        <f t="shared" si="63"/>
        <v>0</v>
      </c>
      <c r="DN6" s="2">
        <f t="shared" si="64"/>
        <v>0</v>
      </c>
      <c r="DO6" s="2">
        <f t="shared" si="65"/>
        <v>0</v>
      </c>
      <c r="DP6" s="2">
        <f t="shared" si="66"/>
        <v>0</v>
      </c>
      <c r="DR6" s="2">
        <f t="shared" ref="DR6:DR34" si="138">W6</f>
        <v>-4.0000000000000036E-2</v>
      </c>
      <c r="DS6" s="2">
        <f t="shared" ref="DS6:DS34" si="139">X6</f>
        <v>4.0000000000000036E-2</v>
      </c>
      <c r="DT6" s="2">
        <f t="shared" ref="DT6:DT34" si="140">Y6</f>
        <v>1.0000000000000009E-2</v>
      </c>
      <c r="DU6" s="2">
        <f t="shared" ref="DU6:DU33" si="141">Z6</f>
        <v>-4.0000000000000036E-2</v>
      </c>
      <c r="DW6" s="12">
        <f t="shared" ref="DW6:DW34" si="142">DM6*(1+DR6)</f>
        <v>0</v>
      </c>
      <c r="DX6" s="12">
        <f t="shared" ref="DX6:DX34" si="143">DN6*(1+DS6)</f>
        <v>0</v>
      </c>
      <c r="DY6" s="12">
        <f t="shared" ref="DY6:DY34" si="144">DO6*(1+DT6)</f>
        <v>0</v>
      </c>
      <c r="DZ6" s="12">
        <f t="shared" ref="DZ6:DZ34" si="145">DP6*(1+DU6)</f>
        <v>0</v>
      </c>
      <c r="EB6" s="2">
        <f t="shared" ref="EB6:EB34" si="146">DW6/(1+$EE$2)</f>
        <v>0</v>
      </c>
      <c r="EC6" s="2">
        <f t="shared" ref="EC6:EC34" si="147">DX6/(1+$EE$2)</f>
        <v>0</v>
      </c>
      <c r="ED6" s="2">
        <f t="shared" ref="ED6:ED34" si="148">DY6/(1+$EE$2)</f>
        <v>0</v>
      </c>
      <c r="EE6" s="2">
        <f t="shared" ref="EE6:EE34" si="149">DZ6/(1+$EE$2)</f>
        <v>0</v>
      </c>
      <c r="EG6" s="2">
        <f t="shared" si="70"/>
        <v>0</v>
      </c>
      <c r="EH6" s="2">
        <f t="shared" si="71"/>
        <v>0</v>
      </c>
      <c r="EI6" s="2">
        <f t="shared" si="72"/>
        <v>0</v>
      </c>
      <c r="EJ6" s="2">
        <f t="shared" si="73"/>
        <v>0</v>
      </c>
      <c r="EL6" s="2">
        <f t="shared" ref="EL6:EL34" si="150">SUM(EG6:EJ6)</f>
        <v>0</v>
      </c>
      <c r="EN6" s="2">
        <f t="shared" ref="EN6:EN34" si="151">CQ6</f>
        <v>0</v>
      </c>
      <c r="EO6" s="2">
        <f t="shared" ref="EO6:EO34" si="152">CR6</f>
        <v>0</v>
      </c>
      <c r="EP6" s="2">
        <f t="shared" ref="EP6:EP34" si="153">CS6</f>
        <v>0</v>
      </c>
      <c r="EQ6" s="2">
        <f t="shared" ref="EQ6:EQ34" si="154">CT6</f>
        <v>0</v>
      </c>
      <c r="ER6" s="2"/>
      <c r="ES6" s="2">
        <f t="shared" ref="ES6:ES34" si="155">DG6</f>
        <v>1.04</v>
      </c>
      <c r="ET6" s="2">
        <f t="shared" ref="ET6:ET34" si="156">DH6</f>
        <v>0</v>
      </c>
      <c r="EU6" s="2">
        <f t="shared" ref="EU6:EU34" si="157">DI6</f>
        <v>0</v>
      </c>
      <c r="EV6" s="2">
        <f t="shared" ref="EV6:EV34" si="158">DJ6</f>
        <v>0</v>
      </c>
      <c r="EX6" s="2">
        <f t="shared" si="74"/>
        <v>1.04</v>
      </c>
      <c r="EY6" s="2">
        <f t="shared" si="75"/>
        <v>0</v>
      </c>
      <c r="EZ6" s="2">
        <f t="shared" si="76"/>
        <v>0</v>
      </c>
      <c r="FA6" s="2">
        <f t="shared" si="77"/>
        <v>0</v>
      </c>
      <c r="FC6" s="2">
        <f t="shared" ref="FC6:FC34" si="159">SUM(EX6:FA6)</f>
        <v>1.04</v>
      </c>
      <c r="FD6" s="2">
        <f t="shared" si="78"/>
        <v>0.19999999999999996</v>
      </c>
      <c r="FE6" s="2">
        <f t="shared" ref="FE6:FE34" si="160">-EL6</f>
        <v>0</v>
      </c>
      <c r="FF6" s="2">
        <f t="shared" ref="FF6:FF34" si="161">FC6+FD6+FE6</f>
        <v>1.24</v>
      </c>
      <c r="FG6" s="2"/>
      <c r="FH6" s="2">
        <f t="shared" ref="FH6:FH34" si="162">EX6/$FF6</f>
        <v>0.83870967741935487</v>
      </c>
      <c r="FI6" s="2">
        <f t="shared" ref="FI6:FI34" si="163">EY6/$FF6</f>
        <v>0</v>
      </c>
      <c r="FJ6" s="2">
        <f t="shared" ref="FJ6:FJ34" si="164">EZ6/$FF6</f>
        <v>0</v>
      </c>
      <c r="FK6" s="2">
        <f t="shared" ref="FK6:FK34" si="165">FA6/$FF6</f>
        <v>0</v>
      </c>
      <c r="FL6" s="2"/>
      <c r="FM6" s="2">
        <f t="shared" si="79"/>
        <v>1</v>
      </c>
      <c r="FN6" s="2">
        <f t="shared" ref="FN6:FN34" si="166">FF6/FM6-1</f>
        <v>0.24</v>
      </c>
      <c r="FO6" s="40">
        <f t="shared" si="80"/>
        <v>1.4168067898152772</v>
      </c>
      <c r="FP6" s="2"/>
      <c r="FQ6" s="2">
        <f t="shared" si="81"/>
        <v>0.8</v>
      </c>
      <c r="FR6" s="2">
        <f t="shared" si="82"/>
        <v>0</v>
      </c>
      <c r="FS6" s="2">
        <f t="shared" si="83"/>
        <v>0</v>
      </c>
      <c r="FT6" s="2">
        <f t="shared" si="84"/>
        <v>0</v>
      </c>
      <c r="FU6" s="2"/>
      <c r="FV6" s="3">
        <f t="shared" si="85"/>
        <v>0.30000000000000004</v>
      </c>
      <c r="FW6" s="3">
        <f t="shared" si="86"/>
        <v>0</v>
      </c>
      <c r="FX6" s="3">
        <f t="shared" si="87"/>
        <v>0</v>
      </c>
      <c r="FY6" s="3">
        <f t="shared" si="88"/>
        <v>0</v>
      </c>
      <c r="FZ6" s="2"/>
      <c r="GA6" s="39">
        <f t="shared" ref="GA6:GA34" si="167">GA5*(1+FV6)</f>
        <v>1.5317024463305045</v>
      </c>
      <c r="GB6" s="39">
        <f t="shared" ref="GB6:GB34" si="168">GB5*(1+FW6)</f>
        <v>1</v>
      </c>
      <c r="GC6" s="39">
        <f t="shared" ref="GC6:GC34" si="169">GC5*(1+FX6)</f>
        <v>1</v>
      </c>
      <c r="GD6" s="39">
        <f t="shared" ref="GD6:GD34" si="170">GD5*(1+FY6)</f>
        <v>1</v>
      </c>
    </row>
    <row r="7" spans="1:186" x14ac:dyDescent="0.25">
      <c r="A7" s="1">
        <f>'BTEvent-Driven Loop'!A6</f>
        <v>3</v>
      </c>
      <c r="C7" s="1">
        <f>'BTEvent-Driven Loop'!C6</f>
        <v>1</v>
      </c>
      <c r="D7" s="1">
        <f>'BTEvent-Driven Loop'!D6</f>
        <v>0</v>
      </c>
      <c r="E7" s="1">
        <f>'BTEvent-Driven Loop'!E6</f>
        <v>1</v>
      </c>
      <c r="F7" s="1">
        <f>'BTEvent-Driven Loop'!F6</f>
        <v>1</v>
      </c>
      <c r="H7" s="1">
        <f>'BTEvent-Driven Loop'!H6</f>
        <v>143.75400000000002</v>
      </c>
      <c r="I7" s="1">
        <f>'BTEvent-Driven Loop'!I6</f>
        <v>605.6400000000001</v>
      </c>
      <c r="J7" s="1">
        <f>'BTEvent-Driven Loop'!J6</f>
        <v>1148.364</v>
      </c>
      <c r="K7" s="1">
        <f>'BTEvent-Driven Loop'!K6</f>
        <v>5804.5</v>
      </c>
      <c r="L7" s="1"/>
      <c r="M7" s="1">
        <f>'BTEvent-Driven Loop'!M6</f>
        <v>168.94800000000004</v>
      </c>
      <c r="N7" s="1">
        <f>'BTEvent-Driven Loop'!N6</f>
        <v>559.49600000000009</v>
      </c>
      <c r="O7" s="1">
        <f>'BTEvent-Driven Loop'!O6</f>
        <v>1417.8779999999999</v>
      </c>
      <c r="P7" s="1">
        <f>'BTEvent-Driven Loop'!P6</f>
        <v>5682.2999999999993</v>
      </c>
      <c r="R7" s="2">
        <f t="shared" si="90"/>
        <v>0.14000000000000012</v>
      </c>
      <c r="S7" s="2">
        <f t="shared" si="91"/>
        <v>-2.9999999999999916E-2</v>
      </c>
      <c r="T7" s="2">
        <f t="shared" si="92"/>
        <v>0.20999999999999996</v>
      </c>
      <c r="U7" s="2">
        <f t="shared" si="93"/>
        <v>-7.0000000000000173E-2</v>
      </c>
      <c r="W7" s="2">
        <f t="shared" si="94"/>
        <v>-3.0000000000000027E-2</v>
      </c>
      <c r="X7" s="2">
        <f t="shared" si="95"/>
        <v>5.0000000000000044E-2</v>
      </c>
      <c r="Y7" s="2">
        <f t="shared" si="96"/>
        <v>-1.9999999999999907E-2</v>
      </c>
      <c r="Z7" s="2">
        <f t="shared" si="97"/>
        <v>-5.0000000000000044E-2</v>
      </c>
      <c r="AB7" s="1">
        <f t="shared" si="98"/>
        <v>3</v>
      </c>
      <c r="AC7" s="2">
        <v>1</v>
      </c>
      <c r="AD7" s="3">
        <f t="shared" si="99"/>
        <v>0.33333333333333331</v>
      </c>
      <c r="AF7" s="2">
        <f t="shared" si="100"/>
        <v>0.33333333333333331</v>
      </c>
      <c r="AG7" s="2">
        <f t="shared" si="101"/>
        <v>0</v>
      </c>
      <c r="AH7" s="2">
        <f t="shared" si="102"/>
        <v>0.33333333333333331</v>
      </c>
      <c r="AI7" s="2">
        <f t="shared" si="103"/>
        <v>0.33333333333333331</v>
      </c>
      <c r="AK7" s="2">
        <f t="shared" si="104"/>
        <v>1</v>
      </c>
      <c r="AL7" s="2">
        <f t="shared" si="105"/>
        <v>0</v>
      </c>
      <c r="AN7" s="2">
        <f t="shared" ref="AN7:AN33" si="171">AF7-AF6</f>
        <v>-0.46666666666666673</v>
      </c>
      <c r="AO7" s="2">
        <f t="shared" si="26"/>
        <v>0</v>
      </c>
      <c r="AP7" s="2">
        <f t="shared" si="27"/>
        <v>0.33333333333333331</v>
      </c>
      <c r="AQ7" s="2">
        <f t="shared" si="28"/>
        <v>0.33333333333333331</v>
      </c>
      <c r="AS7" s="2">
        <f t="shared" si="106"/>
        <v>0</v>
      </c>
      <c r="AT7" s="2">
        <f t="shared" si="107"/>
        <v>0</v>
      </c>
      <c r="AU7" s="2">
        <f t="shared" si="108"/>
        <v>0.33333333333333331</v>
      </c>
      <c r="AV7" s="2">
        <f t="shared" si="109"/>
        <v>0.33333333333333331</v>
      </c>
      <c r="AX7" s="2">
        <f t="shared" si="110"/>
        <v>0.46666666666666673</v>
      </c>
      <c r="AY7" s="2">
        <f t="shared" si="111"/>
        <v>0</v>
      </c>
      <c r="AZ7" s="2">
        <f t="shared" si="112"/>
        <v>0</v>
      </c>
      <c r="BA7" s="2">
        <f t="shared" si="113"/>
        <v>0</v>
      </c>
      <c r="BC7" s="2">
        <f t="shared" si="31"/>
        <v>0.33333333333333331</v>
      </c>
      <c r="BD7" s="2">
        <f t="shared" si="32"/>
        <v>0</v>
      </c>
      <c r="BE7" s="2">
        <f t="shared" si="33"/>
        <v>0</v>
      </c>
      <c r="BF7" s="2">
        <f t="shared" si="34"/>
        <v>0</v>
      </c>
      <c r="BH7" s="2">
        <f t="shared" si="114"/>
        <v>0</v>
      </c>
      <c r="BI7" s="2">
        <f t="shared" si="115"/>
        <v>0</v>
      </c>
      <c r="BJ7" s="2">
        <f t="shared" si="116"/>
        <v>0.33333333333333331</v>
      </c>
      <c r="BK7" s="2">
        <f t="shared" si="117"/>
        <v>0.33333333333333331</v>
      </c>
      <c r="BM7" s="2">
        <f t="shared" si="118"/>
        <v>0</v>
      </c>
      <c r="BN7" s="2">
        <f t="shared" si="119"/>
        <v>0</v>
      </c>
      <c r="BO7" s="2">
        <f t="shared" si="120"/>
        <v>0.33283408221001826</v>
      </c>
      <c r="BP7" s="2">
        <f t="shared" si="121"/>
        <v>0.33283408221001826</v>
      </c>
      <c r="BR7" s="20">
        <f t="shared" si="39"/>
        <v>0</v>
      </c>
      <c r="BS7" s="20">
        <f t="shared" si="40"/>
        <v>0</v>
      </c>
      <c r="BT7" s="20">
        <f t="shared" si="41"/>
        <v>4.9925112331505872E-4</v>
      </c>
      <c r="BU7" s="20">
        <f t="shared" si="42"/>
        <v>4.9925112331505872E-4</v>
      </c>
      <c r="BW7" s="2">
        <f t="shared" si="43"/>
        <v>-3.0000000000000027E-2</v>
      </c>
      <c r="BX7" s="2">
        <f t="shared" si="44"/>
        <v>5.0000000000000044E-2</v>
      </c>
      <c r="BY7" s="2">
        <f t="shared" si="45"/>
        <v>-1.9999999999999907E-2</v>
      </c>
      <c r="BZ7" s="2">
        <f t="shared" si="46"/>
        <v>-5.0000000000000044E-2</v>
      </c>
      <c r="CB7" s="2">
        <f t="shared" si="122"/>
        <v>0</v>
      </c>
      <c r="CC7" s="2">
        <f t="shared" si="123"/>
        <v>0</v>
      </c>
      <c r="CD7" s="2">
        <f t="shared" si="124"/>
        <v>-6.6566816442003339E-3</v>
      </c>
      <c r="CE7" s="2">
        <f t="shared" si="125"/>
        <v>-1.6641704110500928E-2</v>
      </c>
      <c r="CG7" s="2">
        <f t="shared" si="48"/>
        <v>0.14000000000000012</v>
      </c>
      <c r="CH7" s="2">
        <f t="shared" si="49"/>
        <v>-2.9999999999999916E-2</v>
      </c>
      <c r="CI7" s="2">
        <f t="shared" si="50"/>
        <v>0.20999999999999996</v>
      </c>
      <c r="CJ7" s="2">
        <f t="shared" si="51"/>
        <v>-7.0000000000000173E-2</v>
      </c>
      <c r="CL7" s="2">
        <f t="shared" si="126"/>
        <v>0</v>
      </c>
      <c r="CM7" s="2">
        <f t="shared" si="127"/>
        <v>0</v>
      </c>
      <c r="CN7" s="2">
        <f t="shared" si="128"/>
        <v>0.40272923947412209</v>
      </c>
      <c r="CO7" s="2">
        <f t="shared" si="129"/>
        <v>0.30953569645531692</v>
      </c>
      <c r="CQ7" s="2">
        <f t="shared" si="130"/>
        <v>0</v>
      </c>
      <c r="CR7" s="2">
        <f t="shared" si="131"/>
        <v>0</v>
      </c>
      <c r="CS7" s="2">
        <f t="shared" si="132"/>
        <v>0.40938592111832245</v>
      </c>
      <c r="CT7" s="2">
        <f t="shared" si="133"/>
        <v>0.32617740056581784</v>
      </c>
      <c r="CW7" s="2">
        <f t="shared" si="54"/>
        <v>0.33333333333333331</v>
      </c>
      <c r="CX7" s="2">
        <f t="shared" si="55"/>
        <v>0</v>
      </c>
      <c r="CY7" s="2">
        <f t="shared" si="56"/>
        <v>0</v>
      </c>
      <c r="CZ7" s="2">
        <f t="shared" si="57"/>
        <v>0</v>
      </c>
      <c r="DB7" s="2">
        <f t="shared" si="58"/>
        <v>0.14000000000000012</v>
      </c>
      <c r="DC7" s="2">
        <f t="shared" si="59"/>
        <v>-2.9999999999999916E-2</v>
      </c>
      <c r="DD7" s="2">
        <f t="shared" si="60"/>
        <v>0.20999999999999996</v>
      </c>
      <c r="DE7" s="2">
        <f t="shared" si="61"/>
        <v>-7.0000000000000173E-2</v>
      </c>
      <c r="DG7" s="2">
        <f t="shared" si="134"/>
        <v>0.38</v>
      </c>
      <c r="DH7" s="2">
        <f t="shared" si="135"/>
        <v>0</v>
      </c>
      <c r="DI7" s="2">
        <f t="shared" si="136"/>
        <v>0</v>
      </c>
      <c r="DJ7" s="2">
        <f t="shared" si="137"/>
        <v>0</v>
      </c>
      <c r="DM7" s="2">
        <f t="shared" si="63"/>
        <v>0.46666666666666673</v>
      </c>
      <c r="DN7" s="2">
        <f t="shared" si="64"/>
        <v>0</v>
      </c>
      <c r="DO7" s="2">
        <f t="shared" si="65"/>
        <v>0</v>
      </c>
      <c r="DP7" s="2">
        <f t="shared" si="66"/>
        <v>0</v>
      </c>
      <c r="DR7" s="2">
        <f t="shared" si="138"/>
        <v>-3.0000000000000027E-2</v>
      </c>
      <c r="DS7" s="2">
        <f t="shared" si="139"/>
        <v>5.0000000000000044E-2</v>
      </c>
      <c r="DT7" s="2">
        <f t="shared" si="140"/>
        <v>-1.9999999999999907E-2</v>
      </c>
      <c r="DU7" s="2">
        <f t="shared" si="141"/>
        <v>-5.0000000000000044E-2</v>
      </c>
      <c r="DW7" s="12">
        <f t="shared" si="142"/>
        <v>0.45266666666666672</v>
      </c>
      <c r="DX7" s="12">
        <f t="shared" si="143"/>
        <v>0</v>
      </c>
      <c r="DY7" s="12">
        <f t="shared" si="144"/>
        <v>0</v>
      </c>
      <c r="DZ7" s="12">
        <f t="shared" si="145"/>
        <v>0</v>
      </c>
      <c r="EB7" s="2">
        <f t="shared" si="146"/>
        <v>0.45153782211138827</v>
      </c>
      <c r="EC7" s="2">
        <f t="shared" si="147"/>
        <v>0</v>
      </c>
      <c r="ED7" s="2">
        <f t="shared" si="148"/>
        <v>0</v>
      </c>
      <c r="EE7" s="2">
        <f t="shared" si="149"/>
        <v>0</v>
      </c>
      <c r="EG7" s="2">
        <f>DW7-EB7</f>
        <v>1.1288445552784521E-3</v>
      </c>
      <c r="EH7" s="2">
        <f t="shared" si="71"/>
        <v>0</v>
      </c>
      <c r="EI7" s="2">
        <f t="shared" si="72"/>
        <v>0</v>
      </c>
      <c r="EJ7" s="2">
        <f t="shared" si="73"/>
        <v>0</v>
      </c>
      <c r="EL7" s="2">
        <f t="shared" si="150"/>
        <v>1.1288445552784521E-3</v>
      </c>
      <c r="EN7" s="2">
        <f t="shared" si="151"/>
        <v>0</v>
      </c>
      <c r="EO7" s="2">
        <f t="shared" si="152"/>
        <v>0</v>
      </c>
      <c r="EP7" s="2">
        <f t="shared" si="153"/>
        <v>0.40938592111832245</v>
      </c>
      <c r="EQ7" s="2">
        <f t="shared" si="154"/>
        <v>0.32617740056581784</v>
      </c>
      <c r="ER7" s="2"/>
      <c r="ES7" s="2">
        <f t="shared" si="155"/>
        <v>0.38</v>
      </c>
      <c r="ET7" s="2">
        <f t="shared" si="156"/>
        <v>0</v>
      </c>
      <c r="EU7" s="2">
        <f t="shared" si="157"/>
        <v>0</v>
      </c>
      <c r="EV7" s="2">
        <f t="shared" si="158"/>
        <v>0</v>
      </c>
      <c r="EX7" s="2">
        <f t="shared" si="74"/>
        <v>0.38</v>
      </c>
      <c r="EY7" s="2">
        <f t="shared" si="75"/>
        <v>0</v>
      </c>
      <c r="EZ7" s="2">
        <f t="shared" si="76"/>
        <v>0.40938592111832245</v>
      </c>
      <c r="FA7" s="2">
        <f t="shared" si="77"/>
        <v>0.32617740056581784</v>
      </c>
      <c r="FC7" s="2">
        <f t="shared" si="159"/>
        <v>1.1155633216841403</v>
      </c>
      <c r="FD7" s="2">
        <f t="shared" si="78"/>
        <v>0</v>
      </c>
      <c r="FE7" s="2">
        <f t="shared" si="160"/>
        <v>-1.1288445552784521E-3</v>
      </c>
      <c r="FF7" s="2">
        <f t="shared" si="161"/>
        <v>1.1144344771288619</v>
      </c>
      <c r="FG7" s="2"/>
      <c r="FH7" s="2">
        <f t="shared" si="162"/>
        <v>0.34098011843549653</v>
      </c>
      <c r="FI7" s="2">
        <f t="shared" si="163"/>
        <v>0</v>
      </c>
      <c r="FJ7" s="2">
        <f t="shared" si="164"/>
        <v>0.36734857860197484</v>
      </c>
      <c r="FK7" s="2">
        <f t="shared" si="165"/>
        <v>0.29268423335767096</v>
      </c>
      <c r="FL7" s="2"/>
      <c r="FM7" s="2">
        <f t="shared" si="79"/>
        <v>1</v>
      </c>
      <c r="FN7" s="2">
        <f t="shared" si="166"/>
        <v>0.1144344771288619</v>
      </c>
      <c r="FO7" s="40">
        <f>FO6*(1+FN7)</f>
        <v>1.5789383340004097</v>
      </c>
      <c r="FP7" s="2"/>
      <c r="FQ7" s="2">
        <f t="shared" si="81"/>
        <v>0.33333333333333331</v>
      </c>
      <c r="FR7" s="2">
        <f t="shared" si="82"/>
        <v>0</v>
      </c>
      <c r="FS7" s="2">
        <f t="shared" si="83"/>
        <v>0.33333333333333331</v>
      </c>
      <c r="FT7" s="2">
        <f t="shared" si="84"/>
        <v>0.33333333333333331</v>
      </c>
      <c r="FU7" s="2"/>
      <c r="FV7" s="3">
        <f t="shared" si="85"/>
        <v>0.14000000000000012</v>
      </c>
      <c r="FW7" s="3">
        <f t="shared" si="86"/>
        <v>0</v>
      </c>
      <c r="FX7" s="3">
        <f t="shared" si="87"/>
        <v>0.2281577633549674</v>
      </c>
      <c r="FY7" s="3">
        <f t="shared" si="88"/>
        <v>-2.1467798302546415E-2</v>
      </c>
      <c r="FZ7" s="2"/>
      <c r="GA7" s="39">
        <f>GA6*(1+FV7)</f>
        <v>1.7461407888167753</v>
      </c>
      <c r="GB7" s="39">
        <f t="shared" si="168"/>
        <v>1</v>
      </c>
      <c r="GC7" s="39">
        <f t="shared" si="169"/>
        <v>1.2281577633549674</v>
      </c>
      <c r="GD7" s="39">
        <f t="shared" si="170"/>
        <v>0.97853220169745359</v>
      </c>
    </row>
    <row r="8" spans="1:186" x14ac:dyDescent="0.25">
      <c r="A8" s="1">
        <f>'BTEvent-Driven Loop'!A7</f>
        <v>4</v>
      </c>
      <c r="C8" s="1">
        <f>'BTEvent-Driven Loop'!C7</f>
        <v>1</v>
      </c>
      <c r="D8" s="1">
        <f>'BTEvent-Driven Loop'!D7</f>
        <v>0</v>
      </c>
      <c r="E8" s="1">
        <f>'BTEvent-Driven Loop'!E7</f>
        <v>0</v>
      </c>
      <c r="F8" s="1">
        <f>'BTEvent-Driven Loop'!F7</f>
        <v>0</v>
      </c>
      <c r="H8" s="1">
        <f>'BTEvent-Driven Loop'!H7</f>
        <v>167.25852000000003</v>
      </c>
      <c r="I8" s="1">
        <f>'BTEvent-Driven Loop'!I7</f>
        <v>548.30608000000007</v>
      </c>
      <c r="J8" s="1">
        <f>'BTEvent-Driven Loop'!J7</f>
        <v>1474.59312</v>
      </c>
      <c r="K8" s="1">
        <f>'BTEvent-Driven Loop'!K7</f>
        <v>5852.7689999999993</v>
      </c>
      <c r="L8" s="1"/>
      <c r="M8" s="1">
        <f>'BTEvent-Driven Loop'!M7</f>
        <v>158.81112000000002</v>
      </c>
      <c r="N8" s="1">
        <f>'BTEvent-Driven Loop'!N7</f>
        <v>632.23048000000006</v>
      </c>
      <c r="O8" s="1">
        <f>'BTEvent-Driven Loop'!O7</f>
        <v>1332.8053199999999</v>
      </c>
      <c r="P8" s="1">
        <f>'BTEvent-Driven Loop'!P7</f>
        <v>6705.1139999999987</v>
      </c>
      <c r="R8" s="2">
        <f t="shared" si="90"/>
        <v>-6.0000000000000053E-2</v>
      </c>
      <c r="S8" s="2">
        <f t="shared" si="91"/>
        <v>0.12999999999999989</v>
      </c>
      <c r="T8" s="2">
        <f t="shared" si="92"/>
        <v>-5.9999999999999942E-2</v>
      </c>
      <c r="U8" s="2">
        <f t="shared" si="93"/>
        <v>0.17999999999999994</v>
      </c>
      <c r="W8" s="2">
        <f t="shared" si="94"/>
        <v>-1.0000000000000009E-2</v>
      </c>
      <c r="X8" s="2">
        <f t="shared" si="95"/>
        <v>-2.0000000000000018E-2</v>
      </c>
      <c r="Y8" s="2">
        <f t="shared" si="96"/>
        <v>4.0000000000000036E-2</v>
      </c>
      <c r="Z8" s="2">
        <f t="shared" si="97"/>
        <v>3.0000000000000027E-2</v>
      </c>
      <c r="AB8" s="1">
        <f t="shared" si="98"/>
        <v>1</v>
      </c>
      <c r="AC8" s="2">
        <v>1</v>
      </c>
      <c r="AD8" s="3">
        <f t="shared" si="99"/>
        <v>0.8</v>
      </c>
      <c r="AF8" s="2">
        <f t="shared" si="100"/>
        <v>0.8</v>
      </c>
      <c r="AG8" s="2">
        <f t="shared" si="101"/>
        <v>0</v>
      </c>
      <c r="AH8" s="2">
        <f t="shared" si="102"/>
        <v>0</v>
      </c>
      <c r="AI8" s="2">
        <f t="shared" si="103"/>
        <v>0</v>
      </c>
      <c r="AK8" s="2">
        <f t="shared" si="104"/>
        <v>0.8</v>
      </c>
      <c r="AL8" s="2">
        <f t="shared" si="105"/>
        <v>0.19999999999999996</v>
      </c>
      <c r="AN8" s="2">
        <f t="shared" si="171"/>
        <v>0.46666666666666673</v>
      </c>
      <c r="AO8" s="2">
        <f t="shared" si="26"/>
        <v>0</v>
      </c>
      <c r="AP8" s="2">
        <f t="shared" si="27"/>
        <v>-0.33333333333333331</v>
      </c>
      <c r="AQ8" s="2">
        <f t="shared" si="28"/>
        <v>-0.33333333333333331</v>
      </c>
      <c r="AS8" s="2">
        <f t="shared" si="106"/>
        <v>0.46666666666666673</v>
      </c>
      <c r="AT8" s="2">
        <f t="shared" si="107"/>
        <v>0</v>
      </c>
      <c r="AU8" s="2">
        <f t="shared" si="108"/>
        <v>0</v>
      </c>
      <c r="AV8" s="2">
        <f t="shared" si="109"/>
        <v>0</v>
      </c>
      <c r="AX8" s="2">
        <f t="shared" si="110"/>
        <v>0</v>
      </c>
      <c r="AY8" s="2">
        <f t="shared" si="111"/>
        <v>0</v>
      </c>
      <c r="AZ8" s="2">
        <f t="shared" si="112"/>
        <v>0.33333333333333331</v>
      </c>
      <c r="BA8" s="2">
        <f t="shared" si="113"/>
        <v>0.33333333333333331</v>
      </c>
      <c r="BC8" s="2">
        <f t="shared" ref="BC8:BC34" si="172">AF7-AX8</f>
        <v>0.33333333333333331</v>
      </c>
      <c r="BD8" s="2">
        <f t="shared" si="32"/>
        <v>0</v>
      </c>
      <c r="BE8" s="2">
        <f t="shared" si="33"/>
        <v>0</v>
      </c>
      <c r="BF8" s="2">
        <f t="shared" si="34"/>
        <v>0</v>
      </c>
      <c r="BH8" s="2">
        <f t="shared" si="114"/>
        <v>0.46666666666666673</v>
      </c>
      <c r="BI8" s="2">
        <f t="shared" si="115"/>
        <v>0</v>
      </c>
      <c r="BJ8" s="2">
        <f t="shared" si="116"/>
        <v>0</v>
      </c>
      <c r="BK8" s="2">
        <f t="shared" si="117"/>
        <v>0</v>
      </c>
      <c r="BM8" s="2">
        <f t="shared" si="118"/>
        <v>0.46596771509402568</v>
      </c>
      <c r="BN8" s="2">
        <f t="shared" si="119"/>
        <v>0</v>
      </c>
      <c r="BO8" s="2">
        <f t="shared" si="120"/>
        <v>0</v>
      </c>
      <c r="BP8" s="2">
        <f t="shared" si="121"/>
        <v>0</v>
      </c>
      <c r="BR8" s="20">
        <f t="shared" si="39"/>
        <v>6.989515726410489E-4</v>
      </c>
      <c r="BS8" s="20">
        <f t="shared" si="40"/>
        <v>0</v>
      </c>
      <c r="BT8" s="20">
        <f t="shared" si="41"/>
        <v>0</v>
      </c>
      <c r="BU8" s="20">
        <f t="shared" si="42"/>
        <v>0</v>
      </c>
      <c r="BW8" s="2">
        <f t="shared" si="43"/>
        <v>-1.0000000000000009E-2</v>
      </c>
      <c r="BX8" s="2">
        <f t="shared" si="44"/>
        <v>-2.0000000000000018E-2</v>
      </c>
      <c r="BY8" s="2">
        <f t="shared" si="45"/>
        <v>4.0000000000000036E-2</v>
      </c>
      <c r="BZ8" s="2">
        <f t="shared" si="46"/>
        <v>3.0000000000000027E-2</v>
      </c>
      <c r="CB8" s="2">
        <f t="shared" si="122"/>
        <v>-4.6596771509402612E-3</v>
      </c>
      <c r="CC8" s="2">
        <f t="shared" si="123"/>
        <v>0</v>
      </c>
      <c r="CD8" s="2">
        <f t="shared" si="124"/>
        <v>0</v>
      </c>
      <c r="CE8" s="2">
        <f t="shared" si="125"/>
        <v>0</v>
      </c>
      <c r="CG8" s="2">
        <f t="shared" si="48"/>
        <v>-6.0000000000000053E-2</v>
      </c>
      <c r="CH8" s="2">
        <f t="shared" si="49"/>
        <v>0.12999999999999989</v>
      </c>
      <c r="CI8" s="2">
        <f t="shared" si="50"/>
        <v>-5.9999999999999942E-2</v>
      </c>
      <c r="CJ8" s="2">
        <f t="shared" si="51"/>
        <v>0.17999999999999994</v>
      </c>
      <c r="CL8" s="2">
        <f t="shared" si="126"/>
        <v>0.43800965218838411</v>
      </c>
      <c r="CM8" s="2">
        <f t="shared" si="127"/>
        <v>0</v>
      </c>
      <c r="CN8" s="2">
        <f t="shared" si="128"/>
        <v>0</v>
      </c>
      <c r="CO8" s="2">
        <f t="shared" si="129"/>
        <v>0</v>
      </c>
      <c r="CQ8" s="2">
        <f t="shared" si="130"/>
        <v>0.44266932933932435</v>
      </c>
      <c r="CR8" s="2">
        <f t="shared" si="131"/>
        <v>0</v>
      </c>
      <c r="CS8" s="2">
        <f t="shared" si="132"/>
        <v>0</v>
      </c>
      <c r="CT8" s="2">
        <f t="shared" si="133"/>
        <v>0</v>
      </c>
      <c r="CW8" s="2">
        <f t="shared" si="54"/>
        <v>0.33333333333333331</v>
      </c>
      <c r="CX8" s="2">
        <f t="shared" si="55"/>
        <v>0</v>
      </c>
      <c r="CY8" s="2">
        <f t="shared" si="56"/>
        <v>0</v>
      </c>
      <c r="CZ8" s="2">
        <f t="shared" si="57"/>
        <v>0</v>
      </c>
      <c r="DB8" s="2">
        <f t="shared" si="58"/>
        <v>-6.0000000000000053E-2</v>
      </c>
      <c r="DC8" s="2">
        <f t="shared" si="59"/>
        <v>0.12999999999999989</v>
      </c>
      <c r="DD8" s="2">
        <f t="shared" si="60"/>
        <v>-5.9999999999999942E-2</v>
      </c>
      <c r="DE8" s="2">
        <f t="shared" si="61"/>
        <v>0.17999999999999994</v>
      </c>
      <c r="DG8" s="2">
        <f t="shared" si="134"/>
        <v>0.3133333333333333</v>
      </c>
      <c r="DH8" s="2">
        <f t="shared" si="135"/>
        <v>0</v>
      </c>
      <c r="DI8" s="2">
        <f t="shared" si="136"/>
        <v>0</v>
      </c>
      <c r="DJ8" s="2">
        <f t="shared" si="137"/>
        <v>0</v>
      </c>
      <c r="DM8" s="2">
        <f t="shared" si="63"/>
        <v>0</v>
      </c>
      <c r="DN8" s="2">
        <f t="shared" si="64"/>
        <v>0</v>
      </c>
      <c r="DO8" s="2">
        <f t="shared" si="65"/>
        <v>0.33333333333333331</v>
      </c>
      <c r="DP8" s="2">
        <f t="shared" si="66"/>
        <v>0.33333333333333331</v>
      </c>
      <c r="DR8" s="2">
        <f t="shared" si="138"/>
        <v>-1.0000000000000009E-2</v>
      </c>
      <c r="DS8" s="2">
        <f t="shared" si="139"/>
        <v>-2.0000000000000018E-2</v>
      </c>
      <c r="DT8" s="2">
        <f t="shared" si="140"/>
        <v>4.0000000000000036E-2</v>
      </c>
      <c r="DU8" s="2">
        <f t="shared" si="141"/>
        <v>3.0000000000000027E-2</v>
      </c>
      <c r="DW8" s="12">
        <f t="shared" si="142"/>
        <v>0</v>
      </c>
      <c r="DX8" s="12">
        <f t="shared" si="143"/>
        <v>0</v>
      </c>
      <c r="DY8" s="12">
        <f t="shared" si="144"/>
        <v>0.34666666666666668</v>
      </c>
      <c r="DZ8" s="12">
        <f t="shared" si="145"/>
        <v>0.34333333333333332</v>
      </c>
      <c r="EB8" s="2">
        <f t="shared" si="146"/>
        <v>0</v>
      </c>
      <c r="EC8" s="2">
        <f t="shared" si="147"/>
        <v>0</v>
      </c>
      <c r="ED8" s="2">
        <f t="shared" si="148"/>
        <v>0.34580216126350793</v>
      </c>
      <c r="EE8" s="2">
        <f t="shared" si="149"/>
        <v>0.34247714048212802</v>
      </c>
      <c r="EG8" s="2">
        <f t="shared" ref="EG8:EG34" si="173">DW8-EB8</f>
        <v>0</v>
      </c>
      <c r="EH8" s="2">
        <f t="shared" si="71"/>
        <v>0</v>
      </c>
      <c r="EI8" s="2">
        <f t="shared" si="72"/>
        <v>8.6450540315874402E-4</v>
      </c>
      <c r="EJ8" s="2">
        <f t="shared" si="73"/>
        <v>8.561928512053063E-4</v>
      </c>
      <c r="EL8" s="2">
        <f t="shared" si="150"/>
        <v>1.7206982543640503E-3</v>
      </c>
      <c r="EN8" s="2">
        <f t="shared" si="151"/>
        <v>0.44266932933932435</v>
      </c>
      <c r="EO8" s="2">
        <f t="shared" si="152"/>
        <v>0</v>
      </c>
      <c r="EP8" s="2">
        <f t="shared" si="153"/>
        <v>0</v>
      </c>
      <c r="EQ8" s="2">
        <f t="shared" si="154"/>
        <v>0</v>
      </c>
      <c r="ER8" s="2"/>
      <c r="ES8" s="2">
        <f t="shared" si="155"/>
        <v>0.3133333333333333</v>
      </c>
      <c r="ET8" s="2">
        <f t="shared" si="156"/>
        <v>0</v>
      </c>
      <c r="EU8" s="2">
        <f t="shared" si="157"/>
        <v>0</v>
      </c>
      <c r="EV8" s="2">
        <f t="shared" si="158"/>
        <v>0</v>
      </c>
      <c r="EX8" s="2">
        <f t="shared" si="74"/>
        <v>0.7560026626726577</v>
      </c>
      <c r="EY8" s="2">
        <f t="shared" si="75"/>
        <v>0</v>
      </c>
      <c r="EZ8" s="2">
        <f t="shared" si="76"/>
        <v>0</v>
      </c>
      <c r="FA8" s="2">
        <f t="shared" si="77"/>
        <v>0</v>
      </c>
      <c r="FC8" s="2">
        <f t="shared" si="159"/>
        <v>0.7560026626726577</v>
      </c>
      <c r="FD8" s="2">
        <f t="shared" si="78"/>
        <v>0.19999999999999996</v>
      </c>
      <c r="FE8" s="2">
        <f t="shared" si="160"/>
        <v>-1.7206982543640503E-3</v>
      </c>
      <c r="FF8" s="2">
        <f t="shared" si="161"/>
        <v>0.9542819644182936</v>
      </c>
      <c r="FG8" s="2"/>
      <c r="FH8" s="2">
        <f t="shared" si="162"/>
        <v>0.79222147212380567</v>
      </c>
      <c r="FI8" s="2">
        <f t="shared" si="163"/>
        <v>0</v>
      </c>
      <c r="FJ8" s="2">
        <f t="shared" si="164"/>
        <v>0</v>
      </c>
      <c r="FK8" s="2">
        <f t="shared" si="165"/>
        <v>0</v>
      </c>
      <c r="FL8" s="2"/>
      <c r="FM8" s="2">
        <f t="shared" si="79"/>
        <v>1</v>
      </c>
      <c r="FN8" s="2">
        <f t="shared" si="166"/>
        <v>-4.5718035581706395E-2</v>
      </c>
      <c r="FO8" s="40">
        <f t="shared" si="80"/>
        <v>1.5067523750652587</v>
      </c>
      <c r="FP8" s="2"/>
      <c r="FQ8" s="2">
        <f t="shared" si="81"/>
        <v>0.8</v>
      </c>
      <c r="FR8" s="2">
        <f t="shared" si="82"/>
        <v>0</v>
      </c>
      <c r="FS8" s="2">
        <f t="shared" si="83"/>
        <v>0</v>
      </c>
      <c r="FT8" s="2">
        <f t="shared" si="84"/>
        <v>0</v>
      </c>
      <c r="FU8" s="2"/>
      <c r="FV8" s="3">
        <f t="shared" si="85"/>
        <v>-5.4996671659177876E-2</v>
      </c>
      <c r="FW8" s="3">
        <f t="shared" si="86"/>
        <v>0</v>
      </c>
      <c r="FX8" s="3">
        <f t="shared" si="87"/>
        <v>0</v>
      </c>
      <c r="FY8" s="3">
        <f t="shared" si="88"/>
        <v>0</v>
      </c>
      <c r="FZ8" s="2"/>
      <c r="GA8" s="39">
        <f t="shared" si="167"/>
        <v>1.6501088571835212</v>
      </c>
      <c r="GB8" s="39">
        <f t="shared" si="168"/>
        <v>1</v>
      </c>
      <c r="GC8" s="39">
        <f t="shared" si="169"/>
        <v>1.2281577633549674</v>
      </c>
      <c r="GD8" s="39">
        <f t="shared" si="170"/>
        <v>0.97853220169745359</v>
      </c>
    </row>
    <row r="9" spans="1:186" x14ac:dyDescent="0.25">
      <c r="A9" s="1">
        <f>'BTEvent-Driven Loop'!A8</f>
        <v>5</v>
      </c>
      <c r="C9" s="1">
        <f>'BTEvent-Driven Loop'!C8</f>
        <v>1</v>
      </c>
      <c r="D9" s="1">
        <f>'BTEvent-Driven Loop'!D8</f>
        <v>0</v>
      </c>
      <c r="E9" s="1">
        <f>'BTEvent-Driven Loop'!E8</f>
        <v>1</v>
      </c>
      <c r="F9" s="1">
        <f>'BTEvent-Driven Loop'!F8</f>
        <v>0</v>
      </c>
      <c r="H9" s="1">
        <f>'BTEvent-Driven Loop'!H8</f>
        <v>163.57545360000003</v>
      </c>
      <c r="I9" s="1">
        <f>'BTEvent-Driven Loop'!I8</f>
        <v>606.94126080000001</v>
      </c>
      <c r="J9" s="1">
        <f>'BTEvent-Driven Loop'!J8</f>
        <v>1319.4772667999998</v>
      </c>
      <c r="K9" s="1">
        <f>'BTEvent-Driven Loop'!K8</f>
        <v>6772.1651399999992</v>
      </c>
      <c r="L9" s="1"/>
      <c r="M9" s="1">
        <f>'BTEvent-Driven Loop'!M8</f>
        <v>184.22089920000002</v>
      </c>
      <c r="N9" s="1">
        <f>'BTEvent-Driven Loop'!N8</f>
        <v>625.90817520000007</v>
      </c>
      <c r="O9" s="1">
        <f>'BTEvent-Driven Loop'!O8</f>
        <v>1439.4297455999999</v>
      </c>
      <c r="P9" s="1">
        <f>'BTEvent-Driven Loop'!P8</f>
        <v>8448.4436399999977</v>
      </c>
      <c r="R9" s="2">
        <f t="shared" si="90"/>
        <v>0.15999999999999992</v>
      </c>
      <c r="S9" s="2">
        <f t="shared" si="91"/>
        <v>-1.0000000000000009E-2</v>
      </c>
      <c r="T9" s="2">
        <f t="shared" si="92"/>
        <v>8.0000000000000071E-2</v>
      </c>
      <c r="U9" s="2">
        <f t="shared" si="93"/>
        <v>0.26</v>
      </c>
      <c r="W9" s="2">
        <f t="shared" si="94"/>
        <v>3.0000000000000027E-2</v>
      </c>
      <c r="X9" s="2">
        <f t="shared" si="95"/>
        <v>-4.0000000000000036E-2</v>
      </c>
      <c r="Y9" s="2">
        <f t="shared" si="96"/>
        <v>-1.000000000000012E-2</v>
      </c>
      <c r="Z9" s="2">
        <f t="shared" si="97"/>
        <v>1.0000000000000009E-2</v>
      </c>
      <c r="AB9" s="1">
        <f t="shared" si="98"/>
        <v>2</v>
      </c>
      <c r="AC9" s="2">
        <v>1</v>
      </c>
      <c r="AD9" s="3">
        <f t="shared" si="99"/>
        <v>0.5</v>
      </c>
      <c r="AF9" s="2">
        <f t="shared" si="100"/>
        <v>0.5</v>
      </c>
      <c r="AG9" s="2">
        <f t="shared" si="101"/>
        <v>0</v>
      </c>
      <c r="AH9" s="2">
        <f t="shared" si="102"/>
        <v>0.5</v>
      </c>
      <c r="AI9" s="2">
        <f t="shared" si="103"/>
        <v>0</v>
      </c>
      <c r="AK9" s="2">
        <f t="shared" si="104"/>
        <v>1</v>
      </c>
      <c r="AL9" s="2">
        <f t="shared" si="105"/>
        <v>0</v>
      </c>
      <c r="AN9" s="2">
        <f t="shared" si="171"/>
        <v>-0.30000000000000004</v>
      </c>
      <c r="AO9" s="2">
        <f t="shared" si="26"/>
        <v>0</v>
      </c>
      <c r="AP9" s="2">
        <f t="shared" si="27"/>
        <v>0.5</v>
      </c>
      <c r="AQ9" s="2">
        <f t="shared" si="28"/>
        <v>0</v>
      </c>
      <c r="AS9" s="2">
        <f t="shared" si="106"/>
        <v>0</v>
      </c>
      <c r="AT9" s="2">
        <f t="shared" si="107"/>
        <v>0</v>
      </c>
      <c r="AU9" s="2">
        <f t="shared" si="108"/>
        <v>0.5</v>
      </c>
      <c r="AV9" s="2">
        <f t="shared" si="109"/>
        <v>0</v>
      </c>
      <c r="AX9" s="2">
        <f t="shared" si="110"/>
        <v>0.30000000000000004</v>
      </c>
      <c r="AY9" s="2">
        <f t="shared" si="111"/>
        <v>0</v>
      </c>
      <c r="AZ9" s="2">
        <f t="shared" si="112"/>
        <v>0</v>
      </c>
      <c r="BA9" s="2">
        <f t="shared" si="113"/>
        <v>0</v>
      </c>
      <c r="BC9" s="2">
        <f t="shared" si="172"/>
        <v>0.5</v>
      </c>
      <c r="BD9" s="2">
        <f t="shared" si="32"/>
        <v>0</v>
      </c>
      <c r="BE9" s="2">
        <f t="shared" si="33"/>
        <v>0</v>
      </c>
      <c r="BF9" s="2">
        <f t="shared" si="34"/>
        <v>0</v>
      </c>
      <c r="BH9" s="2">
        <f t="shared" si="114"/>
        <v>0</v>
      </c>
      <c r="BI9" s="2">
        <f t="shared" si="115"/>
        <v>0</v>
      </c>
      <c r="BJ9" s="2">
        <f t="shared" si="116"/>
        <v>0.5</v>
      </c>
      <c r="BK9" s="2">
        <f t="shared" si="117"/>
        <v>0</v>
      </c>
      <c r="BM9" s="2">
        <f t="shared" si="118"/>
        <v>0</v>
      </c>
      <c r="BN9" s="2">
        <f t="shared" si="119"/>
        <v>0</v>
      </c>
      <c r="BO9" s="2">
        <f t="shared" si="120"/>
        <v>0.49925112331502741</v>
      </c>
      <c r="BP9" s="2">
        <f t="shared" si="121"/>
        <v>0</v>
      </c>
      <c r="BR9" s="20">
        <f t="shared" si="39"/>
        <v>0</v>
      </c>
      <c r="BS9" s="20">
        <f t="shared" si="40"/>
        <v>0</v>
      </c>
      <c r="BT9" s="20">
        <f t="shared" si="41"/>
        <v>7.4887668497258808E-4</v>
      </c>
      <c r="BU9" s="20">
        <f t="shared" si="42"/>
        <v>0</v>
      </c>
      <c r="BW9" s="2">
        <f t="shared" si="43"/>
        <v>3.0000000000000027E-2</v>
      </c>
      <c r="BX9" s="2">
        <f t="shared" si="44"/>
        <v>-4.0000000000000036E-2</v>
      </c>
      <c r="BY9" s="2">
        <f t="shared" si="45"/>
        <v>-1.000000000000012E-2</v>
      </c>
      <c r="BZ9" s="2">
        <f t="shared" si="46"/>
        <v>1.0000000000000009E-2</v>
      </c>
      <c r="CB9" s="2">
        <f t="shared" si="122"/>
        <v>0</v>
      </c>
      <c r="CC9" s="2">
        <f t="shared" si="123"/>
        <v>0</v>
      </c>
      <c r="CD9" s="2">
        <f t="shared" si="124"/>
        <v>-4.9925112331503339E-3</v>
      </c>
      <c r="CE9" s="2">
        <f t="shared" si="125"/>
        <v>0</v>
      </c>
      <c r="CG9" s="2">
        <f t="shared" si="48"/>
        <v>0.15999999999999992</v>
      </c>
      <c r="CH9" s="2">
        <f t="shared" si="49"/>
        <v>-1.0000000000000009E-2</v>
      </c>
      <c r="CI9" s="2">
        <f t="shared" si="50"/>
        <v>8.0000000000000071E-2</v>
      </c>
      <c r="CJ9" s="2">
        <f t="shared" si="51"/>
        <v>0.26</v>
      </c>
      <c r="CL9" s="2">
        <f t="shared" si="126"/>
        <v>0</v>
      </c>
      <c r="CM9" s="2">
        <f t="shared" si="127"/>
        <v>0</v>
      </c>
      <c r="CN9" s="2">
        <f t="shared" si="128"/>
        <v>0.53919121318022967</v>
      </c>
      <c r="CO9" s="2">
        <f t="shared" si="129"/>
        <v>0</v>
      </c>
      <c r="CQ9" s="2">
        <f t="shared" si="130"/>
        <v>0</v>
      </c>
      <c r="CR9" s="2">
        <f t="shared" si="131"/>
        <v>0</v>
      </c>
      <c r="CS9" s="2">
        <f t="shared" si="132"/>
        <v>0.54418372441338003</v>
      </c>
      <c r="CT9" s="2">
        <f t="shared" si="133"/>
        <v>0</v>
      </c>
      <c r="CW9" s="2">
        <f t="shared" si="54"/>
        <v>0.5</v>
      </c>
      <c r="CX9" s="2">
        <f t="shared" si="55"/>
        <v>0</v>
      </c>
      <c r="CY9" s="2">
        <f t="shared" si="56"/>
        <v>0</v>
      </c>
      <c r="CZ9" s="2">
        <f t="shared" si="57"/>
        <v>0</v>
      </c>
      <c r="DB9" s="2">
        <f t="shared" si="58"/>
        <v>0.15999999999999992</v>
      </c>
      <c r="DC9" s="2">
        <f t="shared" si="59"/>
        <v>-1.0000000000000009E-2</v>
      </c>
      <c r="DD9" s="2">
        <f t="shared" si="60"/>
        <v>8.0000000000000071E-2</v>
      </c>
      <c r="DE9" s="2">
        <f t="shared" si="61"/>
        <v>0.26</v>
      </c>
      <c r="DG9" s="2">
        <f t="shared" si="134"/>
        <v>0.57999999999999996</v>
      </c>
      <c r="DH9" s="2">
        <f t="shared" si="135"/>
        <v>0</v>
      </c>
      <c r="DI9" s="2">
        <f t="shared" si="136"/>
        <v>0</v>
      </c>
      <c r="DJ9" s="2">
        <f t="shared" si="137"/>
        <v>0</v>
      </c>
      <c r="DM9" s="2">
        <f t="shared" si="63"/>
        <v>0.30000000000000004</v>
      </c>
      <c r="DN9" s="2">
        <f t="shared" si="64"/>
        <v>0</v>
      </c>
      <c r="DO9" s="2">
        <f t="shared" si="65"/>
        <v>0</v>
      </c>
      <c r="DP9" s="2">
        <f t="shared" si="66"/>
        <v>0</v>
      </c>
      <c r="DR9" s="2">
        <f t="shared" si="138"/>
        <v>3.0000000000000027E-2</v>
      </c>
      <c r="DS9" s="2">
        <f t="shared" si="139"/>
        <v>-4.0000000000000036E-2</v>
      </c>
      <c r="DT9" s="2">
        <f t="shared" si="140"/>
        <v>-1.000000000000012E-2</v>
      </c>
      <c r="DU9" s="2">
        <f t="shared" si="141"/>
        <v>1.0000000000000009E-2</v>
      </c>
      <c r="DW9" s="12">
        <f t="shared" si="142"/>
        <v>0.30900000000000005</v>
      </c>
      <c r="DX9" s="12">
        <f t="shared" si="143"/>
        <v>0</v>
      </c>
      <c r="DY9" s="12">
        <f t="shared" si="144"/>
        <v>0</v>
      </c>
      <c r="DZ9" s="12">
        <f t="shared" si="145"/>
        <v>0</v>
      </c>
      <c r="EB9" s="2">
        <f t="shared" si="146"/>
        <v>0.30822942643391527</v>
      </c>
      <c r="EC9" s="2">
        <f t="shared" si="147"/>
        <v>0</v>
      </c>
      <c r="ED9" s="2">
        <f t="shared" si="148"/>
        <v>0</v>
      </c>
      <c r="EE9" s="2">
        <f t="shared" si="149"/>
        <v>0</v>
      </c>
      <c r="EG9" s="2">
        <f t="shared" si="173"/>
        <v>7.7057356608478678E-4</v>
      </c>
      <c r="EH9" s="2">
        <f t="shared" si="71"/>
        <v>0</v>
      </c>
      <c r="EI9" s="2">
        <f t="shared" si="72"/>
        <v>0</v>
      </c>
      <c r="EJ9" s="2">
        <f t="shared" si="73"/>
        <v>0</v>
      </c>
      <c r="EL9" s="2">
        <f t="shared" si="150"/>
        <v>7.7057356608478678E-4</v>
      </c>
      <c r="EN9" s="2">
        <f t="shared" si="151"/>
        <v>0</v>
      </c>
      <c r="EO9" s="2">
        <f t="shared" si="152"/>
        <v>0</v>
      </c>
      <c r="EP9" s="2">
        <f t="shared" si="153"/>
        <v>0.54418372441338003</v>
      </c>
      <c r="EQ9" s="2">
        <f t="shared" si="154"/>
        <v>0</v>
      </c>
      <c r="ER9" s="2"/>
      <c r="ES9" s="2">
        <f t="shared" si="155"/>
        <v>0.57999999999999996</v>
      </c>
      <c r="ET9" s="2">
        <f t="shared" si="156"/>
        <v>0</v>
      </c>
      <c r="EU9" s="2">
        <f t="shared" si="157"/>
        <v>0</v>
      </c>
      <c r="EV9" s="2">
        <f t="shared" si="158"/>
        <v>0</v>
      </c>
      <c r="EX9" s="2">
        <f t="shared" si="74"/>
        <v>0.57999999999999996</v>
      </c>
      <c r="EY9" s="2">
        <f t="shared" si="75"/>
        <v>0</v>
      </c>
      <c r="EZ9" s="2">
        <f t="shared" si="76"/>
        <v>0.54418372441338003</v>
      </c>
      <c r="FA9" s="2">
        <f t="shared" si="77"/>
        <v>0</v>
      </c>
      <c r="FC9" s="2">
        <f t="shared" si="159"/>
        <v>1.1241837244133799</v>
      </c>
      <c r="FD9" s="2">
        <f t="shared" si="78"/>
        <v>0</v>
      </c>
      <c r="FE9" s="2">
        <f t="shared" si="160"/>
        <v>-7.7057356608478678E-4</v>
      </c>
      <c r="FF9" s="2">
        <f t="shared" si="161"/>
        <v>1.1234131508472951</v>
      </c>
      <c r="FG9" s="2"/>
      <c r="FH9" s="2">
        <f t="shared" si="162"/>
        <v>0.51628379066290553</v>
      </c>
      <c r="FI9" s="2">
        <f t="shared" si="163"/>
        <v>0</v>
      </c>
      <c r="FJ9" s="2">
        <f t="shared" si="164"/>
        <v>0.4844021311330996</v>
      </c>
      <c r="FK9" s="2">
        <f t="shared" si="165"/>
        <v>0</v>
      </c>
      <c r="FL9" s="2"/>
      <c r="FM9" s="2">
        <f t="shared" si="79"/>
        <v>1</v>
      </c>
      <c r="FN9" s="2">
        <f t="shared" si="166"/>
        <v>0.12341315084729509</v>
      </c>
      <c r="FO9" s="40">
        <f t="shared" si="80"/>
        <v>1.6927054332187077</v>
      </c>
      <c r="FP9" s="2"/>
      <c r="FQ9" s="2">
        <f t="shared" si="81"/>
        <v>0.5</v>
      </c>
      <c r="FR9" s="2">
        <f t="shared" si="82"/>
        <v>0</v>
      </c>
      <c r="FS9" s="2">
        <f t="shared" si="83"/>
        <v>0.5</v>
      </c>
      <c r="FT9" s="2">
        <f t="shared" si="84"/>
        <v>0</v>
      </c>
      <c r="FU9" s="2"/>
      <c r="FV9" s="3">
        <f t="shared" si="85"/>
        <v>0.15999999999999992</v>
      </c>
      <c r="FW9" s="3">
        <f t="shared" si="86"/>
        <v>0</v>
      </c>
      <c r="FX9" s="3">
        <f t="shared" si="87"/>
        <v>8.8367448826760064E-2</v>
      </c>
      <c r="FY9" s="3">
        <f t="shared" si="88"/>
        <v>0</v>
      </c>
      <c r="FZ9" s="2"/>
      <c r="GA9" s="39">
        <f t="shared" si="167"/>
        <v>1.9141262743328844</v>
      </c>
      <c r="GB9" s="39">
        <f t="shared" si="168"/>
        <v>1</v>
      </c>
      <c r="GC9" s="39">
        <f t="shared" si="169"/>
        <v>1.3366869316594256</v>
      </c>
      <c r="GD9" s="39">
        <f t="shared" si="170"/>
        <v>0.97853220169745359</v>
      </c>
    </row>
    <row r="10" spans="1:186" x14ac:dyDescent="0.25">
      <c r="A10" s="1">
        <f>'BTEvent-Driven Loop'!A9</f>
        <v>6</v>
      </c>
      <c r="C10" s="1">
        <f>'BTEvent-Driven Loop'!C9</f>
        <v>0</v>
      </c>
      <c r="D10" s="1">
        <f>'BTEvent-Driven Loop'!D9</f>
        <v>0</v>
      </c>
      <c r="E10" s="1">
        <f>'BTEvent-Driven Loop'!E9</f>
        <v>0</v>
      </c>
      <c r="F10" s="1">
        <f>'BTEvent-Driven Loop'!F9</f>
        <v>1</v>
      </c>
      <c r="H10" s="1">
        <f>'BTEvent-Driven Loop'!H9</f>
        <v>180.53648121600003</v>
      </c>
      <c r="I10" s="1">
        <f>'BTEvent-Driven Loop'!I9</f>
        <v>594.61276644000009</v>
      </c>
      <c r="J10" s="1">
        <f>'BTEvent-Driven Loop'!J9</f>
        <v>1511.40123288</v>
      </c>
      <c r="K10" s="1">
        <f>'BTEvent-Driven Loop'!K9</f>
        <v>8110.5058943999975</v>
      </c>
      <c r="L10" s="1"/>
      <c r="M10" s="1">
        <f>'BTEvent-Driven Loop'!M9</f>
        <v>180.53648121600003</v>
      </c>
      <c r="N10" s="1">
        <f>'BTEvent-Driven Loop'!N9</f>
        <v>801.16246425600013</v>
      </c>
      <c r="O10" s="1">
        <f>'BTEvent-Driven Loop'!O9</f>
        <v>1712.9213972639998</v>
      </c>
      <c r="P10" s="1">
        <f>'BTEvent-Driven Loop'!P9</f>
        <v>9124.3191311999981</v>
      </c>
      <c r="R10" s="2">
        <f t="shared" si="90"/>
        <v>-1.9999999999999907E-2</v>
      </c>
      <c r="S10" s="2">
        <f t="shared" si="91"/>
        <v>0.28000000000000003</v>
      </c>
      <c r="T10" s="2">
        <f t="shared" si="92"/>
        <v>0.18999999999999995</v>
      </c>
      <c r="U10" s="2">
        <f t="shared" si="93"/>
        <v>8.0000000000000071E-2</v>
      </c>
      <c r="W10" s="2">
        <f t="shared" si="94"/>
        <v>-1.9999999999999907E-2</v>
      </c>
      <c r="X10" s="2">
        <f t="shared" si="95"/>
        <v>-4.9999999999999933E-2</v>
      </c>
      <c r="Y10" s="2">
        <f t="shared" si="96"/>
        <v>5.0000000000000044E-2</v>
      </c>
      <c r="Z10" s="2">
        <f t="shared" si="97"/>
        <v>-4.0000000000000036E-2</v>
      </c>
      <c r="AB10" s="1">
        <f t="shared" si="98"/>
        <v>1</v>
      </c>
      <c r="AC10" s="2">
        <v>1</v>
      </c>
      <c r="AD10" s="3">
        <f t="shared" si="99"/>
        <v>0.8</v>
      </c>
      <c r="AF10" s="2">
        <f t="shared" si="100"/>
        <v>0</v>
      </c>
      <c r="AG10" s="2">
        <f t="shared" si="101"/>
        <v>0</v>
      </c>
      <c r="AH10" s="2">
        <f t="shared" si="102"/>
        <v>0</v>
      </c>
      <c r="AI10" s="2">
        <f t="shared" si="103"/>
        <v>0.8</v>
      </c>
      <c r="AK10" s="2">
        <f t="shared" si="104"/>
        <v>0.8</v>
      </c>
      <c r="AL10" s="2">
        <f t="shared" si="105"/>
        <v>0.19999999999999996</v>
      </c>
      <c r="AN10" s="2">
        <f t="shared" si="171"/>
        <v>-0.5</v>
      </c>
      <c r="AO10" s="2">
        <f t="shared" si="26"/>
        <v>0</v>
      </c>
      <c r="AP10" s="2">
        <f t="shared" si="27"/>
        <v>-0.5</v>
      </c>
      <c r="AQ10" s="2">
        <f t="shared" si="28"/>
        <v>0.8</v>
      </c>
      <c r="AS10" s="2">
        <f t="shared" si="106"/>
        <v>0</v>
      </c>
      <c r="AT10" s="2">
        <f t="shared" si="107"/>
        <v>0</v>
      </c>
      <c r="AU10" s="2">
        <f t="shared" si="108"/>
        <v>0</v>
      </c>
      <c r="AV10" s="2">
        <f t="shared" si="109"/>
        <v>0.8</v>
      </c>
      <c r="AX10" s="2">
        <f t="shared" si="110"/>
        <v>0.5</v>
      </c>
      <c r="AY10" s="2">
        <f t="shared" si="111"/>
        <v>0</v>
      </c>
      <c r="AZ10" s="2">
        <f t="shared" si="112"/>
        <v>0.5</v>
      </c>
      <c r="BA10" s="2">
        <f t="shared" si="113"/>
        <v>0</v>
      </c>
      <c r="BC10" s="2">
        <f t="shared" si="172"/>
        <v>0</v>
      </c>
      <c r="BD10" s="2">
        <f t="shared" si="32"/>
        <v>0</v>
      </c>
      <c r="BE10" s="2">
        <f t="shared" si="33"/>
        <v>0</v>
      </c>
      <c r="BF10" s="2">
        <f t="shared" si="34"/>
        <v>0</v>
      </c>
      <c r="BH10" s="2">
        <f t="shared" si="114"/>
        <v>0</v>
      </c>
      <c r="BI10" s="2">
        <f t="shared" si="115"/>
        <v>0</v>
      </c>
      <c r="BJ10" s="2">
        <f t="shared" si="116"/>
        <v>0</v>
      </c>
      <c r="BK10" s="2">
        <f t="shared" si="117"/>
        <v>0.8</v>
      </c>
      <c r="BM10" s="2">
        <f t="shared" si="118"/>
        <v>0</v>
      </c>
      <c r="BN10" s="2">
        <f t="shared" si="119"/>
        <v>0</v>
      </c>
      <c r="BO10" s="2">
        <f t="shared" si="120"/>
        <v>0</v>
      </c>
      <c r="BP10" s="2">
        <f t="shared" si="121"/>
        <v>0.79880179730404388</v>
      </c>
      <c r="BR10" s="20">
        <f t="shared" si="39"/>
        <v>0</v>
      </c>
      <c r="BS10" s="20">
        <f t="shared" si="40"/>
        <v>0</v>
      </c>
      <c r="BT10" s="20">
        <f t="shared" si="41"/>
        <v>0</v>
      </c>
      <c r="BU10" s="20">
        <f t="shared" si="42"/>
        <v>1.1982026959561631E-3</v>
      </c>
      <c r="BW10" s="2">
        <f t="shared" si="43"/>
        <v>-1.9999999999999907E-2</v>
      </c>
      <c r="BX10" s="2">
        <f t="shared" si="44"/>
        <v>-4.9999999999999933E-2</v>
      </c>
      <c r="BY10" s="2">
        <f t="shared" si="45"/>
        <v>5.0000000000000044E-2</v>
      </c>
      <c r="BZ10" s="2">
        <f t="shared" si="46"/>
        <v>-4.0000000000000036E-2</v>
      </c>
      <c r="CB10" s="2">
        <f t="shared" si="122"/>
        <v>0</v>
      </c>
      <c r="CC10" s="2">
        <f t="shared" si="123"/>
        <v>0</v>
      </c>
      <c r="CD10" s="2">
        <f t="shared" si="124"/>
        <v>0</v>
      </c>
      <c r="CE10" s="2">
        <f t="shared" si="125"/>
        <v>-3.1952071892161781E-2</v>
      </c>
      <c r="CG10" s="2">
        <f t="shared" si="48"/>
        <v>-1.9999999999999907E-2</v>
      </c>
      <c r="CH10" s="2">
        <f t="shared" si="49"/>
        <v>0.28000000000000003</v>
      </c>
      <c r="CI10" s="2">
        <f t="shared" si="50"/>
        <v>0.18999999999999995</v>
      </c>
      <c r="CJ10" s="2">
        <f t="shared" si="51"/>
        <v>8.0000000000000071E-2</v>
      </c>
      <c r="CL10" s="2">
        <f t="shared" si="126"/>
        <v>0</v>
      </c>
      <c r="CM10" s="2">
        <f t="shared" si="127"/>
        <v>0</v>
      </c>
      <c r="CN10" s="2">
        <f t="shared" si="128"/>
        <v>0</v>
      </c>
      <c r="CO10" s="2">
        <f t="shared" si="129"/>
        <v>0.8627059410883674</v>
      </c>
      <c r="CQ10" s="2">
        <f t="shared" si="130"/>
        <v>0</v>
      </c>
      <c r="CR10" s="2">
        <f t="shared" si="131"/>
        <v>0</v>
      </c>
      <c r="CS10" s="2">
        <f t="shared" si="132"/>
        <v>0</v>
      </c>
      <c r="CT10" s="2">
        <f t="shared" si="133"/>
        <v>0.89465801298052916</v>
      </c>
      <c r="CW10" s="2">
        <f t="shared" si="54"/>
        <v>0</v>
      </c>
      <c r="CX10" s="2">
        <f t="shared" si="55"/>
        <v>0</v>
      </c>
      <c r="CY10" s="2">
        <f t="shared" si="56"/>
        <v>0</v>
      </c>
      <c r="CZ10" s="2">
        <f t="shared" si="57"/>
        <v>0</v>
      </c>
      <c r="DB10" s="2">
        <f t="shared" si="58"/>
        <v>-1.9999999999999907E-2</v>
      </c>
      <c r="DC10" s="2">
        <f t="shared" si="59"/>
        <v>0.28000000000000003</v>
      </c>
      <c r="DD10" s="2">
        <f t="shared" si="60"/>
        <v>0.18999999999999995</v>
      </c>
      <c r="DE10" s="2">
        <f t="shared" si="61"/>
        <v>8.0000000000000071E-2</v>
      </c>
      <c r="DG10" s="2">
        <f t="shared" si="134"/>
        <v>0</v>
      </c>
      <c r="DH10" s="2">
        <f t="shared" si="135"/>
        <v>0</v>
      </c>
      <c r="DI10" s="2">
        <f t="shared" si="136"/>
        <v>0</v>
      </c>
      <c r="DJ10" s="2">
        <f t="shared" si="137"/>
        <v>0</v>
      </c>
      <c r="DM10" s="2">
        <f t="shared" si="63"/>
        <v>0.5</v>
      </c>
      <c r="DN10" s="2">
        <f t="shared" si="64"/>
        <v>0</v>
      </c>
      <c r="DO10" s="2">
        <f t="shared" si="65"/>
        <v>0.5</v>
      </c>
      <c r="DP10" s="2">
        <f t="shared" si="66"/>
        <v>0</v>
      </c>
      <c r="DR10" s="2">
        <f t="shared" si="138"/>
        <v>-1.9999999999999907E-2</v>
      </c>
      <c r="DS10" s="2">
        <f t="shared" si="139"/>
        <v>-4.9999999999999933E-2</v>
      </c>
      <c r="DT10" s="2">
        <f t="shared" si="140"/>
        <v>5.0000000000000044E-2</v>
      </c>
      <c r="DU10" s="2">
        <f t="shared" si="141"/>
        <v>-4.0000000000000036E-2</v>
      </c>
      <c r="DW10" s="12">
        <f t="shared" si="142"/>
        <v>0.49000000000000005</v>
      </c>
      <c r="DX10" s="12">
        <f t="shared" si="143"/>
        <v>0</v>
      </c>
      <c r="DY10" s="12">
        <f t="shared" si="144"/>
        <v>0.52500000000000002</v>
      </c>
      <c r="DZ10" s="12">
        <f t="shared" si="145"/>
        <v>0</v>
      </c>
      <c r="EB10" s="2">
        <f t="shared" si="146"/>
        <v>0.48877805486284298</v>
      </c>
      <c r="EC10" s="2">
        <f t="shared" si="147"/>
        <v>0</v>
      </c>
      <c r="ED10" s="2">
        <f t="shared" si="148"/>
        <v>0.52369077306733169</v>
      </c>
      <c r="EE10" s="2">
        <f t="shared" si="149"/>
        <v>0</v>
      </c>
      <c r="EG10" s="2">
        <f t="shared" si="173"/>
        <v>1.2219451371570655E-3</v>
      </c>
      <c r="EH10" s="2">
        <f t="shared" si="71"/>
        <v>0</v>
      </c>
      <c r="EI10" s="2">
        <f t="shared" si="72"/>
        <v>1.3092269326683281E-3</v>
      </c>
      <c r="EJ10" s="2">
        <f t="shared" si="73"/>
        <v>0</v>
      </c>
      <c r="EL10" s="2">
        <f t="shared" si="150"/>
        <v>2.5311720698253937E-3</v>
      </c>
      <c r="EN10" s="2">
        <f t="shared" si="151"/>
        <v>0</v>
      </c>
      <c r="EO10" s="2">
        <f t="shared" si="152"/>
        <v>0</v>
      </c>
      <c r="EP10" s="2">
        <f t="shared" si="153"/>
        <v>0</v>
      </c>
      <c r="EQ10" s="2">
        <f t="shared" si="154"/>
        <v>0.89465801298052916</v>
      </c>
      <c r="ER10" s="2"/>
      <c r="ES10" s="2">
        <f t="shared" si="155"/>
        <v>0</v>
      </c>
      <c r="ET10" s="2">
        <f t="shared" si="156"/>
        <v>0</v>
      </c>
      <c r="EU10" s="2">
        <f t="shared" si="157"/>
        <v>0</v>
      </c>
      <c r="EV10" s="2">
        <f t="shared" si="158"/>
        <v>0</v>
      </c>
      <c r="EX10" s="2">
        <f t="shared" si="74"/>
        <v>0</v>
      </c>
      <c r="EY10" s="2">
        <f t="shared" si="75"/>
        <v>0</v>
      </c>
      <c r="EZ10" s="2">
        <f t="shared" si="76"/>
        <v>0</v>
      </c>
      <c r="FA10" s="2">
        <f t="shared" si="77"/>
        <v>0.89465801298052916</v>
      </c>
      <c r="FC10" s="2">
        <f t="shared" si="159"/>
        <v>0.89465801298052916</v>
      </c>
      <c r="FD10" s="2">
        <f t="shared" si="78"/>
        <v>0.19999999999999996</v>
      </c>
      <c r="FE10" s="2">
        <f t="shared" si="160"/>
        <v>-2.5311720698253937E-3</v>
      </c>
      <c r="FF10" s="2">
        <f t="shared" si="161"/>
        <v>1.0921268409107037</v>
      </c>
      <c r="FG10" s="2"/>
      <c r="FH10" s="2">
        <f t="shared" si="162"/>
        <v>0</v>
      </c>
      <c r="FI10" s="2">
        <f t="shared" si="163"/>
        <v>0</v>
      </c>
      <c r="FJ10" s="2">
        <f t="shared" si="164"/>
        <v>0</v>
      </c>
      <c r="FK10" s="2">
        <f t="shared" si="165"/>
        <v>0.81918874206451242</v>
      </c>
      <c r="FL10" s="2"/>
      <c r="FM10" s="2">
        <f t="shared" si="79"/>
        <v>1</v>
      </c>
      <c r="FN10" s="2">
        <f t="shared" si="166"/>
        <v>9.2126840910703667E-2</v>
      </c>
      <c r="FO10" s="40">
        <f t="shared" si="80"/>
        <v>1.8486490373735314</v>
      </c>
      <c r="FP10" s="2"/>
      <c r="FQ10" s="2">
        <f t="shared" si="81"/>
        <v>0</v>
      </c>
      <c r="FR10" s="2">
        <f t="shared" si="82"/>
        <v>0</v>
      </c>
      <c r="FS10" s="2">
        <f t="shared" si="83"/>
        <v>0</v>
      </c>
      <c r="FT10" s="2">
        <f t="shared" si="84"/>
        <v>0.8</v>
      </c>
      <c r="FU10" s="2"/>
      <c r="FV10" s="3">
        <f t="shared" si="85"/>
        <v>0</v>
      </c>
      <c r="FW10" s="3">
        <f t="shared" si="86"/>
        <v>0</v>
      </c>
      <c r="FX10" s="3">
        <f t="shared" si="87"/>
        <v>0</v>
      </c>
      <c r="FY10" s="3">
        <f t="shared" si="88"/>
        <v>0.11832251622566137</v>
      </c>
      <c r="FZ10" s="2"/>
      <c r="GA10" s="39">
        <f t="shared" si="167"/>
        <v>1.9141262743328844</v>
      </c>
      <c r="GB10" s="39">
        <f t="shared" si="168"/>
        <v>1</v>
      </c>
      <c r="GC10" s="39">
        <f t="shared" si="169"/>
        <v>1.3366869316594256</v>
      </c>
      <c r="GD10" s="39">
        <f t="shared" si="170"/>
        <v>1.0943145940101326</v>
      </c>
    </row>
    <row r="11" spans="1:186" x14ac:dyDescent="0.25">
      <c r="A11" s="1">
        <f>'BTEvent-Driven Loop'!A10</f>
        <v>7</v>
      </c>
      <c r="C11" s="1">
        <f>'BTEvent-Driven Loop'!C10</f>
        <v>0</v>
      </c>
      <c r="D11" s="1">
        <f>'BTEvent-Driven Loop'!D10</f>
        <v>1</v>
      </c>
      <c r="E11" s="1">
        <f>'BTEvent-Driven Loop'!E10</f>
        <v>0</v>
      </c>
      <c r="F11" s="1">
        <f>'BTEvent-Driven Loop'!F10</f>
        <v>0</v>
      </c>
      <c r="H11" s="1">
        <f>'BTEvent-Driven Loop'!H10</f>
        <v>182.34184602816003</v>
      </c>
      <c r="I11" s="1">
        <f>'BTEvent-Driven Loop'!I10</f>
        <v>777.12759032832014</v>
      </c>
      <c r="J11" s="1">
        <f>'BTEvent-Driven Loop'!J10</f>
        <v>1781.4382531545598</v>
      </c>
      <c r="K11" s="1">
        <f>'BTEvent-Driven Loop'!K10</f>
        <v>9033.0759398879982</v>
      </c>
      <c r="L11" s="1"/>
      <c r="M11" s="1">
        <f>'BTEvent-Driven Loop'!M10</f>
        <v>229.28133114432003</v>
      </c>
      <c r="N11" s="1">
        <f>'BTEvent-Driven Loop'!N10</f>
        <v>865.2554613964802</v>
      </c>
      <c r="O11" s="1">
        <f>'BTEvent-Driven Loop'!O10</f>
        <v>2004.1180347988795</v>
      </c>
      <c r="P11" s="1">
        <f>'BTEvent-Driven Loop'!P10</f>
        <v>10584.210192191997</v>
      </c>
      <c r="R11" s="2">
        <f t="shared" si="90"/>
        <v>0.27</v>
      </c>
      <c r="S11" s="2">
        <f t="shared" si="91"/>
        <v>8.0000000000000071E-2</v>
      </c>
      <c r="T11" s="2">
        <f t="shared" si="92"/>
        <v>0.16999999999999993</v>
      </c>
      <c r="U11" s="2">
        <f t="shared" si="93"/>
        <v>0.15999999999999992</v>
      </c>
      <c r="W11" s="2">
        <f t="shared" si="94"/>
        <v>1.0000000000000009E-2</v>
      </c>
      <c r="X11" s="2">
        <f t="shared" si="95"/>
        <v>-3.0000000000000027E-2</v>
      </c>
      <c r="Y11" s="2">
        <f t="shared" si="96"/>
        <v>4.0000000000000036E-2</v>
      </c>
      <c r="Z11" s="2">
        <f t="shared" si="97"/>
        <v>-1.0000000000000009E-2</v>
      </c>
      <c r="AB11" s="1">
        <f t="shared" si="98"/>
        <v>1</v>
      </c>
      <c r="AC11" s="2">
        <v>1</v>
      </c>
      <c r="AD11" s="3">
        <f t="shared" si="99"/>
        <v>0.8</v>
      </c>
      <c r="AF11" s="2">
        <f t="shared" si="100"/>
        <v>0</v>
      </c>
      <c r="AG11" s="2">
        <f t="shared" si="101"/>
        <v>0.8</v>
      </c>
      <c r="AH11" s="2">
        <f t="shared" si="102"/>
        <v>0</v>
      </c>
      <c r="AI11" s="2">
        <f t="shared" si="103"/>
        <v>0</v>
      </c>
      <c r="AK11" s="2">
        <f t="shared" si="104"/>
        <v>0.8</v>
      </c>
      <c r="AL11" s="2">
        <f t="shared" si="105"/>
        <v>0.19999999999999996</v>
      </c>
      <c r="AN11" s="2">
        <f t="shared" si="171"/>
        <v>0</v>
      </c>
      <c r="AO11" s="2">
        <f t="shared" si="26"/>
        <v>0.8</v>
      </c>
      <c r="AP11" s="2">
        <f t="shared" si="27"/>
        <v>0</v>
      </c>
      <c r="AQ11" s="2">
        <f t="shared" si="28"/>
        <v>-0.8</v>
      </c>
      <c r="AS11" s="2">
        <f t="shared" si="106"/>
        <v>0</v>
      </c>
      <c r="AT11" s="2">
        <f t="shared" si="107"/>
        <v>0.8</v>
      </c>
      <c r="AU11" s="2">
        <f t="shared" si="108"/>
        <v>0</v>
      </c>
      <c r="AV11" s="2">
        <f t="shared" si="109"/>
        <v>0</v>
      </c>
      <c r="AX11" s="2">
        <f t="shared" si="110"/>
        <v>0</v>
      </c>
      <c r="AY11" s="2">
        <f t="shared" si="111"/>
        <v>0</v>
      </c>
      <c r="AZ11" s="2">
        <f t="shared" si="112"/>
        <v>0</v>
      </c>
      <c r="BA11" s="2">
        <f t="shared" si="113"/>
        <v>0.8</v>
      </c>
      <c r="BC11" s="2">
        <f t="shared" si="172"/>
        <v>0</v>
      </c>
      <c r="BD11" s="2">
        <f t="shared" si="32"/>
        <v>0</v>
      </c>
      <c r="BE11" s="2">
        <f t="shared" si="33"/>
        <v>0</v>
      </c>
      <c r="BF11" s="2">
        <f t="shared" si="34"/>
        <v>0</v>
      </c>
      <c r="BH11" s="2">
        <f t="shared" si="114"/>
        <v>0</v>
      </c>
      <c r="BI11" s="2">
        <f t="shared" si="115"/>
        <v>0.8</v>
      </c>
      <c r="BJ11" s="2">
        <f t="shared" si="116"/>
        <v>0</v>
      </c>
      <c r="BK11" s="2">
        <f t="shared" si="117"/>
        <v>0</v>
      </c>
      <c r="BM11" s="2">
        <f t="shared" si="118"/>
        <v>0</v>
      </c>
      <c r="BN11" s="2">
        <f t="shared" si="119"/>
        <v>0.79880179730404388</v>
      </c>
      <c r="BO11" s="2">
        <f t="shared" si="120"/>
        <v>0</v>
      </c>
      <c r="BP11" s="2">
        <f t="shared" si="121"/>
        <v>0</v>
      </c>
      <c r="BR11" s="20">
        <f t="shared" si="39"/>
        <v>0</v>
      </c>
      <c r="BS11" s="20">
        <f t="shared" si="40"/>
        <v>1.1982026959561631E-3</v>
      </c>
      <c r="BT11" s="20">
        <f t="shared" si="41"/>
        <v>0</v>
      </c>
      <c r="BU11" s="20">
        <f t="shared" si="42"/>
        <v>0</v>
      </c>
      <c r="BW11" s="2">
        <f t="shared" si="43"/>
        <v>1.0000000000000009E-2</v>
      </c>
      <c r="BX11" s="2">
        <f t="shared" si="44"/>
        <v>-3.0000000000000027E-2</v>
      </c>
      <c r="BY11" s="2">
        <f t="shared" si="45"/>
        <v>4.0000000000000036E-2</v>
      </c>
      <c r="BZ11" s="2">
        <f t="shared" si="46"/>
        <v>-1.0000000000000009E-2</v>
      </c>
      <c r="CB11" s="2">
        <f t="shared" si="122"/>
        <v>0</v>
      </c>
      <c r="CC11" s="2">
        <f t="shared" si="123"/>
        <v>-2.3964053919121337E-2</v>
      </c>
      <c r="CD11" s="2">
        <f t="shared" si="124"/>
        <v>0</v>
      </c>
      <c r="CE11" s="2">
        <f t="shared" si="125"/>
        <v>0</v>
      </c>
      <c r="CG11" s="2">
        <f t="shared" si="48"/>
        <v>0.27</v>
      </c>
      <c r="CH11" s="2">
        <f t="shared" si="49"/>
        <v>8.0000000000000071E-2</v>
      </c>
      <c r="CI11" s="2">
        <f t="shared" si="50"/>
        <v>0.16999999999999993</v>
      </c>
      <c r="CJ11" s="2">
        <f t="shared" si="51"/>
        <v>0.15999999999999992</v>
      </c>
      <c r="CL11" s="2">
        <f t="shared" si="126"/>
        <v>0</v>
      </c>
      <c r="CM11" s="2">
        <f t="shared" si="127"/>
        <v>0.8627059410883674</v>
      </c>
      <c r="CN11" s="2">
        <f t="shared" si="128"/>
        <v>0</v>
      </c>
      <c r="CO11" s="2">
        <f t="shared" si="129"/>
        <v>0</v>
      </c>
      <c r="CQ11" s="2">
        <f t="shared" si="130"/>
        <v>0</v>
      </c>
      <c r="CR11" s="2">
        <f t="shared" si="131"/>
        <v>0.88666999500748878</v>
      </c>
      <c r="CS11" s="2">
        <f t="shared" si="132"/>
        <v>0</v>
      </c>
      <c r="CT11" s="2">
        <f t="shared" si="133"/>
        <v>0</v>
      </c>
      <c r="CW11" s="2">
        <f t="shared" si="54"/>
        <v>0</v>
      </c>
      <c r="CX11" s="2">
        <f t="shared" si="55"/>
        <v>0</v>
      </c>
      <c r="CY11" s="2">
        <f t="shared" si="56"/>
        <v>0</v>
      </c>
      <c r="CZ11" s="2">
        <f t="shared" si="57"/>
        <v>0</v>
      </c>
      <c r="DB11" s="2">
        <f t="shared" si="58"/>
        <v>0.27</v>
      </c>
      <c r="DC11" s="2">
        <f t="shared" si="59"/>
        <v>8.0000000000000071E-2</v>
      </c>
      <c r="DD11" s="2">
        <f t="shared" si="60"/>
        <v>0.16999999999999993</v>
      </c>
      <c r="DE11" s="2">
        <f t="shared" si="61"/>
        <v>0.15999999999999992</v>
      </c>
      <c r="DG11" s="2">
        <f t="shared" si="134"/>
        <v>0</v>
      </c>
      <c r="DH11" s="2">
        <f t="shared" si="135"/>
        <v>0</v>
      </c>
      <c r="DI11" s="2">
        <f t="shared" si="136"/>
        <v>0</v>
      </c>
      <c r="DJ11" s="2">
        <f t="shared" si="137"/>
        <v>0</v>
      </c>
      <c r="DM11" s="2">
        <f t="shared" si="63"/>
        <v>0</v>
      </c>
      <c r="DN11" s="2">
        <f t="shared" si="64"/>
        <v>0</v>
      </c>
      <c r="DO11" s="2">
        <f t="shared" si="65"/>
        <v>0</v>
      </c>
      <c r="DP11" s="2">
        <f t="shared" si="66"/>
        <v>0.8</v>
      </c>
      <c r="DR11" s="2">
        <f t="shared" si="138"/>
        <v>1.0000000000000009E-2</v>
      </c>
      <c r="DS11" s="2">
        <f t="shared" si="139"/>
        <v>-3.0000000000000027E-2</v>
      </c>
      <c r="DT11" s="2">
        <f t="shared" si="140"/>
        <v>4.0000000000000036E-2</v>
      </c>
      <c r="DU11" s="2">
        <f t="shared" si="141"/>
        <v>-1.0000000000000009E-2</v>
      </c>
      <c r="DW11" s="12">
        <f t="shared" si="142"/>
        <v>0</v>
      </c>
      <c r="DX11" s="12">
        <f t="shared" si="143"/>
        <v>0</v>
      </c>
      <c r="DY11" s="12">
        <f t="shared" si="144"/>
        <v>0</v>
      </c>
      <c r="DZ11" s="12">
        <f t="shared" si="145"/>
        <v>0.79200000000000004</v>
      </c>
      <c r="EB11" s="2">
        <f t="shared" si="146"/>
        <v>0</v>
      </c>
      <c r="EC11" s="2">
        <f t="shared" si="147"/>
        <v>0</v>
      </c>
      <c r="ED11" s="2">
        <f t="shared" si="148"/>
        <v>0</v>
      </c>
      <c r="EE11" s="2">
        <f t="shared" si="149"/>
        <v>0.79002493765586046</v>
      </c>
      <c r="EG11" s="2">
        <f t="shared" si="173"/>
        <v>0</v>
      </c>
      <c r="EH11" s="2">
        <f t="shared" si="71"/>
        <v>0</v>
      </c>
      <c r="EI11" s="2">
        <f t="shared" si="72"/>
        <v>0</v>
      </c>
      <c r="EJ11" s="2">
        <f t="shared" si="73"/>
        <v>1.9750623441395776E-3</v>
      </c>
      <c r="EL11" s="2">
        <f t="shared" si="150"/>
        <v>1.9750623441395776E-3</v>
      </c>
      <c r="EN11" s="2">
        <f t="shared" si="151"/>
        <v>0</v>
      </c>
      <c r="EO11" s="2">
        <f t="shared" si="152"/>
        <v>0.88666999500748878</v>
      </c>
      <c r="EP11" s="2">
        <f t="shared" si="153"/>
        <v>0</v>
      </c>
      <c r="EQ11" s="2">
        <f t="shared" si="154"/>
        <v>0</v>
      </c>
      <c r="ER11" s="2"/>
      <c r="ES11" s="2">
        <f t="shared" si="155"/>
        <v>0</v>
      </c>
      <c r="ET11" s="2">
        <f t="shared" si="156"/>
        <v>0</v>
      </c>
      <c r="EU11" s="2">
        <f t="shared" si="157"/>
        <v>0</v>
      </c>
      <c r="EV11" s="2">
        <f t="shared" si="158"/>
        <v>0</v>
      </c>
      <c r="EX11" s="2">
        <f t="shared" si="74"/>
        <v>0</v>
      </c>
      <c r="EY11" s="2">
        <f t="shared" si="75"/>
        <v>0.88666999500748878</v>
      </c>
      <c r="EZ11" s="2">
        <f t="shared" si="76"/>
        <v>0</v>
      </c>
      <c r="FA11" s="2">
        <f t="shared" si="77"/>
        <v>0</v>
      </c>
      <c r="FC11" s="2">
        <f t="shared" si="159"/>
        <v>0.88666999500748878</v>
      </c>
      <c r="FD11" s="2">
        <f t="shared" si="78"/>
        <v>0.19999999999999996</v>
      </c>
      <c r="FE11" s="2">
        <f t="shared" si="160"/>
        <v>-1.9750623441395776E-3</v>
      </c>
      <c r="FF11" s="2">
        <f t="shared" si="161"/>
        <v>1.084694932663349</v>
      </c>
      <c r="FG11" s="2"/>
      <c r="FH11" s="2">
        <f t="shared" si="162"/>
        <v>0</v>
      </c>
      <c r="FI11" s="2">
        <f t="shared" si="163"/>
        <v>0.81743720589748514</v>
      </c>
      <c r="FJ11" s="2">
        <f t="shared" si="164"/>
        <v>0</v>
      </c>
      <c r="FK11" s="2">
        <f t="shared" si="165"/>
        <v>0</v>
      </c>
      <c r="FL11" s="2"/>
      <c r="FM11" s="2">
        <f t="shared" si="79"/>
        <v>1</v>
      </c>
      <c r="FN11" s="2">
        <f t="shared" si="166"/>
        <v>8.4694932663349043E-2</v>
      </c>
      <c r="FO11" s="40">
        <f t="shared" si="80"/>
        <v>2.0052202431120478</v>
      </c>
      <c r="FP11" s="2"/>
      <c r="FQ11" s="2">
        <f t="shared" si="81"/>
        <v>0</v>
      </c>
      <c r="FR11" s="2">
        <f t="shared" si="82"/>
        <v>0.8</v>
      </c>
      <c r="FS11" s="2">
        <f t="shared" si="83"/>
        <v>0</v>
      </c>
      <c r="FT11" s="2">
        <f t="shared" si="84"/>
        <v>0</v>
      </c>
      <c r="FU11" s="2"/>
      <c r="FV11" s="3">
        <f t="shared" si="85"/>
        <v>0</v>
      </c>
      <c r="FW11" s="3">
        <f t="shared" si="86"/>
        <v>0.10833749375936086</v>
      </c>
      <c r="FX11" s="3">
        <f t="shared" si="87"/>
        <v>0</v>
      </c>
      <c r="FY11" s="3">
        <f t="shared" si="88"/>
        <v>0</v>
      </c>
      <c r="FZ11" s="2"/>
      <c r="GA11" s="39">
        <f t="shared" si="167"/>
        <v>1.9141262743328844</v>
      </c>
      <c r="GB11" s="39">
        <f t="shared" si="168"/>
        <v>1.1083374937593609</v>
      </c>
      <c r="GC11" s="39">
        <f t="shared" si="169"/>
        <v>1.3366869316594256</v>
      </c>
      <c r="GD11" s="39">
        <f t="shared" si="170"/>
        <v>1.0943145940101326</v>
      </c>
    </row>
    <row r="12" spans="1:186" x14ac:dyDescent="0.25">
      <c r="A12" s="1">
        <f>'BTEvent-Driven Loop'!A11</f>
        <v>8</v>
      </c>
      <c r="C12" s="1">
        <f>'BTEvent-Driven Loop'!C11</f>
        <v>0</v>
      </c>
      <c r="D12" s="1">
        <f>'BTEvent-Driven Loop'!D11</f>
        <v>1</v>
      </c>
      <c r="E12" s="1">
        <f>'BTEvent-Driven Loop'!E11</f>
        <v>1</v>
      </c>
      <c r="F12" s="1">
        <f>'BTEvent-Driven Loop'!F11</f>
        <v>1</v>
      </c>
      <c r="H12" s="1">
        <f>'BTEvent-Driven Loop'!H11</f>
        <v>233.86695776720643</v>
      </c>
      <c r="I12" s="1">
        <f>'BTEvent-Driven Loop'!I11</f>
        <v>882.56057062440982</v>
      </c>
      <c r="J12" s="1">
        <f>'BTEvent-Driven Loop'!J11</f>
        <v>2104.3239365388235</v>
      </c>
      <c r="K12" s="1">
        <f>'BTEvent-Driven Loop'!K11</f>
        <v>10478.368090270076</v>
      </c>
      <c r="L12" s="1"/>
      <c r="M12" s="1">
        <f>'BTEvent-Driven Loop'!M11</f>
        <v>279.72322399607043</v>
      </c>
      <c r="N12" s="1">
        <f>'BTEvent-Driven Loop'!N11</f>
        <v>917.17078908026906</v>
      </c>
      <c r="O12" s="1">
        <f>'BTEvent-Driven Loop'!O11</f>
        <v>2144.4062972348011</v>
      </c>
      <c r="P12" s="1">
        <f>'BTEvent-Driven Loop'!P11</f>
        <v>10266.683886426237</v>
      </c>
      <c r="R12" s="2">
        <f t="shared" si="90"/>
        <v>0.21999999999999997</v>
      </c>
      <c r="S12" s="2">
        <f t="shared" si="91"/>
        <v>6.0000000000000053E-2</v>
      </c>
      <c r="T12" s="2">
        <f t="shared" si="92"/>
        <v>7.0000000000000062E-2</v>
      </c>
      <c r="U12" s="2">
        <f t="shared" si="93"/>
        <v>-2.9999999999999916E-2</v>
      </c>
      <c r="W12" s="2">
        <f t="shared" si="94"/>
        <v>2.0000000000000018E-2</v>
      </c>
      <c r="X12" s="2">
        <f t="shared" si="95"/>
        <v>2.0000000000000018E-2</v>
      </c>
      <c r="Y12" s="2">
        <f t="shared" si="96"/>
        <v>5.0000000000000044E-2</v>
      </c>
      <c r="Z12" s="2">
        <f t="shared" si="97"/>
        <v>-1.0000000000000009E-2</v>
      </c>
      <c r="AB12" s="1">
        <f t="shared" si="98"/>
        <v>3</v>
      </c>
      <c r="AC12" s="2">
        <v>1</v>
      </c>
      <c r="AD12" s="3">
        <f t="shared" si="99"/>
        <v>0.33333333333333331</v>
      </c>
      <c r="AF12" s="2">
        <f t="shared" si="100"/>
        <v>0</v>
      </c>
      <c r="AG12" s="2">
        <f t="shared" si="101"/>
        <v>0.33333333333333331</v>
      </c>
      <c r="AH12" s="2">
        <f t="shared" si="102"/>
        <v>0.33333333333333331</v>
      </c>
      <c r="AI12" s="2">
        <f t="shared" si="103"/>
        <v>0.33333333333333331</v>
      </c>
      <c r="AK12" s="2">
        <f t="shared" si="104"/>
        <v>1</v>
      </c>
      <c r="AL12" s="2">
        <f t="shared" si="105"/>
        <v>0</v>
      </c>
      <c r="AN12" s="2">
        <f t="shared" si="171"/>
        <v>0</v>
      </c>
      <c r="AO12" s="2">
        <f t="shared" si="26"/>
        <v>-0.46666666666666673</v>
      </c>
      <c r="AP12" s="2">
        <f t="shared" si="27"/>
        <v>0.33333333333333331</v>
      </c>
      <c r="AQ12" s="2">
        <f t="shared" si="28"/>
        <v>0.33333333333333331</v>
      </c>
      <c r="AS12" s="2">
        <f t="shared" si="106"/>
        <v>0</v>
      </c>
      <c r="AT12" s="2">
        <f t="shared" si="107"/>
        <v>0</v>
      </c>
      <c r="AU12" s="2">
        <f t="shared" si="108"/>
        <v>0.33333333333333331</v>
      </c>
      <c r="AV12" s="2">
        <f t="shared" si="109"/>
        <v>0.33333333333333331</v>
      </c>
      <c r="AX12" s="2">
        <f t="shared" si="110"/>
        <v>0</v>
      </c>
      <c r="AY12" s="2">
        <f t="shared" si="111"/>
        <v>0.46666666666666673</v>
      </c>
      <c r="AZ12" s="2">
        <f t="shared" si="112"/>
        <v>0</v>
      </c>
      <c r="BA12" s="2">
        <f t="shared" si="113"/>
        <v>0</v>
      </c>
      <c r="BC12" s="2">
        <f t="shared" si="172"/>
        <v>0</v>
      </c>
      <c r="BD12" s="2">
        <f t="shared" si="32"/>
        <v>0.33333333333333331</v>
      </c>
      <c r="BE12" s="2">
        <f t="shared" si="33"/>
        <v>0</v>
      </c>
      <c r="BF12" s="2">
        <f t="shared" si="34"/>
        <v>0</v>
      </c>
      <c r="BH12" s="2">
        <f t="shared" si="114"/>
        <v>0</v>
      </c>
      <c r="BI12" s="2">
        <f t="shared" si="115"/>
        <v>0</v>
      </c>
      <c r="BJ12" s="2">
        <f t="shared" si="116"/>
        <v>0.33333333333333331</v>
      </c>
      <c r="BK12" s="2">
        <f t="shared" si="117"/>
        <v>0.33333333333333331</v>
      </c>
      <c r="BM12" s="2">
        <f t="shared" si="118"/>
        <v>0</v>
      </c>
      <c r="BN12" s="2">
        <f t="shared" si="119"/>
        <v>0</v>
      </c>
      <c r="BO12" s="2">
        <f t="shared" si="120"/>
        <v>0.33283408221001826</v>
      </c>
      <c r="BP12" s="2">
        <f t="shared" si="121"/>
        <v>0.33283408221001826</v>
      </c>
      <c r="BR12" s="20">
        <f t="shared" si="39"/>
        <v>0</v>
      </c>
      <c r="BS12" s="20">
        <f t="shared" si="40"/>
        <v>0</v>
      </c>
      <c r="BT12" s="20">
        <f t="shared" si="41"/>
        <v>4.9925112331505872E-4</v>
      </c>
      <c r="BU12" s="20">
        <f t="shared" si="42"/>
        <v>4.9925112331505872E-4</v>
      </c>
      <c r="BW12" s="2">
        <f t="shared" si="43"/>
        <v>2.0000000000000018E-2</v>
      </c>
      <c r="BX12" s="2">
        <f t="shared" si="44"/>
        <v>2.0000000000000018E-2</v>
      </c>
      <c r="BY12" s="2">
        <f t="shared" si="45"/>
        <v>5.0000000000000044E-2</v>
      </c>
      <c r="BZ12" s="2">
        <f t="shared" si="46"/>
        <v>-1.0000000000000009E-2</v>
      </c>
      <c r="CB12" s="2">
        <f t="shared" si="122"/>
        <v>0</v>
      </c>
      <c r="CC12" s="2">
        <f t="shared" si="123"/>
        <v>0</v>
      </c>
      <c r="CD12" s="2">
        <f t="shared" si="124"/>
        <v>1.6641704110500928E-2</v>
      </c>
      <c r="CE12" s="2">
        <f t="shared" si="125"/>
        <v>-3.3283408221001856E-3</v>
      </c>
      <c r="CG12" s="2">
        <f t="shared" si="48"/>
        <v>0.21999999999999997</v>
      </c>
      <c r="CH12" s="2">
        <f t="shared" si="49"/>
        <v>6.0000000000000053E-2</v>
      </c>
      <c r="CI12" s="2">
        <f t="shared" si="50"/>
        <v>7.0000000000000062E-2</v>
      </c>
      <c r="CJ12" s="2">
        <f t="shared" si="51"/>
        <v>-2.9999999999999916E-2</v>
      </c>
      <c r="CL12" s="2">
        <f t="shared" si="126"/>
        <v>0</v>
      </c>
      <c r="CM12" s="2">
        <f t="shared" si="127"/>
        <v>0</v>
      </c>
      <c r="CN12" s="2">
        <f t="shared" si="128"/>
        <v>0.35613246796471953</v>
      </c>
      <c r="CO12" s="2">
        <f t="shared" si="129"/>
        <v>0.32284905974371775</v>
      </c>
      <c r="CQ12" s="2">
        <f t="shared" si="130"/>
        <v>0</v>
      </c>
      <c r="CR12" s="2">
        <f t="shared" si="131"/>
        <v>0</v>
      </c>
      <c r="CS12" s="2">
        <f t="shared" si="132"/>
        <v>0.33949076385421861</v>
      </c>
      <c r="CT12" s="2">
        <f t="shared" si="133"/>
        <v>0.32617740056581795</v>
      </c>
      <c r="CW12" s="2">
        <f t="shared" si="54"/>
        <v>0</v>
      </c>
      <c r="CX12" s="2">
        <f t="shared" si="55"/>
        <v>0.33333333333333331</v>
      </c>
      <c r="CY12" s="2">
        <f t="shared" si="56"/>
        <v>0</v>
      </c>
      <c r="CZ12" s="2">
        <f t="shared" si="57"/>
        <v>0</v>
      </c>
      <c r="DB12" s="2">
        <f t="shared" si="58"/>
        <v>0.21999999999999997</v>
      </c>
      <c r="DC12" s="2">
        <f t="shared" si="59"/>
        <v>6.0000000000000053E-2</v>
      </c>
      <c r="DD12" s="2">
        <f t="shared" si="60"/>
        <v>7.0000000000000062E-2</v>
      </c>
      <c r="DE12" s="2">
        <f t="shared" si="61"/>
        <v>-2.9999999999999916E-2</v>
      </c>
      <c r="DG12" s="2">
        <f t="shared" si="134"/>
        <v>0</v>
      </c>
      <c r="DH12" s="2">
        <f t="shared" si="135"/>
        <v>0.35333333333333333</v>
      </c>
      <c r="DI12" s="2">
        <f t="shared" si="136"/>
        <v>0</v>
      </c>
      <c r="DJ12" s="2">
        <f t="shared" si="137"/>
        <v>0</v>
      </c>
      <c r="DM12" s="2">
        <f t="shared" si="63"/>
        <v>0</v>
      </c>
      <c r="DN12" s="2">
        <f t="shared" si="64"/>
        <v>0.46666666666666673</v>
      </c>
      <c r="DO12" s="2">
        <f t="shared" si="65"/>
        <v>0</v>
      </c>
      <c r="DP12" s="2">
        <f t="shared" si="66"/>
        <v>0</v>
      </c>
      <c r="DR12" s="2">
        <f t="shared" si="138"/>
        <v>2.0000000000000018E-2</v>
      </c>
      <c r="DS12" s="2">
        <f t="shared" si="139"/>
        <v>2.0000000000000018E-2</v>
      </c>
      <c r="DT12" s="2">
        <f t="shared" si="140"/>
        <v>5.0000000000000044E-2</v>
      </c>
      <c r="DU12" s="2">
        <f t="shared" si="141"/>
        <v>-1.0000000000000009E-2</v>
      </c>
      <c r="DW12" s="12">
        <f t="shared" si="142"/>
        <v>0</v>
      </c>
      <c r="DX12" s="12">
        <f t="shared" si="143"/>
        <v>0.47600000000000009</v>
      </c>
      <c r="DY12" s="12">
        <f t="shared" si="144"/>
        <v>0</v>
      </c>
      <c r="DZ12" s="12">
        <f t="shared" si="145"/>
        <v>0</v>
      </c>
      <c r="EB12" s="2">
        <f t="shared" si="146"/>
        <v>0</v>
      </c>
      <c r="EC12" s="2">
        <f t="shared" si="147"/>
        <v>0.47481296758104752</v>
      </c>
      <c r="ED12" s="2">
        <f t="shared" si="148"/>
        <v>0</v>
      </c>
      <c r="EE12" s="2">
        <f t="shared" si="149"/>
        <v>0</v>
      </c>
      <c r="EG12" s="2">
        <f t="shared" si="173"/>
        <v>0</v>
      </c>
      <c r="EH12" s="2">
        <f t="shared" si="71"/>
        <v>1.1870324189525716E-3</v>
      </c>
      <c r="EI12" s="2">
        <f t="shared" si="72"/>
        <v>0</v>
      </c>
      <c r="EJ12" s="2">
        <f t="shared" si="73"/>
        <v>0</v>
      </c>
      <c r="EL12" s="2">
        <f t="shared" si="150"/>
        <v>1.1870324189525716E-3</v>
      </c>
      <c r="EN12" s="2">
        <f t="shared" si="151"/>
        <v>0</v>
      </c>
      <c r="EO12" s="2">
        <f t="shared" si="152"/>
        <v>0</v>
      </c>
      <c r="EP12" s="2">
        <f t="shared" si="153"/>
        <v>0.33949076385421861</v>
      </c>
      <c r="EQ12" s="2">
        <f t="shared" si="154"/>
        <v>0.32617740056581795</v>
      </c>
      <c r="ER12" s="2"/>
      <c r="ES12" s="2">
        <f t="shared" si="155"/>
        <v>0</v>
      </c>
      <c r="ET12" s="2">
        <f t="shared" si="156"/>
        <v>0.35333333333333333</v>
      </c>
      <c r="EU12" s="2">
        <f t="shared" si="157"/>
        <v>0</v>
      </c>
      <c r="EV12" s="2">
        <f t="shared" si="158"/>
        <v>0</v>
      </c>
      <c r="EX12" s="2">
        <f t="shared" si="74"/>
        <v>0</v>
      </c>
      <c r="EY12" s="2">
        <f t="shared" si="75"/>
        <v>0.35333333333333333</v>
      </c>
      <c r="EZ12" s="2">
        <f t="shared" si="76"/>
        <v>0.33949076385421861</v>
      </c>
      <c r="FA12" s="2">
        <f t="shared" si="77"/>
        <v>0.32617740056581795</v>
      </c>
      <c r="FC12" s="2">
        <f t="shared" si="159"/>
        <v>1.0190014977533699</v>
      </c>
      <c r="FD12" s="2">
        <f t="shared" si="78"/>
        <v>0</v>
      </c>
      <c r="FE12" s="2">
        <f t="shared" si="160"/>
        <v>-1.1870324189525716E-3</v>
      </c>
      <c r="FF12" s="2">
        <f t="shared" si="161"/>
        <v>1.0178144653344172</v>
      </c>
      <c r="FG12" s="2"/>
      <c r="FH12" s="2">
        <f t="shared" si="162"/>
        <v>0</v>
      </c>
      <c r="FI12" s="2">
        <f t="shared" si="163"/>
        <v>0.34714905846542543</v>
      </c>
      <c r="FJ12" s="2">
        <f t="shared" si="164"/>
        <v>0.33354877083877382</v>
      </c>
      <c r="FK12" s="2">
        <f t="shared" si="165"/>
        <v>0.32046842688431215</v>
      </c>
      <c r="FL12" s="2"/>
      <c r="FM12" s="2">
        <f t="shared" si="79"/>
        <v>1</v>
      </c>
      <c r="FN12" s="2">
        <f t="shared" si="166"/>
        <v>1.7814465334417218E-2</v>
      </c>
      <c r="FO12" s="40">
        <f t="shared" si="80"/>
        <v>2.040942169620839</v>
      </c>
      <c r="FP12" s="2"/>
      <c r="FQ12" s="2">
        <f t="shared" si="81"/>
        <v>0</v>
      </c>
      <c r="FR12" s="2">
        <f t="shared" si="82"/>
        <v>0.33333333333333331</v>
      </c>
      <c r="FS12" s="2">
        <f t="shared" si="83"/>
        <v>0.33333333333333331</v>
      </c>
      <c r="FT12" s="2">
        <f t="shared" si="84"/>
        <v>0.33333333333333331</v>
      </c>
      <c r="FU12" s="2"/>
      <c r="FV12" s="3">
        <f t="shared" si="85"/>
        <v>0</v>
      </c>
      <c r="FW12" s="3">
        <f t="shared" si="86"/>
        <v>6.0000000000000053E-2</v>
      </c>
      <c r="FX12" s="3">
        <f t="shared" si="87"/>
        <v>1.847229156265584E-2</v>
      </c>
      <c r="FY12" s="3">
        <f t="shared" si="88"/>
        <v>-2.1467798302546082E-2</v>
      </c>
      <c r="FZ12" s="2"/>
      <c r="GA12" s="39">
        <f t="shared" si="167"/>
        <v>1.9141262743328844</v>
      </c>
      <c r="GB12" s="39">
        <f t="shared" si="168"/>
        <v>1.1748377433849226</v>
      </c>
      <c r="GC12" s="39">
        <f t="shared" si="169"/>
        <v>1.3613786023890304</v>
      </c>
      <c r="GD12" s="39">
        <f t="shared" si="170"/>
        <v>1.0708220690263905</v>
      </c>
    </row>
    <row r="13" spans="1:186" x14ac:dyDescent="0.25">
      <c r="A13" s="1">
        <f>'BTEvent-Driven Loop'!A12</f>
        <v>9</v>
      </c>
      <c r="C13" s="1">
        <f>'BTEvent-Driven Loop'!C12</f>
        <v>1</v>
      </c>
      <c r="D13" s="1">
        <f>'BTEvent-Driven Loop'!D12</f>
        <v>0</v>
      </c>
      <c r="E13" s="1">
        <f>'BTEvent-Driven Loop'!E12</f>
        <v>0</v>
      </c>
      <c r="F13" s="1">
        <f>'BTEvent-Driven Loop'!F12</f>
        <v>0</v>
      </c>
      <c r="H13" s="1">
        <f>'BTEvent-Driven Loop'!H12</f>
        <v>293.70938519587395</v>
      </c>
      <c r="I13" s="1">
        <f>'BTEvent-Driven Loop'!I12</f>
        <v>871.31224962625561</v>
      </c>
      <c r="J13" s="1">
        <f>'BTEvent-Driven Loop'!J12</f>
        <v>2101.5181712901049</v>
      </c>
      <c r="K13" s="1">
        <f>'BTEvent-Driven Loop'!K12</f>
        <v>10266.683886426237</v>
      </c>
      <c r="L13" s="1"/>
      <c r="M13" s="1">
        <f>'BTEvent-Driven Loop'!M12</f>
        <v>260.14259831634547</v>
      </c>
      <c r="N13" s="1">
        <f>'BTEvent-Driven Loop'!N12</f>
        <v>1128.1200705687309</v>
      </c>
      <c r="O13" s="1">
        <f>'BTEvent-Driven Loop'!O12</f>
        <v>2637.6197455988054</v>
      </c>
      <c r="P13" s="1">
        <f>'BTEvent-Driven Loop'!P12</f>
        <v>11396.019113933124</v>
      </c>
      <c r="R13" s="2">
        <f t="shared" si="90"/>
        <v>-7.0000000000000062E-2</v>
      </c>
      <c r="S13" s="2">
        <f t="shared" si="91"/>
        <v>0.22999999999999998</v>
      </c>
      <c r="T13" s="2">
        <f t="shared" si="92"/>
        <v>0.22999999999999998</v>
      </c>
      <c r="U13" s="2">
        <f t="shared" si="93"/>
        <v>0.1100000000000001</v>
      </c>
      <c r="W13" s="2">
        <f t="shared" si="94"/>
        <v>5.0000000000000044E-2</v>
      </c>
      <c r="X13" s="2">
        <f t="shared" si="95"/>
        <v>-5.0000000000000044E-2</v>
      </c>
      <c r="Y13" s="2">
        <f t="shared" si="96"/>
        <v>-2.0000000000000129E-2</v>
      </c>
      <c r="Z13" s="2">
        <f t="shared" si="97"/>
        <v>0</v>
      </c>
      <c r="AB13" s="1">
        <f t="shared" si="98"/>
        <v>1</v>
      </c>
      <c r="AC13" s="2">
        <v>1</v>
      </c>
      <c r="AD13" s="3">
        <f t="shared" si="99"/>
        <v>0.8</v>
      </c>
      <c r="AF13" s="2">
        <f t="shared" si="100"/>
        <v>0.8</v>
      </c>
      <c r="AG13" s="2">
        <f t="shared" si="101"/>
        <v>0</v>
      </c>
      <c r="AH13" s="2">
        <f t="shared" si="102"/>
        <v>0</v>
      </c>
      <c r="AI13" s="2">
        <f t="shared" si="103"/>
        <v>0</v>
      </c>
      <c r="AK13" s="2">
        <f t="shared" si="104"/>
        <v>0.8</v>
      </c>
      <c r="AL13" s="2">
        <f t="shared" si="105"/>
        <v>0.19999999999999996</v>
      </c>
      <c r="AN13" s="2">
        <f t="shared" si="171"/>
        <v>0.8</v>
      </c>
      <c r="AO13" s="2">
        <f t="shared" si="26"/>
        <v>-0.33333333333333331</v>
      </c>
      <c r="AP13" s="2">
        <f t="shared" si="27"/>
        <v>-0.33333333333333331</v>
      </c>
      <c r="AQ13" s="2">
        <f t="shared" si="28"/>
        <v>-0.33333333333333331</v>
      </c>
      <c r="AS13" s="2">
        <f t="shared" si="106"/>
        <v>0.8</v>
      </c>
      <c r="AT13" s="2">
        <f t="shared" si="107"/>
        <v>0</v>
      </c>
      <c r="AU13" s="2">
        <f t="shared" si="108"/>
        <v>0</v>
      </c>
      <c r="AV13" s="2">
        <f t="shared" si="109"/>
        <v>0</v>
      </c>
      <c r="AX13" s="2">
        <f t="shared" si="110"/>
        <v>0</v>
      </c>
      <c r="AY13" s="2">
        <f t="shared" si="111"/>
        <v>0.33333333333333331</v>
      </c>
      <c r="AZ13" s="2">
        <f t="shared" si="112"/>
        <v>0.33333333333333331</v>
      </c>
      <c r="BA13" s="2">
        <f t="shared" si="113"/>
        <v>0.33333333333333331</v>
      </c>
      <c r="BC13" s="2">
        <f t="shared" si="172"/>
        <v>0</v>
      </c>
      <c r="BD13" s="2">
        <f t="shared" si="32"/>
        <v>0</v>
      </c>
      <c r="BE13" s="2">
        <f t="shared" si="33"/>
        <v>0</v>
      </c>
      <c r="BF13" s="2">
        <f t="shared" si="34"/>
        <v>0</v>
      </c>
      <c r="BH13" s="2">
        <f t="shared" si="114"/>
        <v>0.8</v>
      </c>
      <c r="BI13" s="2">
        <f t="shared" si="115"/>
        <v>0</v>
      </c>
      <c r="BJ13" s="2">
        <f t="shared" si="116"/>
        <v>0</v>
      </c>
      <c r="BK13" s="2">
        <f t="shared" si="117"/>
        <v>0</v>
      </c>
      <c r="BM13" s="2">
        <f t="shared" si="118"/>
        <v>0.79880179730404388</v>
      </c>
      <c r="BN13" s="2">
        <f t="shared" si="119"/>
        <v>0</v>
      </c>
      <c r="BO13" s="2">
        <f t="shared" si="120"/>
        <v>0</v>
      </c>
      <c r="BP13" s="2">
        <f t="shared" si="121"/>
        <v>0</v>
      </c>
      <c r="BR13" s="20">
        <f t="shared" si="39"/>
        <v>1.1982026959561631E-3</v>
      </c>
      <c r="BS13" s="20">
        <f t="shared" si="40"/>
        <v>0</v>
      </c>
      <c r="BT13" s="20">
        <f t="shared" si="41"/>
        <v>0</v>
      </c>
      <c r="BU13" s="20">
        <f t="shared" si="42"/>
        <v>0</v>
      </c>
      <c r="BW13" s="2">
        <f t="shared" si="43"/>
        <v>5.0000000000000044E-2</v>
      </c>
      <c r="BX13" s="2">
        <f t="shared" si="44"/>
        <v>-5.0000000000000044E-2</v>
      </c>
      <c r="BY13" s="2">
        <f t="shared" si="45"/>
        <v>-2.0000000000000129E-2</v>
      </c>
      <c r="BZ13" s="2">
        <f t="shared" si="46"/>
        <v>0</v>
      </c>
      <c r="CB13" s="2">
        <f t="shared" si="122"/>
        <v>3.9940089865202227E-2</v>
      </c>
      <c r="CC13" s="2">
        <f t="shared" si="123"/>
        <v>0</v>
      </c>
      <c r="CD13" s="2">
        <f t="shared" si="124"/>
        <v>0</v>
      </c>
      <c r="CE13" s="2">
        <f t="shared" si="125"/>
        <v>0</v>
      </c>
      <c r="CG13" s="2">
        <f t="shared" si="48"/>
        <v>-7.0000000000000062E-2</v>
      </c>
      <c r="CH13" s="2">
        <f t="shared" si="49"/>
        <v>0.22999999999999998</v>
      </c>
      <c r="CI13" s="2">
        <f t="shared" si="50"/>
        <v>0.22999999999999998</v>
      </c>
      <c r="CJ13" s="2">
        <f t="shared" si="51"/>
        <v>0.1100000000000001</v>
      </c>
      <c r="CL13" s="2">
        <f t="shared" si="126"/>
        <v>0.74288567149276075</v>
      </c>
      <c r="CM13" s="2">
        <f t="shared" si="127"/>
        <v>0</v>
      </c>
      <c r="CN13" s="2">
        <f t="shared" si="128"/>
        <v>0</v>
      </c>
      <c r="CO13" s="2">
        <f t="shared" si="129"/>
        <v>0</v>
      </c>
      <c r="CQ13" s="2">
        <f t="shared" si="130"/>
        <v>0.70294558162755849</v>
      </c>
      <c r="CR13" s="2">
        <f t="shared" si="131"/>
        <v>0</v>
      </c>
      <c r="CS13" s="2">
        <f t="shared" si="132"/>
        <v>0</v>
      </c>
      <c r="CT13" s="2">
        <f t="shared" si="133"/>
        <v>0</v>
      </c>
      <c r="CW13" s="2">
        <f t="shared" si="54"/>
        <v>0</v>
      </c>
      <c r="CX13" s="2">
        <f t="shared" si="55"/>
        <v>0</v>
      </c>
      <c r="CY13" s="2">
        <f t="shared" si="56"/>
        <v>0</v>
      </c>
      <c r="CZ13" s="2">
        <f t="shared" si="57"/>
        <v>0</v>
      </c>
      <c r="DB13" s="2">
        <f t="shared" si="58"/>
        <v>-7.0000000000000062E-2</v>
      </c>
      <c r="DC13" s="2">
        <f t="shared" si="59"/>
        <v>0.22999999999999998</v>
      </c>
      <c r="DD13" s="2">
        <f t="shared" si="60"/>
        <v>0.22999999999999998</v>
      </c>
      <c r="DE13" s="2">
        <f t="shared" si="61"/>
        <v>0.1100000000000001</v>
      </c>
      <c r="DG13" s="2">
        <f t="shared" si="134"/>
        <v>0</v>
      </c>
      <c r="DH13" s="2">
        <f t="shared" si="135"/>
        <v>0</v>
      </c>
      <c r="DI13" s="2">
        <f t="shared" si="136"/>
        <v>0</v>
      </c>
      <c r="DJ13" s="2">
        <f t="shared" si="137"/>
        <v>0</v>
      </c>
      <c r="DM13" s="2">
        <f t="shared" si="63"/>
        <v>0</v>
      </c>
      <c r="DN13" s="2">
        <f t="shared" si="64"/>
        <v>0.33333333333333331</v>
      </c>
      <c r="DO13" s="2">
        <f t="shared" si="65"/>
        <v>0.33333333333333331</v>
      </c>
      <c r="DP13" s="2">
        <f t="shared" si="66"/>
        <v>0.33333333333333331</v>
      </c>
      <c r="DR13" s="2">
        <f t="shared" si="138"/>
        <v>5.0000000000000044E-2</v>
      </c>
      <c r="DS13" s="2">
        <f t="shared" si="139"/>
        <v>-5.0000000000000044E-2</v>
      </c>
      <c r="DT13" s="2">
        <f t="shared" si="140"/>
        <v>-2.0000000000000129E-2</v>
      </c>
      <c r="DU13" s="2">
        <f t="shared" si="141"/>
        <v>0</v>
      </c>
      <c r="DW13" s="12">
        <f t="shared" si="142"/>
        <v>0</v>
      </c>
      <c r="DX13" s="12">
        <f t="shared" si="143"/>
        <v>0.31666666666666665</v>
      </c>
      <c r="DY13" s="12">
        <f t="shared" si="144"/>
        <v>0.32666666666666661</v>
      </c>
      <c r="DZ13" s="12">
        <f t="shared" si="145"/>
        <v>0.33333333333333331</v>
      </c>
      <c r="EB13" s="2">
        <f t="shared" si="146"/>
        <v>0</v>
      </c>
      <c r="EC13" s="2">
        <f t="shared" si="147"/>
        <v>0.31587697423108896</v>
      </c>
      <c r="ED13" s="2">
        <f t="shared" si="148"/>
        <v>0.32585203657522854</v>
      </c>
      <c r="EE13" s="2">
        <f t="shared" si="149"/>
        <v>0.33250207813798838</v>
      </c>
      <c r="EG13" s="2">
        <f t="shared" si="173"/>
        <v>0</v>
      </c>
      <c r="EH13" s="2">
        <f t="shared" si="71"/>
        <v>7.8969243557769353E-4</v>
      </c>
      <c r="EI13" s="2">
        <f t="shared" si="72"/>
        <v>8.146300914380622E-4</v>
      </c>
      <c r="EJ13" s="2">
        <f t="shared" si="73"/>
        <v>8.3125519534493764E-4</v>
      </c>
      <c r="EL13" s="2">
        <f t="shared" si="150"/>
        <v>2.4355777223606934E-3</v>
      </c>
      <c r="EN13" s="2">
        <f t="shared" si="151"/>
        <v>0.70294558162755849</v>
      </c>
      <c r="EO13" s="2">
        <f t="shared" si="152"/>
        <v>0</v>
      </c>
      <c r="EP13" s="2">
        <f t="shared" si="153"/>
        <v>0</v>
      </c>
      <c r="EQ13" s="2">
        <f t="shared" si="154"/>
        <v>0</v>
      </c>
      <c r="ER13" s="2"/>
      <c r="ES13" s="2">
        <f t="shared" si="155"/>
        <v>0</v>
      </c>
      <c r="ET13" s="2">
        <f t="shared" si="156"/>
        <v>0</v>
      </c>
      <c r="EU13" s="2">
        <f t="shared" si="157"/>
        <v>0</v>
      </c>
      <c r="EV13" s="2">
        <f t="shared" si="158"/>
        <v>0</v>
      </c>
      <c r="EX13" s="2">
        <f t="shared" si="74"/>
        <v>0.70294558162755849</v>
      </c>
      <c r="EY13" s="2">
        <f t="shared" si="75"/>
        <v>0</v>
      </c>
      <c r="EZ13" s="2">
        <f t="shared" si="76"/>
        <v>0</v>
      </c>
      <c r="FA13" s="2">
        <f t="shared" si="77"/>
        <v>0</v>
      </c>
      <c r="FC13" s="2">
        <f t="shared" si="159"/>
        <v>0.70294558162755849</v>
      </c>
      <c r="FD13" s="2">
        <f t="shared" si="78"/>
        <v>0.19999999999999996</v>
      </c>
      <c r="FE13" s="2">
        <f t="shared" si="160"/>
        <v>-2.4355777223606934E-3</v>
      </c>
      <c r="FF13" s="2">
        <f t="shared" si="161"/>
        <v>0.90051000390519775</v>
      </c>
      <c r="FG13" s="2"/>
      <c r="FH13" s="2">
        <f t="shared" si="162"/>
        <v>0.78060829816340593</v>
      </c>
      <c r="FI13" s="2">
        <f t="shared" si="163"/>
        <v>0</v>
      </c>
      <c r="FJ13" s="2">
        <f t="shared" si="164"/>
        <v>0</v>
      </c>
      <c r="FK13" s="2">
        <f t="shared" si="165"/>
        <v>0</v>
      </c>
      <c r="FL13" s="2"/>
      <c r="FM13" s="2">
        <f t="shared" si="79"/>
        <v>1</v>
      </c>
      <c r="FN13" s="2">
        <f t="shared" si="166"/>
        <v>-9.9489996094802247E-2</v>
      </c>
      <c r="FO13" s="40">
        <f t="shared" si="80"/>
        <v>1.8378888411355445</v>
      </c>
      <c r="FP13" s="2"/>
      <c r="FQ13" s="2">
        <f t="shared" si="81"/>
        <v>0.8</v>
      </c>
      <c r="FR13" s="2">
        <f t="shared" si="82"/>
        <v>0</v>
      </c>
      <c r="FS13" s="2">
        <f t="shared" si="83"/>
        <v>0</v>
      </c>
      <c r="FT13" s="2">
        <f t="shared" si="84"/>
        <v>0</v>
      </c>
      <c r="FU13" s="2"/>
      <c r="FV13" s="3">
        <f t="shared" si="85"/>
        <v>-0.12131802296555194</v>
      </c>
      <c r="FW13" s="3">
        <f t="shared" si="86"/>
        <v>0</v>
      </c>
      <c r="FX13" s="3">
        <f t="shared" si="87"/>
        <v>0</v>
      </c>
      <c r="FY13" s="3">
        <f t="shared" si="88"/>
        <v>0</v>
      </c>
      <c r="FZ13" s="2"/>
      <c r="GA13" s="39">
        <f t="shared" si="167"/>
        <v>1.6819082590244012</v>
      </c>
      <c r="GB13" s="39">
        <f t="shared" si="168"/>
        <v>1.1748377433849226</v>
      </c>
      <c r="GC13" s="39">
        <f t="shared" si="169"/>
        <v>1.3613786023890304</v>
      </c>
      <c r="GD13" s="39">
        <f t="shared" si="170"/>
        <v>1.0708220690263905</v>
      </c>
    </row>
    <row r="14" spans="1:186" x14ac:dyDescent="0.25">
      <c r="A14" s="1">
        <f>'BTEvent-Driven Loop'!A13</f>
        <v>10</v>
      </c>
      <c r="C14" s="1">
        <f>'BTEvent-Driven Loop'!C13</f>
        <v>1</v>
      </c>
      <c r="D14" s="1">
        <f>'BTEvent-Driven Loop'!D13</f>
        <v>1</v>
      </c>
      <c r="E14" s="1">
        <f>'BTEvent-Driven Loop'!E13</f>
        <v>1</v>
      </c>
      <c r="F14" s="1">
        <f>'BTEvent-Driven Loop'!F13</f>
        <v>0</v>
      </c>
      <c r="H14" s="1">
        <f>'BTEvent-Driven Loop'!H13</f>
        <v>273.14972823216277</v>
      </c>
      <c r="I14" s="1">
        <f>'BTEvent-Driven Loop'!I13</f>
        <v>1116.8388698630436</v>
      </c>
      <c r="J14" s="1">
        <f>'BTEvent-Driven Loop'!J13</f>
        <v>2716.7483379667697</v>
      </c>
      <c r="K14" s="1">
        <f>'BTEvent-Driven Loop'!K13</f>
        <v>11509.979305072455</v>
      </c>
      <c r="L14" s="1"/>
      <c r="M14" s="1">
        <f>'BTEvent-Driven Loop'!M13</f>
        <v>278.35258019848965</v>
      </c>
      <c r="N14" s="1">
        <f>'BTEvent-Driven Loop'!N13</f>
        <v>1319.9004825654149</v>
      </c>
      <c r="O14" s="1">
        <f>'BTEvent-Driven Loop'!O13</f>
        <v>2268.3529812149727</v>
      </c>
      <c r="P14" s="1">
        <f>'BTEvent-Driven Loop'!P13</f>
        <v>12991.461789883762</v>
      </c>
      <c r="R14" s="2">
        <f t="shared" si="90"/>
        <v>7.0000000000000062E-2</v>
      </c>
      <c r="S14" s="2">
        <f t="shared" si="91"/>
        <v>0.16999999999999993</v>
      </c>
      <c r="T14" s="2">
        <f t="shared" si="92"/>
        <v>-0.14000000000000001</v>
      </c>
      <c r="U14" s="2">
        <f t="shared" si="93"/>
        <v>0.14000000000000012</v>
      </c>
      <c r="W14" s="2">
        <f t="shared" si="94"/>
        <v>5.0000000000000044E-2</v>
      </c>
      <c r="X14" s="2">
        <f t="shared" si="95"/>
        <v>-1.0000000000000009E-2</v>
      </c>
      <c r="Y14" s="2">
        <f t="shared" si="96"/>
        <v>3.0000000000000027E-2</v>
      </c>
      <c r="Z14" s="2">
        <f t="shared" si="97"/>
        <v>1.0000000000000009E-2</v>
      </c>
      <c r="AB14" s="1">
        <f t="shared" si="98"/>
        <v>3</v>
      </c>
      <c r="AC14" s="2">
        <v>1</v>
      </c>
      <c r="AD14" s="3">
        <f t="shared" si="99"/>
        <v>0.33333333333333331</v>
      </c>
      <c r="AF14" s="2">
        <f t="shared" si="100"/>
        <v>0.33333333333333331</v>
      </c>
      <c r="AG14" s="2">
        <f t="shared" si="101"/>
        <v>0.33333333333333331</v>
      </c>
      <c r="AH14" s="2">
        <f t="shared" si="102"/>
        <v>0.33333333333333331</v>
      </c>
      <c r="AI14" s="2">
        <f t="shared" si="103"/>
        <v>0</v>
      </c>
      <c r="AK14" s="2">
        <f t="shared" si="104"/>
        <v>1</v>
      </c>
      <c r="AL14" s="2">
        <f t="shared" si="105"/>
        <v>0</v>
      </c>
      <c r="AN14" s="2">
        <f t="shared" si="171"/>
        <v>-0.46666666666666673</v>
      </c>
      <c r="AO14" s="2">
        <f t="shared" si="26"/>
        <v>0.33333333333333331</v>
      </c>
      <c r="AP14" s="2">
        <f t="shared" si="27"/>
        <v>0.33333333333333331</v>
      </c>
      <c r="AQ14" s="2">
        <f t="shared" si="28"/>
        <v>0</v>
      </c>
      <c r="AS14" s="2">
        <f t="shared" si="106"/>
        <v>0</v>
      </c>
      <c r="AT14" s="2">
        <f t="shared" si="107"/>
        <v>0.33333333333333331</v>
      </c>
      <c r="AU14" s="2">
        <f t="shared" si="108"/>
        <v>0.33333333333333331</v>
      </c>
      <c r="AV14" s="2">
        <f t="shared" si="109"/>
        <v>0</v>
      </c>
      <c r="AX14" s="2">
        <f t="shared" si="110"/>
        <v>0.46666666666666673</v>
      </c>
      <c r="AY14" s="2">
        <f t="shared" si="111"/>
        <v>0</v>
      </c>
      <c r="AZ14" s="2">
        <f t="shared" si="112"/>
        <v>0</v>
      </c>
      <c r="BA14" s="2">
        <f t="shared" si="113"/>
        <v>0</v>
      </c>
      <c r="BC14" s="2">
        <f t="shared" si="172"/>
        <v>0.33333333333333331</v>
      </c>
      <c r="BD14" s="2">
        <f t="shared" si="32"/>
        <v>0</v>
      </c>
      <c r="BE14" s="2">
        <f t="shared" si="33"/>
        <v>0</v>
      </c>
      <c r="BF14" s="2">
        <f t="shared" si="34"/>
        <v>0</v>
      </c>
      <c r="BH14" s="2">
        <f t="shared" si="114"/>
        <v>0</v>
      </c>
      <c r="BI14" s="2">
        <f t="shared" si="115"/>
        <v>0.33333333333333331</v>
      </c>
      <c r="BJ14" s="2">
        <f t="shared" si="116"/>
        <v>0.33333333333333331</v>
      </c>
      <c r="BK14" s="2">
        <f t="shared" si="117"/>
        <v>0</v>
      </c>
      <c r="BM14" s="2">
        <f t="shared" si="118"/>
        <v>0</v>
      </c>
      <c r="BN14" s="2">
        <f t="shared" si="119"/>
        <v>0.33283408221001826</v>
      </c>
      <c r="BO14" s="2">
        <f t="shared" si="120"/>
        <v>0.33283408221001826</v>
      </c>
      <c r="BP14" s="2">
        <f t="shared" si="121"/>
        <v>0</v>
      </c>
      <c r="BR14" s="20">
        <f t="shared" si="39"/>
        <v>0</v>
      </c>
      <c r="BS14" s="20">
        <f t="shared" si="40"/>
        <v>4.9925112331505872E-4</v>
      </c>
      <c r="BT14" s="20">
        <f t="shared" si="41"/>
        <v>4.9925112331505872E-4</v>
      </c>
      <c r="BU14" s="20">
        <f t="shared" si="42"/>
        <v>0</v>
      </c>
      <c r="BW14" s="2">
        <f t="shared" si="43"/>
        <v>5.0000000000000044E-2</v>
      </c>
      <c r="BX14" s="2">
        <f t="shared" si="44"/>
        <v>-1.0000000000000009E-2</v>
      </c>
      <c r="BY14" s="2">
        <f t="shared" si="45"/>
        <v>3.0000000000000027E-2</v>
      </c>
      <c r="BZ14" s="2">
        <f t="shared" si="46"/>
        <v>1.0000000000000009E-2</v>
      </c>
      <c r="CB14" s="2">
        <f t="shared" si="122"/>
        <v>0</v>
      </c>
      <c r="CC14" s="2">
        <f t="shared" si="123"/>
        <v>-3.3283408221001856E-3</v>
      </c>
      <c r="CD14" s="2">
        <f t="shared" si="124"/>
        <v>9.9850224663005568E-3</v>
      </c>
      <c r="CE14" s="2">
        <f t="shared" si="125"/>
        <v>0</v>
      </c>
      <c r="CG14" s="2">
        <f t="shared" si="48"/>
        <v>7.0000000000000062E-2</v>
      </c>
      <c r="CH14" s="2">
        <f t="shared" si="49"/>
        <v>0.16999999999999993</v>
      </c>
      <c r="CI14" s="2">
        <f t="shared" si="50"/>
        <v>-0.14000000000000001</v>
      </c>
      <c r="CJ14" s="2">
        <f t="shared" si="51"/>
        <v>0.14000000000000012</v>
      </c>
      <c r="CL14" s="2">
        <f t="shared" si="126"/>
        <v>0</v>
      </c>
      <c r="CM14" s="2">
        <f t="shared" si="127"/>
        <v>0.38941587618572132</v>
      </c>
      <c r="CN14" s="2">
        <f t="shared" si="128"/>
        <v>0.2862373107006157</v>
      </c>
      <c r="CO14" s="2">
        <f t="shared" si="129"/>
        <v>0</v>
      </c>
      <c r="CQ14" s="2">
        <f t="shared" si="130"/>
        <v>0</v>
      </c>
      <c r="CR14" s="2">
        <f t="shared" si="131"/>
        <v>0.39274421700782153</v>
      </c>
      <c r="CS14" s="2">
        <f t="shared" si="132"/>
        <v>0.27625228823431514</v>
      </c>
      <c r="CT14" s="2">
        <f t="shared" si="133"/>
        <v>0</v>
      </c>
      <c r="CW14" s="2">
        <f t="shared" si="54"/>
        <v>0.33333333333333331</v>
      </c>
      <c r="CX14" s="2">
        <f t="shared" si="55"/>
        <v>0</v>
      </c>
      <c r="CY14" s="2">
        <f t="shared" si="56"/>
        <v>0</v>
      </c>
      <c r="CZ14" s="2">
        <f t="shared" si="57"/>
        <v>0</v>
      </c>
      <c r="DB14" s="2">
        <f t="shared" si="58"/>
        <v>7.0000000000000062E-2</v>
      </c>
      <c r="DC14" s="2">
        <f t="shared" si="59"/>
        <v>0.16999999999999993</v>
      </c>
      <c r="DD14" s="2">
        <f t="shared" si="60"/>
        <v>-0.14000000000000001</v>
      </c>
      <c r="DE14" s="2">
        <f t="shared" si="61"/>
        <v>0.14000000000000012</v>
      </c>
      <c r="DG14" s="2">
        <f t="shared" si="134"/>
        <v>0.35666666666666669</v>
      </c>
      <c r="DH14" s="2">
        <f t="shared" si="135"/>
        <v>0</v>
      </c>
      <c r="DI14" s="2">
        <f t="shared" si="136"/>
        <v>0</v>
      </c>
      <c r="DJ14" s="2">
        <f t="shared" si="137"/>
        <v>0</v>
      </c>
      <c r="DM14" s="2">
        <f t="shared" si="63"/>
        <v>0.46666666666666673</v>
      </c>
      <c r="DN14" s="2">
        <f t="shared" si="64"/>
        <v>0</v>
      </c>
      <c r="DO14" s="2">
        <f t="shared" si="65"/>
        <v>0</v>
      </c>
      <c r="DP14" s="2">
        <f t="shared" si="66"/>
        <v>0</v>
      </c>
      <c r="DR14" s="2">
        <f t="shared" si="138"/>
        <v>5.0000000000000044E-2</v>
      </c>
      <c r="DS14" s="2">
        <f t="shared" si="139"/>
        <v>-1.0000000000000009E-2</v>
      </c>
      <c r="DT14" s="2">
        <f t="shared" si="140"/>
        <v>3.0000000000000027E-2</v>
      </c>
      <c r="DU14" s="2">
        <f t="shared" si="141"/>
        <v>1.0000000000000009E-2</v>
      </c>
      <c r="DW14" s="12">
        <f t="shared" si="142"/>
        <v>0.4900000000000001</v>
      </c>
      <c r="DX14" s="12">
        <f t="shared" si="143"/>
        <v>0</v>
      </c>
      <c r="DY14" s="12">
        <f t="shared" si="144"/>
        <v>0</v>
      </c>
      <c r="DZ14" s="12">
        <f t="shared" si="145"/>
        <v>0</v>
      </c>
      <c r="EB14" s="2">
        <f t="shared" si="146"/>
        <v>0.48877805486284304</v>
      </c>
      <c r="EC14" s="2">
        <f t="shared" si="147"/>
        <v>0</v>
      </c>
      <c r="ED14" s="2">
        <f t="shared" si="148"/>
        <v>0</v>
      </c>
      <c r="EE14" s="2">
        <f t="shared" si="149"/>
        <v>0</v>
      </c>
      <c r="EG14" s="2">
        <f t="shared" si="173"/>
        <v>1.2219451371570655E-3</v>
      </c>
      <c r="EH14" s="2">
        <f t="shared" si="71"/>
        <v>0</v>
      </c>
      <c r="EI14" s="2">
        <f t="shared" si="72"/>
        <v>0</v>
      </c>
      <c r="EJ14" s="2">
        <f t="shared" si="73"/>
        <v>0</v>
      </c>
      <c r="EL14" s="2">
        <f t="shared" si="150"/>
        <v>1.2219451371570655E-3</v>
      </c>
      <c r="EN14" s="2">
        <f t="shared" si="151"/>
        <v>0</v>
      </c>
      <c r="EO14" s="2">
        <f t="shared" si="152"/>
        <v>0.39274421700782153</v>
      </c>
      <c r="EP14" s="2">
        <f t="shared" si="153"/>
        <v>0.27625228823431514</v>
      </c>
      <c r="EQ14" s="2">
        <f t="shared" si="154"/>
        <v>0</v>
      </c>
      <c r="ER14" s="2"/>
      <c r="ES14" s="2">
        <f t="shared" si="155"/>
        <v>0.35666666666666669</v>
      </c>
      <c r="ET14" s="2">
        <f t="shared" si="156"/>
        <v>0</v>
      </c>
      <c r="EU14" s="2">
        <f t="shared" si="157"/>
        <v>0</v>
      </c>
      <c r="EV14" s="2">
        <f t="shared" si="158"/>
        <v>0</v>
      </c>
      <c r="EX14" s="2">
        <f t="shared" si="74"/>
        <v>0.35666666666666669</v>
      </c>
      <c r="EY14" s="2">
        <f t="shared" si="75"/>
        <v>0.39274421700782153</v>
      </c>
      <c r="EZ14" s="2">
        <f t="shared" si="76"/>
        <v>0.27625228823431514</v>
      </c>
      <c r="FA14" s="2">
        <f t="shared" si="77"/>
        <v>0</v>
      </c>
      <c r="FC14" s="2">
        <f t="shared" si="159"/>
        <v>1.0256631719088034</v>
      </c>
      <c r="FD14" s="2">
        <f t="shared" si="78"/>
        <v>0</v>
      </c>
      <c r="FE14" s="2">
        <f t="shared" si="160"/>
        <v>-1.2219451371570655E-3</v>
      </c>
      <c r="FF14" s="2">
        <f t="shared" si="161"/>
        <v>1.0244412267716463</v>
      </c>
      <c r="FG14" s="2"/>
      <c r="FH14" s="2">
        <f t="shared" si="162"/>
        <v>0.34815727573815192</v>
      </c>
      <c r="FI14" s="2">
        <f t="shared" si="163"/>
        <v>0.38337408408043933</v>
      </c>
      <c r="FJ14" s="2">
        <f t="shared" si="164"/>
        <v>0.26966143202268189</v>
      </c>
      <c r="FK14" s="2">
        <f t="shared" si="165"/>
        <v>0</v>
      </c>
      <c r="FL14" s="2"/>
      <c r="FM14" s="2">
        <f t="shared" si="79"/>
        <v>1</v>
      </c>
      <c r="FN14" s="2">
        <f t="shared" si="166"/>
        <v>2.4441226771646285E-2</v>
      </c>
      <c r="FO14" s="40">
        <f t="shared" si="80"/>
        <v>1.8828090990828166</v>
      </c>
      <c r="FP14" s="2"/>
      <c r="FQ14" s="2">
        <f t="shared" si="81"/>
        <v>0.33333333333333331</v>
      </c>
      <c r="FR14" s="2">
        <f t="shared" si="82"/>
        <v>0.33333333333333331</v>
      </c>
      <c r="FS14" s="2">
        <f t="shared" si="83"/>
        <v>0.33333333333333331</v>
      </c>
      <c r="FT14" s="2">
        <f t="shared" si="84"/>
        <v>0</v>
      </c>
      <c r="FU14" s="2"/>
      <c r="FV14" s="3">
        <f t="shared" si="85"/>
        <v>7.0000000000000062E-2</v>
      </c>
      <c r="FW14" s="3">
        <f t="shared" si="86"/>
        <v>0.17823265102346464</v>
      </c>
      <c r="FX14" s="3">
        <f t="shared" si="87"/>
        <v>-0.17124313529705459</v>
      </c>
      <c r="FY14" s="3">
        <f t="shared" si="88"/>
        <v>0</v>
      </c>
      <c r="FZ14" s="2"/>
      <c r="GA14" s="39">
        <f t="shared" si="167"/>
        <v>1.7996418371561094</v>
      </c>
      <c r="GB14" s="39">
        <f t="shared" si="168"/>
        <v>1.3842321889108422</v>
      </c>
      <c r="GC14" s="39">
        <f t="shared" si="169"/>
        <v>1.1282518621896105</v>
      </c>
      <c r="GD14" s="39">
        <f t="shared" si="170"/>
        <v>1.0708220690263905</v>
      </c>
    </row>
    <row r="15" spans="1:186" x14ac:dyDescent="0.25">
      <c r="A15" s="1">
        <f>'BTEvent-Driven Loop'!A14</f>
        <v>11</v>
      </c>
      <c r="C15" s="1">
        <f>'BTEvent-Driven Loop'!C14</f>
        <v>0</v>
      </c>
      <c r="D15" s="1">
        <f>'BTEvent-Driven Loop'!D14</f>
        <v>1</v>
      </c>
      <c r="E15" s="1">
        <f>'BTEvent-Driven Loop'!E14</f>
        <v>0</v>
      </c>
      <c r="F15" s="1">
        <f>'BTEvent-Driven Loop'!F14</f>
        <v>0</v>
      </c>
      <c r="H15" s="1">
        <f>'BTEvent-Driven Loop'!H14</f>
        <v>275.56905439650473</v>
      </c>
      <c r="I15" s="1">
        <f>'BTEvent-Driven Loop'!I14</f>
        <v>1306.7014777397608</v>
      </c>
      <c r="J15" s="1">
        <f>'BTEvent-Driven Loop'!J14</f>
        <v>2268.3529812149727</v>
      </c>
      <c r="K15" s="1">
        <f>'BTEvent-Driven Loop'!K14</f>
        <v>13511.120261479113</v>
      </c>
      <c r="L15" s="1"/>
      <c r="M15" s="1">
        <f>'BTEvent-Driven Loop'!M14</f>
        <v>308.97136402032356</v>
      </c>
      <c r="N15" s="1">
        <f>'BTEvent-Driven Loop'!N14</f>
        <v>1425.4925211706482</v>
      </c>
      <c r="O15" s="1">
        <f>'BTEvent-Driven Loop'!O14</f>
        <v>2835.4412265187157</v>
      </c>
      <c r="P15" s="1">
        <f>'BTEvent-Driven Loop'!P14</f>
        <v>14420.522586770978</v>
      </c>
      <c r="R15" s="2">
        <f t="shared" si="90"/>
        <v>0.1100000000000001</v>
      </c>
      <c r="S15" s="2">
        <f t="shared" si="91"/>
        <v>8.0000000000000071E-2</v>
      </c>
      <c r="T15" s="2">
        <f t="shared" si="92"/>
        <v>0.25</v>
      </c>
      <c r="U15" s="2">
        <f t="shared" si="93"/>
        <v>0.1100000000000001</v>
      </c>
      <c r="W15" s="2">
        <f t="shared" si="94"/>
        <v>-1.000000000000012E-2</v>
      </c>
      <c r="X15" s="2">
        <f t="shared" si="95"/>
        <v>-1.0000000000000009E-2</v>
      </c>
      <c r="Y15" s="2">
        <f t="shared" si="96"/>
        <v>0</v>
      </c>
      <c r="Z15" s="2">
        <f t="shared" si="97"/>
        <v>4.0000000000000036E-2</v>
      </c>
      <c r="AB15" s="1">
        <f t="shared" si="98"/>
        <v>1</v>
      </c>
      <c r="AC15" s="2">
        <v>1</v>
      </c>
      <c r="AD15" s="3">
        <f t="shared" si="99"/>
        <v>0.8</v>
      </c>
      <c r="AF15" s="2">
        <f t="shared" si="100"/>
        <v>0</v>
      </c>
      <c r="AG15" s="2">
        <f t="shared" si="101"/>
        <v>0.8</v>
      </c>
      <c r="AH15" s="2">
        <f t="shared" si="102"/>
        <v>0</v>
      </c>
      <c r="AI15" s="2">
        <f t="shared" si="103"/>
        <v>0</v>
      </c>
      <c r="AK15" s="2">
        <f t="shared" si="104"/>
        <v>0.8</v>
      </c>
      <c r="AL15" s="2">
        <f t="shared" si="105"/>
        <v>0.19999999999999996</v>
      </c>
      <c r="AN15" s="2">
        <f t="shared" si="171"/>
        <v>-0.33333333333333331</v>
      </c>
      <c r="AO15" s="2">
        <f t="shared" si="26"/>
        <v>0.46666666666666673</v>
      </c>
      <c r="AP15" s="2">
        <f t="shared" si="27"/>
        <v>-0.33333333333333331</v>
      </c>
      <c r="AQ15" s="2">
        <f t="shared" si="28"/>
        <v>0</v>
      </c>
      <c r="AS15" s="2">
        <f t="shared" si="106"/>
        <v>0</v>
      </c>
      <c r="AT15" s="2">
        <f t="shared" si="107"/>
        <v>0.46666666666666673</v>
      </c>
      <c r="AU15" s="2">
        <f t="shared" si="108"/>
        <v>0</v>
      </c>
      <c r="AV15" s="2">
        <f t="shared" si="109"/>
        <v>0</v>
      </c>
      <c r="AX15" s="2">
        <f t="shared" si="110"/>
        <v>0.33333333333333331</v>
      </c>
      <c r="AY15" s="2">
        <f t="shared" si="111"/>
        <v>0</v>
      </c>
      <c r="AZ15" s="2">
        <f t="shared" si="112"/>
        <v>0.33333333333333331</v>
      </c>
      <c r="BA15" s="2">
        <f t="shared" si="113"/>
        <v>0</v>
      </c>
      <c r="BC15" s="2">
        <f t="shared" si="172"/>
        <v>0</v>
      </c>
      <c r="BD15" s="2">
        <f t="shared" si="32"/>
        <v>0.33333333333333331</v>
      </c>
      <c r="BE15" s="2">
        <f t="shared" si="33"/>
        <v>0</v>
      </c>
      <c r="BF15" s="2">
        <f t="shared" si="34"/>
        <v>0</v>
      </c>
      <c r="BH15" s="2">
        <f t="shared" si="114"/>
        <v>0</v>
      </c>
      <c r="BI15" s="2">
        <f t="shared" si="115"/>
        <v>0.46666666666666673</v>
      </c>
      <c r="BJ15" s="2">
        <f t="shared" si="116"/>
        <v>0</v>
      </c>
      <c r="BK15" s="2">
        <f t="shared" si="117"/>
        <v>0</v>
      </c>
      <c r="BM15" s="2">
        <f t="shared" si="118"/>
        <v>0</v>
      </c>
      <c r="BN15" s="2">
        <f t="shared" si="119"/>
        <v>0.46596771509402568</v>
      </c>
      <c r="BO15" s="2">
        <f t="shared" si="120"/>
        <v>0</v>
      </c>
      <c r="BP15" s="2">
        <f t="shared" si="121"/>
        <v>0</v>
      </c>
      <c r="BR15" s="20">
        <f t="shared" si="39"/>
        <v>0</v>
      </c>
      <c r="BS15" s="20">
        <f t="shared" si="40"/>
        <v>6.989515726410489E-4</v>
      </c>
      <c r="BT15" s="20">
        <f t="shared" si="41"/>
        <v>0</v>
      </c>
      <c r="BU15" s="20">
        <f t="shared" si="42"/>
        <v>0</v>
      </c>
      <c r="BW15" s="2">
        <f t="shared" si="43"/>
        <v>-1.000000000000012E-2</v>
      </c>
      <c r="BX15" s="2">
        <f t="shared" si="44"/>
        <v>-1.0000000000000009E-2</v>
      </c>
      <c r="BY15" s="2">
        <f t="shared" si="45"/>
        <v>0</v>
      </c>
      <c r="BZ15" s="2">
        <f t="shared" si="46"/>
        <v>4.0000000000000036E-2</v>
      </c>
      <c r="CB15" s="2">
        <f t="shared" si="122"/>
        <v>0</v>
      </c>
      <c r="CC15" s="2">
        <f t="shared" si="123"/>
        <v>-4.6596771509402612E-3</v>
      </c>
      <c r="CD15" s="2">
        <f t="shared" si="124"/>
        <v>0</v>
      </c>
      <c r="CE15" s="2">
        <f t="shared" si="125"/>
        <v>0</v>
      </c>
      <c r="CG15" s="2">
        <f t="shared" si="48"/>
        <v>0.1100000000000001</v>
      </c>
      <c r="CH15" s="2">
        <f t="shared" si="49"/>
        <v>8.0000000000000071E-2</v>
      </c>
      <c r="CI15" s="2">
        <f t="shared" si="50"/>
        <v>0.25</v>
      </c>
      <c r="CJ15" s="2">
        <f t="shared" si="51"/>
        <v>0.1100000000000001</v>
      </c>
      <c r="CL15" s="2">
        <f t="shared" si="126"/>
        <v>0</v>
      </c>
      <c r="CM15" s="2">
        <f t="shared" si="127"/>
        <v>0.50324513230154777</v>
      </c>
      <c r="CN15" s="2">
        <f t="shared" si="128"/>
        <v>0</v>
      </c>
      <c r="CO15" s="2">
        <f t="shared" si="129"/>
        <v>0</v>
      </c>
      <c r="CQ15" s="2">
        <f t="shared" si="130"/>
        <v>0</v>
      </c>
      <c r="CR15" s="2">
        <f t="shared" si="131"/>
        <v>0.50790480945248806</v>
      </c>
      <c r="CS15" s="2">
        <f t="shared" si="132"/>
        <v>0</v>
      </c>
      <c r="CT15" s="2">
        <f t="shared" si="133"/>
        <v>0</v>
      </c>
      <c r="CW15" s="2">
        <f t="shared" si="54"/>
        <v>0</v>
      </c>
      <c r="CX15" s="2">
        <f t="shared" si="55"/>
        <v>0.33333333333333331</v>
      </c>
      <c r="CY15" s="2">
        <f t="shared" si="56"/>
        <v>0</v>
      </c>
      <c r="CZ15" s="2">
        <f t="shared" si="57"/>
        <v>0</v>
      </c>
      <c r="DB15" s="2">
        <f t="shared" si="58"/>
        <v>0.1100000000000001</v>
      </c>
      <c r="DC15" s="2">
        <f t="shared" si="59"/>
        <v>8.0000000000000071E-2</v>
      </c>
      <c r="DD15" s="2">
        <f t="shared" si="60"/>
        <v>0.25</v>
      </c>
      <c r="DE15" s="2">
        <f t="shared" si="61"/>
        <v>0.1100000000000001</v>
      </c>
      <c r="DG15" s="2">
        <f t="shared" si="134"/>
        <v>0</v>
      </c>
      <c r="DH15" s="2">
        <f t="shared" si="135"/>
        <v>0.36</v>
      </c>
      <c r="DI15" s="2">
        <f t="shared" si="136"/>
        <v>0</v>
      </c>
      <c r="DJ15" s="2">
        <f t="shared" si="137"/>
        <v>0</v>
      </c>
      <c r="DM15" s="2">
        <f t="shared" si="63"/>
        <v>0.33333333333333331</v>
      </c>
      <c r="DN15" s="2">
        <f t="shared" si="64"/>
        <v>0</v>
      </c>
      <c r="DO15" s="2">
        <f t="shared" si="65"/>
        <v>0.33333333333333331</v>
      </c>
      <c r="DP15" s="2">
        <f t="shared" si="66"/>
        <v>0</v>
      </c>
      <c r="DR15" s="2">
        <f t="shared" si="138"/>
        <v>-1.000000000000012E-2</v>
      </c>
      <c r="DS15" s="2">
        <f t="shared" si="139"/>
        <v>-1.0000000000000009E-2</v>
      </c>
      <c r="DT15" s="2">
        <f t="shared" si="140"/>
        <v>0</v>
      </c>
      <c r="DU15" s="2">
        <f t="shared" si="141"/>
        <v>4.0000000000000036E-2</v>
      </c>
      <c r="DW15" s="12">
        <f t="shared" si="142"/>
        <v>0.32999999999999996</v>
      </c>
      <c r="DX15" s="12">
        <f t="shared" si="143"/>
        <v>0</v>
      </c>
      <c r="DY15" s="12">
        <f t="shared" si="144"/>
        <v>0.33333333333333331</v>
      </c>
      <c r="DZ15" s="12">
        <f t="shared" si="145"/>
        <v>0</v>
      </c>
      <c r="EB15" s="2">
        <f t="shared" si="146"/>
        <v>0.32917705735660846</v>
      </c>
      <c r="EC15" s="2">
        <f t="shared" si="147"/>
        <v>0</v>
      </c>
      <c r="ED15" s="2">
        <f t="shared" si="148"/>
        <v>0.33250207813798838</v>
      </c>
      <c r="EE15" s="2">
        <f t="shared" si="149"/>
        <v>0</v>
      </c>
      <c r="EG15" s="2">
        <f t="shared" si="173"/>
        <v>8.2294264339149992E-4</v>
      </c>
      <c r="EH15" s="2">
        <f t="shared" si="71"/>
        <v>0</v>
      </c>
      <c r="EI15" s="2">
        <f t="shared" si="72"/>
        <v>8.3125519534493764E-4</v>
      </c>
      <c r="EJ15" s="2">
        <f t="shared" si="73"/>
        <v>0</v>
      </c>
      <c r="EL15" s="2">
        <f t="shared" si="150"/>
        <v>1.6541978387364376E-3</v>
      </c>
      <c r="EN15" s="2">
        <f t="shared" si="151"/>
        <v>0</v>
      </c>
      <c r="EO15" s="2">
        <f t="shared" si="152"/>
        <v>0.50790480945248806</v>
      </c>
      <c r="EP15" s="2">
        <f t="shared" si="153"/>
        <v>0</v>
      </c>
      <c r="EQ15" s="2">
        <f t="shared" si="154"/>
        <v>0</v>
      </c>
      <c r="ER15" s="2"/>
      <c r="ES15" s="2">
        <f t="shared" si="155"/>
        <v>0</v>
      </c>
      <c r="ET15" s="2">
        <f t="shared" si="156"/>
        <v>0.36</v>
      </c>
      <c r="EU15" s="2">
        <f t="shared" si="157"/>
        <v>0</v>
      </c>
      <c r="EV15" s="2">
        <f t="shared" si="158"/>
        <v>0</v>
      </c>
      <c r="EX15" s="2">
        <f t="shared" si="74"/>
        <v>0</v>
      </c>
      <c r="EY15" s="2">
        <f t="shared" si="75"/>
        <v>0.86790480945248805</v>
      </c>
      <c r="EZ15" s="2">
        <f t="shared" si="76"/>
        <v>0</v>
      </c>
      <c r="FA15" s="2">
        <f t="shared" si="77"/>
        <v>0</v>
      </c>
      <c r="FC15" s="2">
        <f t="shared" si="159"/>
        <v>0.86790480945248805</v>
      </c>
      <c r="FD15" s="2">
        <f t="shared" si="78"/>
        <v>0.19999999999999996</v>
      </c>
      <c r="FE15" s="2">
        <f t="shared" si="160"/>
        <v>-1.6541978387364376E-3</v>
      </c>
      <c r="FF15" s="2">
        <f t="shared" si="161"/>
        <v>1.0662506116137518</v>
      </c>
      <c r="FG15" s="2"/>
      <c r="FH15" s="2">
        <f t="shared" si="162"/>
        <v>0</v>
      </c>
      <c r="FI15" s="2">
        <f t="shared" si="163"/>
        <v>0.81397825239127342</v>
      </c>
      <c r="FJ15" s="2">
        <f t="shared" si="164"/>
        <v>0</v>
      </c>
      <c r="FK15" s="2">
        <f t="shared" si="165"/>
        <v>0</v>
      </c>
      <c r="FL15" s="2"/>
      <c r="FM15" s="2">
        <f t="shared" si="79"/>
        <v>1</v>
      </c>
      <c r="FN15" s="2">
        <f t="shared" si="166"/>
        <v>6.6250611613751786E-2</v>
      </c>
      <c r="FO15" s="40">
        <f t="shared" si="80"/>
        <v>2.0075463534489901</v>
      </c>
      <c r="FP15" s="2"/>
      <c r="FQ15" s="2">
        <f t="shared" si="81"/>
        <v>0</v>
      </c>
      <c r="FR15" s="2">
        <f t="shared" si="82"/>
        <v>0.8</v>
      </c>
      <c r="FS15" s="2">
        <f t="shared" si="83"/>
        <v>0</v>
      </c>
      <c r="FT15" s="2">
        <f t="shared" si="84"/>
        <v>0</v>
      </c>
      <c r="FU15" s="2"/>
      <c r="FV15" s="3">
        <f t="shared" si="85"/>
        <v>0</v>
      </c>
      <c r="FW15" s="3">
        <f t="shared" si="86"/>
        <v>8.488101181561003E-2</v>
      </c>
      <c r="FX15" s="3">
        <f t="shared" si="87"/>
        <v>0</v>
      </c>
      <c r="FY15" s="3">
        <f t="shared" si="88"/>
        <v>0</v>
      </c>
      <c r="FZ15" s="2"/>
      <c r="GA15" s="39">
        <f t="shared" si="167"/>
        <v>1.7996418371561094</v>
      </c>
      <c r="GB15" s="39">
        <f t="shared" si="168"/>
        <v>1.5017272176933312</v>
      </c>
      <c r="GC15" s="39">
        <f t="shared" si="169"/>
        <v>1.1282518621896105</v>
      </c>
      <c r="GD15" s="39">
        <f t="shared" si="170"/>
        <v>1.0708220690263905</v>
      </c>
    </row>
    <row r="16" spans="1:186" x14ac:dyDescent="0.25">
      <c r="A16" s="1">
        <f>'BTEvent-Driven Loop'!A15</f>
        <v>12</v>
      </c>
      <c r="C16" s="1">
        <f>'BTEvent-Driven Loop'!C15</f>
        <v>0</v>
      </c>
      <c r="D16" s="1">
        <f>'BTEvent-Driven Loop'!D15</f>
        <v>0</v>
      </c>
      <c r="E16" s="1">
        <f>'BTEvent-Driven Loop'!E15</f>
        <v>1</v>
      </c>
      <c r="F16" s="1">
        <f>'BTEvent-Driven Loop'!F15</f>
        <v>1</v>
      </c>
      <c r="H16" s="1">
        <f>'BTEvent-Driven Loop'!H15</f>
        <v>293.52279581930736</v>
      </c>
      <c r="I16" s="1">
        <f>'BTEvent-Driven Loop'!I15</f>
        <v>1425.4925211706482</v>
      </c>
      <c r="J16" s="1">
        <f>'BTEvent-Driven Loop'!J15</f>
        <v>2807.0868142535287</v>
      </c>
      <c r="K16" s="1">
        <f>'BTEvent-Driven Loop'!K15</f>
        <v>14997.343490241818</v>
      </c>
      <c r="L16" s="1"/>
      <c r="M16" s="1">
        <f>'BTEvent-Driven Loop'!M15</f>
        <v>268.80508669768147</v>
      </c>
      <c r="N16" s="1">
        <f>'BTEvent-Driven Loop'!N15</f>
        <v>1454.0023715940611</v>
      </c>
      <c r="O16" s="1">
        <f>'BTEvent-Driven Loop'!O15</f>
        <v>2863.7956387839026</v>
      </c>
      <c r="P16" s="1">
        <f>'BTEvent-Driven Loop'!P15</f>
        <v>18602.474136934561</v>
      </c>
      <c r="R16" s="2">
        <f t="shared" si="90"/>
        <v>-0.13000000000000012</v>
      </c>
      <c r="S16" s="2">
        <f t="shared" si="91"/>
        <v>2.0000000000000018E-2</v>
      </c>
      <c r="T16" s="2">
        <f t="shared" si="92"/>
        <v>1.0000000000000009E-2</v>
      </c>
      <c r="U16" s="2">
        <f t="shared" si="93"/>
        <v>0.29000000000000004</v>
      </c>
      <c r="W16" s="2">
        <f t="shared" si="94"/>
        <v>-5.0000000000000044E-2</v>
      </c>
      <c r="X16" s="2">
        <f t="shared" si="95"/>
        <v>0</v>
      </c>
      <c r="Y16" s="2">
        <f t="shared" si="96"/>
        <v>-9.9999999999998979E-3</v>
      </c>
      <c r="Z16" s="2">
        <f t="shared" si="97"/>
        <v>4.0000000000000036E-2</v>
      </c>
      <c r="AB16" s="1">
        <f t="shared" si="98"/>
        <v>2</v>
      </c>
      <c r="AC16" s="2">
        <v>1</v>
      </c>
      <c r="AD16" s="3">
        <f t="shared" si="99"/>
        <v>0.5</v>
      </c>
      <c r="AF16" s="2">
        <f t="shared" si="100"/>
        <v>0</v>
      </c>
      <c r="AG16" s="2">
        <f t="shared" si="101"/>
        <v>0</v>
      </c>
      <c r="AH16" s="2">
        <f t="shared" si="102"/>
        <v>0.5</v>
      </c>
      <c r="AI16" s="2">
        <f t="shared" si="103"/>
        <v>0.5</v>
      </c>
      <c r="AK16" s="2">
        <f t="shared" si="104"/>
        <v>1</v>
      </c>
      <c r="AL16" s="2">
        <f t="shared" si="105"/>
        <v>0</v>
      </c>
      <c r="AN16" s="2">
        <f t="shared" si="171"/>
        <v>0</v>
      </c>
      <c r="AO16" s="2">
        <f t="shared" si="26"/>
        <v>-0.8</v>
      </c>
      <c r="AP16" s="2">
        <f t="shared" si="27"/>
        <v>0.5</v>
      </c>
      <c r="AQ16" s="2">
        <f t="shared" si="28"/>
        <v>0.5</v>
      </c>
      <c r="AS16" s="2">
        <f t="shared" si="106"/>
        <v>0</v>
      </c>
      <c r="AT16" s="2">
        <f t="shared" si="107"/>
        <v>0</v>
      </c>
      <c r="AU16" s="2">
        <f t="shared" si="108"/>
        <v>0.5</v>
      </c>
      <c r="AV16" s="2">
        <f t="shared" si="109"/>
        <v>0.5</v>
      </c>
      <c r="AX16" s="2">
        <f t="shared" si="110"/>
        <v>0</v>
      </c>
      <c r="AY16" s="2">
        <f t="shared" si="111"/>
        <v>0.8</v>
      </c>
      <c r="AZ16" s="2">
        <f t="shared" si="112"/>
        <v>0</v>
      </c>
      <c r="BA16" s="2">
        <f t="shared" si="113"/>
        <v>0</v>
      </c>
      <c r="BC16" s="2">
        <f t="shared" si="172"/>
        <v>0</v>
      </c>
      <c r="BD16" s="2">
        <f t="shared" si="32"/>
        <v>0</v>
      </c>
      <c r="BE16" s="2">
        <f t="shared" si="33"/>
        <v>0</v>
      </c>
      <c r="BF16" s="2">
        <f t="shared" si="34"/>
        <v>0</v>
      </c>
      <c r="BH16" s="2">
        <f t="shared" si="114"/>
        <v>0</v>
      </c>
      <c r="BI16" s="2">
        <f t="shared" si="115"/>
        <v>0</v>
      </c>
      <c r="BJ16" s="2">
        <f t="shared" si="116"/>
        <v>0.5</v>
      </c>
      <c r="BK16" s="2">
        <f t="shared" si="117"/>
        <v>0.5</v>
      </c>
      <c r="BM16" s="2">
        <f t="shared" si="118"/>
        <v>0</v>
      </c>
      <c r="BN16" s="2">
        <f t="shared" si="119"/>
        <v>0</v>
      </c>
      <c r="BO16" s="2">
        <f t="shared" si="120"/>
        <v>0.49925112331502741</v>
      </c>
      <c r="BP16" s="2">
        <f t="shared" si="121"/>
        <v>0.49925112331502741</v>
      </c>
      <c r="BR16" s="20">
        <f t="shared" si="39"/>
        <v>0</v>
      </c>
      <c r="BS16" s="20">
        <f t="shared" si="40"/>
        <v>0</v>
      </c>
      <c r="BT16" s="20">
        <f t="shared" si="41"/>
        <v>7.4887668497258808E-4</v>
      </c>
      <c r="BU16" s="20">
        <f t="shared" si="42"/>
        <v>7.4887668497258808E-4</v>
      </c>
      <c r="BW16" s="2">
        <f t="shared" si="43"/>
        <v>-5.0000000000000044E-2</v>
      </c>
      <c r="BX16" s="2">
        <f t="shared" si="44"/>
        <v>0</v>
      </c>
      <c r="BY16" s="2">
        <f t="shared" si="45"/>
        <v>-9.9999999999998979E-3</v>
      </c>
      <c r="BZ16" s="2">
        <f t="shared" si="46"/>
        <v>4.0000000000000036E-2</v>
      </c>
      <c r="CB16" s="2">
        <f t="shared" si="122"/>
        <v>0</v>
      </c>
      <c r="CC16" s="2">
        <f t="shared" si="123"/>
        <v>0</v>
      </c>
      <c r="CD16" s="2">
        <f t="shared" si="124"/>
        <v>-4.9925112331502229E-3</v>
      </c>
      <c r="CE16" s="2">
        <f t="shared" si="125"/>
        <v>1.9970044932601114E-2</v>
      </c>
      <c r="CG16" s="2">
        <f t="shared" si="48"/>
        <v>-0.13000000000000012</v>
      </c>
      <c r="CH16" s="2">
        <f t="shared" si="49"/>
        <v>2.0000000000000018E-2</v>
      </c>
      <c r="CI16" s="2">
        <f t="shared" si="50"/>
        <v>1.0000000000000009E-2</v>
      </c>
      <c r="CJ16" s="2">
        <f t="shared" si="51"/>
        <v>0.29000000000000004</v>
      </c>
      <c r="CL16" s="2">
        <f t="shared" si="126"/>
        <v>0</v>
      </c>
      <c r="CM16" s="2">
        <f t="shared" si="127"/>
        <v>0</v>
      </c>
      <c r="CN16" s="2">
        <f t="shared" si="128"/>
        <v>0.50424363454817767</v>
      </c>
      <c r="CO16" s="2">
        <f t="shared" si="129"/>
        <v>0.64403394907638534</v>
      </c>
      <c r="CQ16" s="2">
        <f t="shared" si="130"/>
        <v>0</v>
      </c>
      <c r="CR16" s="2">
        <f t="shared" si="131"/>
        <v>0</v>
      </c>
      <c r="CS16" s="2">
        <f t="shared" si="132"/>
        <v>0.50923614578132792</v>
      </c>
      <c r="CT16" s="2">
        <f t="shared" si="133"/>
        <v>0.62406390414378421</v>
      </c>
      <c r="CW16" s="2">
        <f t="shared" si="54"/>
        <v>0</v>
      </c>
      <c r="CX16" s="2">
        <f t="shared" si="55"/>
        <v>0</v>
      </c>
      <c r="CY16" s="2">
        <f t="shared" si="56"/>
        <v>0</v>
      </c>
      <c r="CZ16" s="2">
        <f t="shared" si="57"/>
        <v>0</v>
      </c>
      <c r="DB16" s="2">
        <f t="shared" si="58"/>
        <v>-0.13000000000000012</v>
      </c>
      <c r="DC16" s="2">
        <f t="shared" si="59"/>
        <v>2.0000000000000018E-2</v>
      </c>
      <c r="DD16" s="2">
        <f t="shared" si="60"/>
        <v>1.0000000000000009E-2</v>
      </c>
      <c r="DE16" s="2">
        <f t="shared" si="61"/>
        <v>0.29000000000000004</v>
      </c>
      <c r="DG16" s="2">
        <f t="shared" si="134"/>
        <v>0</v>
      </c>
      <c r="DH16" s="2">
        <f t="shared" si="135"/>
        <v>0</v>
      </c>
      <c r="DI16" s="2">
        <f t="shared" si="136"/>
        <v>0</v>
      </c>
      <c r="DJ16" s="2">
        <f t="shared" si="137"/>
        <v>0</v>
      </c>
      <c r="DM16" s="2">
        <f t="shared" si="63"/>
        <v>0</v>
      </c>
      <c r="DN16" s="2">
        <f t="shared" si="64"/>
        <v>0.8</v>
      </c>
      <c r="DO16" s="2">
        <f t="shared" si="65"/>
        <v>0</v>
      </c>
      <c r="DP16" s="2">
        <f t="shared" si="66"/>
        <v>0</v>
      </c>
      <c r="DR16" s="2">
        <f t="shared" si="138"/>
        <v>-5.0000000000000044E-2</v>
      </c>
      <c r="DS16" s="2">
        <f t="shared" si="139"/>
        <v>0</v>
      </c>
      <c r="DT16" s="2">
        <f t="shared" si="140"/>
        <v>-9.9999999999998979E-3</v>
      </c>
      <c r="DU16" s="2">
        <f t="shared" si="141"/>
        <v>4.0000000000000036E-2</v>
      </c>
      <c r="DW16" s="12">
        <f t="shared" si="142"/>
        <v>0</v>
      </c>
      <c r="DX16" s="12">
        <f t="shared" si="143"/>
        <v>0.8</v>
      </c>
      <c r="DY16" s="12">
        <f t="shared" si="144"/>
        <v>0</v>
      </c>
      <c r="DZ16" s="12">
        <f t="shared" si="145"/>
        <v>0</v>
      </c>
      <c r="EB16" s="2">
        <f t="shared" si="146"/>
        <v>0</v>
      </c>
      <c r="EC16" s="2">
        <f t="shared" si="147"/>
        <v>0.79800498753117211</v>
      </c>
      <c r="ED16" s="2">
        <f t="shared" si="148"/>
        <v>0</v>
      </c>
      <c r="EE16" s="2">
        <f t="shared" si="149"/>
        <v>0</v>
      </c>
      <c r="EG16" s="2">
        <f t="shared" si="173"/>
        <v>0</v>
      </c>
      <c r="EH16" s="2">
        <f t="shared" si="71"/>
        <v>1.9950124688279391E-3</v>
      </c>
      <c r="EI16" s="2">
        <f t="shared" si="72"/>
        <v>0</v>
      </c>
      <c r="EJ16" s="2">
        <f t="shared" si="73"/>
        <v>0</v>
      </c>
      <c r="EL16" s="2">
        <f t="shared" si="150"/>
        <v>1.9950124688279391E-3</v>
      </c>
      <c r="EN16" s="2">
        <f t="shared" si="151"/>
        <v>0</v>
      </c>
      <c r="EO16" s="2">
        <f t="shared" si="152"/>
        <v>0</v>
      </c>
      <c r="EP16" s="2">
        <f t="shared" si="153"/>
        <v>0.50923614578132792</v>
      </c>
      <c r="EQ16" s="2">
        <f t="shared" si="154"/>
        <v>0.62406390414378421</v>
      </c>
      <c r="ER16" s="2"/>
      <c r="ES16" s="2">
        <f t="shared" si="155"/>
        <v>0</v>
      </c>
      <c r="ET16" s="2">
        <f t="shared" si="156"/>
        <v>0</v>
      </c>
      <c r="EU16" s="2">
        <f t="shared" si="157"/>
        <v>0</v>
      </c>
      <c r="EV16" s="2">
        <f t="shared" si="158"/>
        <v>0</v>
      </c>
      <c r="EX16" s="2">
        <f t="shared" si="74"/>
        <v>0</v>
      </c>
      <c r="EY16" s="2">
        <f t="shared" si="75"/>
        <v>0</v>
      </c>
      <c r="EZ16" s="2">
        <f t="shared" si="76"/>
        <v>0.50923614578132792</v>
      </c>
      <c r="FA16" s="2">
        <f t="shared" si="77"/>
        <v>0.62406390414378421</v>
      </c>
      <c r="FC16" s="2">
        <f t="shared" si="159"/>
        <v>1.1333000499251122</v>
      </c>
      <c r="FD16" s="2">
        <f t="shared" si="78"/>
        <v>0</v>
      </c>
      <c r="FE16" s="2">
        <f t="shared" si="160"/>
        <v>-1.9950124688279391E-3</v>
      </c>
      <c r="FF16" s="2">
        <f t="shared" si="161"/>
        <v>1.1313050374562843</v>
      </c>
      <c r="FG16" s="2"/>
      <c r="FH16" s="2">
        <f t="shared" si="162"/>
        <v>0</v>
      </c>
      <c r="FI16" s="2">
        <f t="shared" si="163"/>
        <v>0</v>
      </c>
      <c r="FJ16" s="2">
        <f t="shared" si="164"/>
        <v>0.45013159927788771</v>
      </c>
      <c r="FK16" s="2">
        <f t="shared" si="165"/>
        <v>0.55163186186015656</v>
      </c>
      <c r="FL16" s="2"/>
      <c r="FM16" s="2">
        <f t="shared" si="79"/>
        <v>1</v>
      </c>
      <c r="FN16" s="2">
        <f t="shared" si="166"/>
        <v>0.1313050374562843</v>
      </c>
      <c r="FO16" s="40">
        <f t="shared" si="80"/>
        <v>2.2711473025838367</v>
      </c>
      <c r="FP16" s="2"/>
      <c r="FQ16" s="2">
        <f t="shared" si="81"/>
        <v>0</v>
      </c>
      <c r="FR16" s="2">
        <f t="shared" si="82"/>
        <v>0</v>
      </c>
      <c r="FS16" s="2">
        <f t="shared" si="83"/>
        <v>0.5</v>
      </c>
      <c r="FT16" s="2">
        <f t="shared" si="84"/>
        <v>0.5</v>
      </c>
      <c r="FU16" s="2"/>
      <c r="FV16" s="3">
        <f t="shared" si="85"/>
        <v>0</v>
      </c>
      <c r="FW16" s="3">
        <f t="shared" si="86"/>
        <v>0</v>
      </c>
      <c r="FX16" s="3">
        <f t="shared" si="87"/>
        <v>1.847229156265584E-2</v>
      </c>
      <c r="FY16" s="3">
        <f t="shared" si="88"/>
        <v>0.24812780828756842</v>
      </c>
      <c r="FZ16" s="2"/>
      <c r="GA16" s="39">
        <f t="shared" si="167"/>
        <v>1.7996418371561094</v>
      </c>
      <c r="GB16" s="39">
        <f t="shared" si="168"/>
        <v>1.5017272176933312</v>
      </c>
      <c r="GC16" s="39">
        <f t="shared" si="169"/>
        <v>1.1490932595440864</v>
      </c>
      <c r="GD16" s="39">
        <f t="shared" si="170"/>
        <v>1.3365228020798681</v>
      </c>
    </row>
    <row r="17" spans="1:186" x14ac:dyDescent="0.25">
      <c r="A17" s="1">
        <f>'BTEvent-Driven Loop'!A16</f>
        <v>13</v>
      </c>
      <c r="C17" s="1">
        <f>'BTEvent-Driven Loop'!C16</f>
        <v>0</v>
      </c>
      <c r="D17" s="1">
        <f>'BTEvent-Driven Loop'!D16</f>
        <v>0</v>
      </c>
      <c r="E17" s="1">
        <f>'BTEvent-Driven Loop'!E16</f>
        <v>1</v>
      </c>
      <c r="F17" s="1">
        <f>'BTEvent-Driven Loop'!F16</f>
        <v>1</v>
      </c>
      <c r="H17" s="1">
        <f>'BTEvent-Driven Loop'!H16</f>
        <v>266.11703583070465</v>
      </c>
      <c r="I17" s="1">
        <f>'BTEvent-Driven Loop'!I16</f>
        <v>1468.5423953100017</v>
      </c>
      <c r="J17" s="1">
        <f>'BTEvent-Driven Loop'!J16</f>
        <v>2806.5197260082246</v>
      </c>
      <c r="K17" s="1">
        <f>'BTEvent-Driven Loop'!K16</f>
        <v>17672.350430087834</v>
      </c>
      <c r="L17" s="1"/>
      <c r="M17" s="1">
        <f>'BTEvent-Driven Loop'!M16</f>
        <v>298.37364623442647</v>
      </c>
      <c r="N17" s="1">
        <f>'BTEvent-Driven Loop'!N16</f>
        <v>1424.9223241621798</v>
      </c>
      <c r="O17" s="1">
        <f>'BTEvent-Driven Loop'!O16</f>
        <v>2491.5022057419951</v>
      </c>
      <c r="P17" s="1">
        <f>'BTEvent-Driven Loop'!P16</f>
        <v>18602.474136934561</v>
      </c>
      <c r="R17" s="2">
        <f t="shared" si="90"/>
        <v>0.1100000000000001</v>
      </c>
      <c r="S17" s="2">
        <f t="shared" si="91"/>
        <v>-2.0000000000000018E-2</v>
      </c>
      <c r="T17" s="2">
        <f t="shared" si="92"/>
        <v>-0.13000000000000012</v>
      </c>
      <c r="U17" s="2">
        <f t="shared" si="93"/>
        <v>0</v>
      </c>
      <c r="W17" s="2">
        <f t="shared" si="94"/>
        <v>-1.0000000000000009E-2</v>
      </c>
      <c r="X17" s="2">
        <f t="shared" si="95"/>
        <v>1.0000000000000009E-2</v>
      </c>
      <c r="Y17" s="2">
        <f t="shared" si="96"/>
        <v>-2.0000000000000018E-2</v>
      </c>
      <c r="Z17" s="2">
        <f t="shared" si="97"/>
        <v>-4.9999999999999933E-2</v>
      </c>
      <c r="AB17" s="1">
        <f t="shared" si="98"/>
        <v>2</v>
      </c>
      <c r="AC17" s="2">
        <v>1</v>
      </c>
      <c r="AD17" s="3">
        <f t="shared" si="99"/>
        <v>0.5</v>
      </c>
      <c r="AF17" s="2">
        <f t="shared" si="100"/>
        <v>0</v>
      </c>
      <c r="AG17" s="2">
        <f t="shared" si="101"/>
        <v>0</v>
      </c>
      <c r="AH17" s="2">
        <f t="shared" si="102"/>
        <v>0.5</v>
      </c>
      <c r="AI17" s="2">
        <f t="shared" si="103"/>
        <v>0.5</v>
      </c>
      <c r="AK17" s="2">
        <f t="shared" si="104"/>
        <v>1</v>
      </c>
      <c r="AL17" s="2">
        <f t="shared" si="105"/>
        <v>0</v>
      </c>
      <c r="AN17" s="2">
        <f t="shared" si="171"/>
        <v>0</v>
      </c>
      <c r="AO17" s="2">
        <f t="shared" si="26"/>
        <v>0</v>
      </c>
      <c r="AP17" s="2">
        <f t="shared" si="27"/>
        <v>0</v>
      </c>
      <c r="AQ17" s="2">
        <f t="shared" si="28"/>
        <v>0</v>
      </c>
      <c r="AS17" s="2">
        <f t="shared" si="106"/>
        <v>0</v>
      </c>
      <c r="AT17" s="2">
        <f t="shared" si="107"/>
        <v>0</v>
      </c>
      <c r="AU17" s="2">
        <f t="shared" si="108"/>
        <v>0</v>
      </c>
      <c r="AV17" s="2">
        <f t="shared" si="109"/>
        <v>0</v>
      </c>
      <c r="AX17" s="2">
        <f t="shared" si="110"/>
        <v>0</v>
      </c>
      <c r="AY17" s="2">
        <f t="shared" si="111"/>
        <v>0</v>
      </c>
      <c r="AZ17" s="2">
        <f t="shared" si="112"/>
        <v>0</v>
      </c>
      <c r="BA17" s="2">
        <f t="shared" si="113"/>
        <v>0</v>
      </c>
      <c r="BC17" s="2">
        <f t="shared" si="172"/>
        <v>0</v>
      </c>
      <c r="BD17" s="2">
        <f t="shared" si="32"/>
        <v>0</v>
      </c>
      <c r="BE17" s="2">
        <f t="shared" si="33"/>
        <v>0.5</v>
      </c>
      <c r="BF17" s="2">
        <f t="shared" si="34"/>
        <v>0.5</v>
      </c>
      <c r="BH17" s="2">
        <f t="shared" si="114"/>
        <v>0</v>
      </c>
      <c r="BI17" s="2">
        <f t="shared" si="115"/>
        <v>0</v>
      </c>
      <c r="BJ17" s="2">
        <f t="shared" si="116"/>
        <v>0</v>
      </c>
      <c r="BK17" s="2">
        <f t="shared" si="117"/>
        <v>0</v>
      </c>
      <c r="BM17" s="2">
        <f t="shared" si="118"/>
        <v>0</v>
      </c>
      <c r="BN17" s="2">
        <f t="shared" si="119"/>
        <v>0</v>
      </c>
      <c r="BO17" s="2">
        <f t="shared" si="120"/>
        <v>0</v>
      </c>
      <c r="BP17" s="2">
        <f t="shared" si="121"/>
        <v>0</v>
      </c>
      <c r="BR17" s="20">
        <f t="shared" si="39"/>
        <v>0</v>
      </c>
      <c r="BS17" s="20">
        <f t="shared" si="40"/>
        <v>0</v>
      </c>
      <c r="BT17" s="20">
        <f t="shared" si="41"/>
        <v>0</v>
      </c>
      <c r="BU17" s="20">
        <f t="shared" si="42"/>
        <v>0</v>
      </c>
      <c r="BW17" s="2">
        <f t="shared" si="43"/>
        <v>-1.0000000000000009E-2</v>
      </c>
      <c r="BX17" s="2">
        <f t="shared" si="44"/>
        <v>1.0000000000000009E-2</v>
      </c>
      <c r="BY17" s="2">
        <f t="shared" si="45"/>
        <v>-2.0000000000000018E-2</v>
      </c>
      <c r="BZ17" s="2">
        <f t="shared" si="46"/>
        <v>-4.9999999999999933E-2</v>
      </c>
      <c r="CB17" s="2">
        <f t="shared" si="122"/>
        <v>0</v>
      </c>
      <c r="CC17" s="2">
        <f t="shared" si="123"/>
        <v>0</v>
      </c>
      <c r="CD17" s="2">
        <f t="shared" si="124"/>
        <v>0</v>
      </c>
      <c r="CE17" s="2">
        <f t="shared" si="125"/>
        <v>0</v>
      </c>
      <c r="CG17" s="2">
        <f t="shared" si="48"/>
        <v>0.1100000000000001</v>
      </c>
      <c r="CH17" s="2">
        <f t="shared" si="49"/>
        <v>-2.0000000000000018E-2</v>
      </c>
      <c r="CI17" s="2">
        <f t="shared" si="50"/>
        <v>-0.13000000000000012</v>
      </c>
      <c r="CJ17" s="2">
        <f t="shared" si="51"/>
        <v>0</v>
      </c>
      <c r="CL17" s="2">
        <f t="shared" si="126"/>
        <v>0</v>
      </c>
      <c r="CM17" s="2">
        <f t="shared" si="127"/>
        <v>0</v>
      </c>
      <c r="CN17" s="2">
        <f t="shared" si="128"/>
        <v>0</v>
      </c>
      <c r="CO17" s="2">
        <f t="shared" si="129"/>
        <v>0</v>
      </c>
      <c r="CQ17" s="2">
        <f t="shared" si="130"/>
        <v>0</v>
      </c>
      <c r="CR17" s="2">
        <f t="shared" si="131"/>
        <v>0</v>
      </c>
      <c r="CS17" s="2">
        <f t="shared" si="132"/>
        <v>0</v>
      </c>
      <c r="CT17" s="2">
        <f t="shared" si="133"/>
        <v>0</v>
      </c>
      <c r="CW17" s="2">
        <f t="shared" si="54"/>
        <v>0</v>
      </c>
      <c r="CX17" s="2">
        <f t="shared" si="55"/>
        <v>0</v>
      </c>
      <c r="CY17" s="2">
        <f t="shared" si="56"/>
        <v>0.5</v>
      </c>
      <c r="CZ17" s="2">
        <f t="shared" si="57"/>
        <v>0.5</v>
      </c>
      <c r="DB17" s="2">
        <f t="shared" si="58"/>
        <v>0.1100000000000001</v>
      </c>
      <c r="DC17" s="2">
        <f t="shared" si="59"/>
        <v>-2.0000000000000018E-2</v>
      </c>
      <c r="DD17" s="2">
        <f t="shared" si="60"/>
        <v>-0.13000000000000012</v>
      </c>
      <c r="DE17" s="2">
        <f t="shared" si="61"/>
        <v>0</v>
      </c>
      <c r="DG17" s="2">
        <f t="shared" si="134"/>
        <v>0</v>
      </c>
      <c r="DH17" s="2">
        <f t="shared" si="135"/>
        <v>0</v>
      </c>
      <c r="DI17" s="2">
        <f t="shared" si="136"/>
        <v>0.43499999999999994</v>
      </c>
      <c r="DJ17" s="2">
        <f t="shared" si="137"/>
        <v>0.5</v>
      </c>
      <c r="DM17" s="2">
        <f t="shared" si="63"/>
        <v>0</v>
      </c>
      <c r="DN17" s="2">
        <f t="shared" si="64"/>
        <v>0</v>
      </c>
      <c r="DO17" s="2">
        <f t="shared" si="65"/>
        <v>0</v>
      </c>
      <c r="DP17" s="2">
        <f t="shared" si="66"/>
        <v>0</v>
      </c>
      <c r="DR17" s="2">
        <f t="shared" si="138"/>
        <v>-1.0000000000000009E-2</v>
      </c>
      <c r="DS17" s="2">
        <f t="shared" si="139"/>
        <v>1.0000000000000009E-2</v>
      </c>
      <c r="DT17" s="2">
        <f t="shared" si="140"/>
        <v>-2.0000000000000018E-2</v>
      </c>
      <c r="DU17" s="2">
        <f t="shared" si="141"/>
        <v>-4.9999999999999933E-2</v>
      </c>
      <c r="DW17" s="12">
        <f t="shared" si="142"/>
        <v>0</v>
      </c>
      <c r="DX17" s="12">
        <f t="shared" si="143"/>
        <v>0</v>
      </c>
      <c r="DY17" s="12">
        <f t="shared" si="144"/>
        <v>0</v>
      </c>
      <c r="DZ17" s="12">
        <f t="shared" si="145"/>
        <v>0</v>
      </c>
      <c r="EB17" s="2">
        <f t="shared" si="146"/>
        <v>0</v>
      </c>
      <c r="EC17" s="2">
        <f t="shared" si="147"/>
        <v>0</v>
      </c>
      <c r="ED17" s="2">
        <f t="shared" si="148"/>
        <v>0</v>
      </c>
      <c r="EE17" s="2">
        <f t="shared" si="149"/>
        <v>0</v>
      </c>
      <c r="EG17" s="2">
        <f t="shared" si="173"/>
        <v>0</v>
      </c>
      <c r="EH17" s="2">
        <f t="shared" si="71"/>
        <v>0</v>
      </c>
      <c r="EI17" s="2">
        <f t="shared" si="72"/>
        <v>0</v>
      </c>
      <c r="EJ17" s="2">
        <f t="shared" si="73"/>
        <v>0</v>
      </c>
      <c r="EL17" s="2">
        <f t="shared" si="150"/>
        <v>0</v>
      </c>
      <c r="EN17" s="2">
        <f t="shared" si="151"/>
        <v>0</v>
      </c>
      <c r="EO17" s="2">
        <f t="shared" si="152"/>
        <v>0</v>
      </c>
      <c r="EP17" s="2">
        <f t="shared" si="153"/>
        <v>0</v>
      </c>
      <c r="EQ17" s="2">
        <f t="shared" si="154"/>
        <v>0</v>
      </c>
      <c r="ER17" s="2"/>
      <c r="ES17" s="2">
        <f t="shared" si="155"/>
        <v>0</v>
      </c>
      <c r="ET17" s="2">
        <f t="shared" si="156"/>
        <v>0</v>
      </c>
      <c r="EU17" s="2">
        <f t="shared" si="157"/>
        <v>0.43499999999999994</v>
      </c>
      <c r="EV17" s="2">
        <f t="shared" si="158"/>
        <v>0.5</v>
      </c>
      <c r="EX17" s="2">
        <f t="shared" si="74"/>
        <v>0</v>
      </c>
      <c r="EY17" s="2">
        <f t="shared" si="75"/>
        <v>0</v>
      </c>
      <c r="EZ17" s="2">
        <f t="shared" si="76"/>
        <v>0.43499999999999994</v>
      </c>
      <c r="FA17" s="2">
        <f t="shared" si="77"/>
        <v>0.5</v>
      </c>
      <c r="FC17" s="2">
        <f t="shared" si="159"/>
        <v>0.93499999999999994</v>
      </c>
      <c r="FD17" s="2">
        <f t="shared" si="78"/>
        <v>0</v>
      </c>
      <c r="FE17" s="2">
        <f t="shared" si="160"/>
        <v>0</v>
      </c>
      <c r="FF17" s="2">
        <f t="shared" si="161"/>
        <v>0.93499999999999994</v>
      </c>
      <c r="FG17" s="2"/>
      <c r="FH17" s="2">
        <f t="shared" si="162"/>
        <v>0</v>
      </c>
      <c r="FI17" s="2">
        <f t="shared" si="163"/>
        <v>0</v>
      </c>
      <c r="FJ17" s="2">
        <f t="shared" si="164"/>
        <v>0.46524064171122992</v>
      </c>
      <c r="FK17" s="2">
        <f t="shared" si="165"/>
        <v>0.53475935828877008</v>
      </c>
      <c r="FL17" s="2"/>
      <c r="FM17" s="2">
        <f t="shared" si="79"/>
        <v>1</v>
      </c>
      <c r="FN17" s="2">
        <f t="shared" si="166"/>
        <v>-6.5000000000000058E-2</v>
      </c>
      <c r="FO17" s="40">
        <f t="shared" si="80"/>
        <v>2.123522727915887</v>
      </c>
      <c r="FP17" s="2"/>
      <c r="FQ17" s="2">
        <f t="shared" si="81"/>
        <v>0</v>
      </c>
      <c r="FR17" s="2">
        <f t="shared" si="82"/>
        <v>0</v>
      </c>
      <c r="FS17" s="2">
        <f t="shared" si="83"/>
        <v>0.5</v>
      </c>
      <c r="FT17" s="2">
        <f t="shared" si="84"/>
        <v>0.5</v>
      </c>
      <c r="FU17" s="2"/>
      <c r="FV17" s="3">
        <f t="shared" si="85"/>
        <v>0</v>
      </c>
      <c r="FW17" s="3">
        <f t="shared" si="86"/>
        <v>0</v>
      </c>
      <c r="FX17" s="3">
        <f t="shared" si="87"/>
        <v>-0.13000000000000012</v>
      </c>
      <c r="FY17" s="3">
        <f t="shared" si="88"/>
        <v>0</v>
      </c>
      <c r="FZ17" s="2"/>
      <c r="GA17" s="39">
        <f t="shared" si="167"/>
        <v>1.7996418371561094</v>
      </c>
      <c r="GB17" s="39">
        <f t="shared" si="168"/>
        <v>1.5017272176933312</v>
      </c>
      <c r="GC17" s="39">
        <f t="shared" si="169"/>
        <v>0.99971113580335502</v>
      </c>
      <c r="GD17" s="39">
        <f t="shared" si="170"/>
        <v>1.3365228020798681</v>
      </c>
    </row>
    <row r="18" spans="1:186" x14ac:dyDescent="0.25">
      <c r="A18" s="1">
        <f>'BTEvent-Driven Loop'!A17</f>
        <v>14</v>
      </c>
      <c r="C18" s="1">
        <f>'BTEvent-Driven Loop'!C17</f>
        <v>0</v>
      </c>
      <c r="D18" s="1">
        <f>'BTEvent-Driven Loop'!D17</f>
        <v>0</v>
      </c>
      <c r="E18" s="1">
        <f>'BTEvent-Driven Loop'!E17</f>
        <v>1</v>
      </c>
      <c r="F18" s="1">
        <f>'BTEvent-Driven Loop'!F17</f>
        <v>0</v>
      </c>
      <c r="H18" s="1">
        <f>'BTEvent-Driven Loop'!H17</f>
        <v>289.42243684739367</v>
      </c>
      <c r="I18" s="1">
        <f>'BTEvent-Driven Loop'!I17</f>
        <v>1439.1715474038017</v>
      </c>
      <c r="J18" s="1">
        <f>'BTEvent-Driven Loop'!J17</f>
        <v>2366.9270954548952</v>
      </c>
      <c r="K18" s="1">
        <f>'BTEvent-Driven Loop'!K17</f>
        <v>17858.375171457177</v>
      </c>
      <c r="L18" s="1"/>
      <c r="M18" s="1">
        <f>'BTEvent-Driven Loop'!M17</f>
        <v>319.25980147083635</v>
      </c>
      <c r="N18" s="1">
        <f>'BTEvent-Driven Loop'!N17</f>
        <v>1310.9285382292055</v>
      </c>
      <c r="O18" s="1">
        <f>'BTEvent-Driven Loop'!O17</f>
        <v>2217.4369631103755</v>
      </c>
      <c r="P18" s="1">
        <f>'BTEvent-Driven Loop'!P17</f>
        <v>21950.91948158278</v>
      </c>
      <c r="R18" s="2">
        <f t="shared" si="90"/>
        <v>7.0000000000000062E-2</v>
      </c>
      <c r="S18" s="2">
        <f t="shared" si="91"/>
        <v>-7.999999999999996E-2</v>
      </c>
      <c r="T18" s="2">
        <f t="shared" si="92"/>
        <v>-0.1100000000000001</v>
      </c>
      <c r="U18" s="2">
        <f t="shared" si="93"/>
        <v>0.17999999999999994</v>
      </c>
      <c r="W18" s="2">
        <f t="shared" si="94"/>
        <v>-3.0000000000000027E-2</v>
      </c>
      <c r="X18" s="2">
        <f t="shared" si="95"/>
        <v>1.0000000000000009E-2</v>
      </c>
      <c r="Y18" s="2">
        <f t="shared" si="96"/>
        <v>-5.0000000000000044E-2</v>
      </c>
      <c r="Z18" s="2">
        <f t="shared" si="97"/>
        <v>-4.0000000000000036E-2</v>
      </c>
      <c r="AB18" s="1">
        <f t="shared" si="98"/>
        <v>1</v>
      </c>
      <c r="AC18" s="2">
        <v>1</v>
      </c>
      <c r="AD18" s="3">
        <f t="shared" si="99"/>
        <v>0.8</v>
      </c>
      <c r="AF18" s="2">
        <f t="shared" si="100"/>
        <v>0</v>
      </c>
      <c r="AG18" s="2">
        <f t="shared" si="101"/>
        <v>0</v>
      </c>
      <c r="AH18" s="2">
        <f t="shared" si="102"/>
        <v>0.8</v>
      </c>
      <c r="AI18" s="2">
        <f t="shared" si="103"/>
        <v>0</v>
      </c>
      <c r="AK18" s="2">
        <f t="shared" si="104"/>
        <v>0.8</v>
      </c>
      <c r="AL18" s="2">
        <f t="shared" si="105"/>
        <v>0.19999999999999996</v>
      </c>
      <c r="AN18" s="2">
        <f t="shared" si="171"/>
        <v>0</v>
      </c>
      <c r="AO18" s="2">
        <f t="shared" si="26"/>
        <v>0</v>
      </c>
      <c r="AP18" s="2">
        <f t="shared" si="27"/>
        <v>0.30000000000000004</v>
      </c>
      <c r="AQ18" s="2">
        <f t="shared" si="28"/>
        <v>-0.5</v>
      </c>
      <c r="AS18" s="2">
        <f t="shared" si="106"/>
        <v>0</v>
      </c>
      <c r="AT18" s="2">
        <f t="shared" si="107"/>
        <v>0</v>
      </c>
      <c r="AU18" s="2">
        <f t="shared" si="108"/>
        <v>0.30000000000000004</v>
      </c>
      <c r="AV18" s="2">
        <f t="shared" si="109"/>
        <v>0</v>
      </c>
      <c r="AX18" s="2">
        <f t="shared" si="110"/>
        <v>0</v>
      </c>
      <c r="AY18" s="2">
        <f t="shared" si="111"/>
        <v>0</v>
      </c>
      <c r="AZ18" s="2">
        <f t="shared" si="112"/>
        <v>0</v>
      </c>
      <c r="BA18" s="2">
        <f t="shared" si="113"/>
        <v>0.5</v>
      </c>
      <c r="BC18" s="2">
        <f t="shared" si="172"/>
        <v>0</v>
      </c>
      <c r="BD18" s="2">
        <f t="shared" si="32"/>
        <v>0</v>
      </c>
      <c r="BE18" s="2">
        <f t="shared" si="33"/>
        <v>0.5</v>
      </c>
      <c r="BF18" s="2">
        <f t="shared" si="34"/>
        <v>0</v>
      </c>
      <c r="BH18" s="2">
        <f t="shared" si="114"/>
        <v>0</v>
      </c>
      <c r="BI18" s="2">
        <f t="shared" si="115"/>
        <v>0</v>
      </c>
      <c r="BJ18" s="2">
        <f t="shared" si="116"/>
        <v>0.30000000000000004</v>
      </c>
      <c r="BK18" s="2">
        <f t="shared" si="117"/>
        <v>0</v>
      </c>
      <c r="BM18" s="2">
        <f t="shared" si="118"/>
        <v>0</v>
      </c>
      <c r="BN18" s="2">
        <f t="shared" si="119"/>
        <v>0</v>
      </c>
      <c r="BO18" s="2">
        <f t="shared" si="120"/>
        <v>0.29955067398901652</v>
      </c>
      <c r="BP18" s="2">
        <f t="shared" si="121"/>
        <v>0</v>
      </c>
      <c r="BR18" s="20">
        <f t="shared" si="39"/>
        <v>0</v>
      </c>
      <c r="BS18" s="20">
        <f t="shared" si="40"/>
        <v>0</v>
      </c>
      <c r="BT18" s="20">
        <f t="shared" si="41"/>
        <v>4.4932601098351954E-4</v>
      </c>
      <c r="BU18" s="20">
        <f t="shared" si="42"/>
        <v>0</v>
      </c>
      <c r="BW18" s="2">
        <f t="shared" si="43"/>
        <v>-3.0000000000000027E-2</v>
      </c>
      <c r="BX18" s="2">
        <f t="shared" si="44"/>
        <v>1.0000000000000009E-2</v>
      </c>
      <c r="BY18" s="2">
        <f t="shared" si="45"/>
        <v>-5.0000000000000044E-2</v>
      </c>
      <c r="BZ18" s="2">
        <f t="shared" si="46"/>
        <v>-4.0000000000000036E-2</v>
      </c>
      <c r="CB18" s="2">
        <f t="shared" si="122"/>
        <v>0</v>
      </c>
      <c r="CC18" s="2">
        <f t="shared" si="123"/>
        <v>0</v>
      </c>
      <c r="CD18" s="2">
        <f t="shared" si="124"/>
        <v>-1.4977533699450839E-2</v>
      </c>
      <c r="CE18" s="2">
        <f t="shared" si="125"/>
        <v>0</v>
      </c>
      <c r="CG18" s="2">
        <f t="shared" si="48"/>
        <v>7.0000000000000062E-2</v>
      </c>
      <c r="CH18" s="2">
        <f t="shared" si="49"/>
        <v>-7.999999999999996E-2</v>
      </c>
      <c r="CI18" s="2">
        <f t="shared" si="50"/>
        <v>-0.1100000000000001</v>
      </c>
      <c r="CJ18" s="2">
        <f t="shared" si="51"/>
        <v>0.17999999999999994</v>
      </c>
      <c r="CL18" s="2">
        <f t="shared" si="126"/>
        <v>0</v>
      </c>
      <c r="CM18" s="2">
        <f t="shared" si="127"/>
        <v>0</v>
      </c>
      <c r="CN18" s="2">
        <f t="shared" si="128"/>
        <v>0.2666000998502247</v>
      </c>
      <c r="CO18" s="2">
        <f t="shared" si="129"/>
        <v>0</v>
      </c>
      <c r="CQ18" s="2">
        <f t="shared" si="130"/>
        <v>0</v>
      </c>
      <c r="CR18" s="2">
        <f t="shared" si="131"/>
        <v>0</v>
      </c>
      <c r="CS18" s="2">
        <f t="shared" si="132"/>
        <v>0.28157763354967552</v>
      </c>
      <c r="CT18" s="2">
        <f t="shared" si="133"/>
        <v>0</v>
      </c>
      <c r="CW18" s="2">
        <f t="shared" si="54"/>
        <v>0</v>
      </c>
      <c r="CX18" s="2">
        <f t="shared" si="55"/>
        <v>0</v>
      </c>
      <c r="CY18" s="2">
        <f t="shared" si="56"/>
        <v>0.5</v>
      </c>
      <c r="CZ18" s="2">
        <f t="shared" si="57"/>
        <v>0</v>
      </c>
      <c r="DB18" s="2">
        <f t="shared" si="58"/>
        <v>7.0000000000000062E-2</v>
      </c>
      <c r="DC18" s="2">
        <f t="shared" si="59"/>
        <v>-7.999999999999996E-2</v>
      </c>
      <c r="DD18" s="2">
        <f t="shared" si="60"/>
        <v>-0.1100000000000001</v>
      </c>
      <c r="DE18" s="2">
        <f t="shared" si="61"/>
        <v>0.17999999999999994</v>
      </c>
      <c r="DG18" s="2">
        <f t="shared" si="134"/>
        <v>0</v>
      </c>
      <c r="DH18" s="2">
        <f t="shared" si="135"/>
        <v>0</v>
      </c>
      <c r="DI18" s="2">
        <f t="shared" si="136"/>
        <v>0.44499999999999995</v>
      </c>
      <c r="DJ18" s="2">
        <f t="shared" si="137"/>
        <v>0</v>
      </c>
      <c r="DM18" s="2">
        <f t="shared" si="63"/>
        <v>0</v>
      </c>
      <c r="DN18" s="2">
        <f t="shared" si="64"/>
        <v>0</v>
      </c>
      <c r="DO18" s="2">
        <f t="shared" si="65"/>
        <v>0</v>
      </c>
      <c r="DP18" s="2">
        <f t="shared" si="66"/>
        <v>0.5</v>
      </c>
      <c r="DR18" s="2">
        <f t="shared" si="138"/>
        <v>-3.0000000000000027E-2</v>
      </c>
      <c r="DS18" s="2">
        <f t="shared" si="139"/>
        <v>1.0000000000000009E-2</v>
      </c>
      <c r="DT18" s="2">
        <f t="shared" si="140"/>
        <v>-5.0000000000000044E-2</v>
      </c>
      <c r="DU18" s="2">
        <f t="shared" si="141"/>
        <v>-4.0000000000000036E-2</v>
      </c>
      <c r="DW18" s="12">
        <f t="shared" si="142"/>
        <v>0</v>
      </c>
      <c r="DX18" s="12">
        <f t="shared" si="143"/>
        <v>0</v>
      </c>
      <c r="DY18" s="12">
        <f t="shared" si="144"/>
        <v>0</v>
      </c>
      <c r="DZ18" s="12">
        <f t="shared" si="145"/>
        <v>0.48</v>
      </c>
      <c r="EB18" s="2">
        <f t="shared" si="146"/>
        <v>0</v>
      </c>
      <c r="EC18" s="2">
        <f t="shared" si="147"/>
        <v>0</v>
      </c>
      <c r="ED18" s="2">
        <f t="shared" si="148"/>
        <v>0</v>
      </c>
      <c r="EE18" s="2">
        <f t="shared" si="149"/>
        <v>0.47880299251870323</v>
      </c>
      <c r="EG18" s="2">
        <f t="shared" si="173"/>
        <v>0</v>
      </c>
      <c r="EH18" s="2">
        <f t="shared" si="71"/>
        <v>0</v>
      </c>
      <c r="EI18" s="2">
        <f t="shared" si="72"/>
        <v>0</v>
      </c>
      <c r="EJ18" s="2">
        <f t="shared" si="73"/>
        <v>1.1970074812967524E-3</v>
      </c>
      <c r="EL18" s="2">
        <f t="shared" si="150"/>
        <v>1.1970074812967524E-3</v>
      </c>
      <c r="EN18" s="2">
        <f t="shared" si="151"/>
        <v>0</v>
      </c>
      <c r="EO18" s="2">
        <f t="shared" si="152"/>
        <v>0</v>
      </c>
      <c r="EP18" s="2">
        <f t="shared" si="153"/>
        <v>0.28157763354967552</v>
      </c>
      <c r="EQ18" s="2">
        <f t="shared" si="154"/>
        <v>0</v>
      </c>
      <c r="ER18" s="2"/>
      <c r="ES18" s="2">
        <f t="shared" si="155"/>
        <v>0</v>
      </c>
      <c r="ET18" s="2">
        <f t="shared" si="156"/>
        <v>0</v>
      </c>
      <c r="EU18" s="2">
        <f t="shared" si="157"/>
        <v>0.44499999999999995</v>
      </c>
      <c r="EV18" s="2">
        <f t="shared" si="158"/>
        <v>0</v>
      </c>
      <c r="EX18" s="2">
        <f t="shared" si="74"/>
        <v>0</v>
      </c>
      <c r="EY18" s="2">
        <f t="shared" si="75"/>
        <v>0</v>
      </c>
      <c r="EZ18" s="2">
        <f t="shared" si="76"/>
        <v>0.72657763354967542</v>
      </c>
      <c r="FA18" s="2">
        <f t="shared" si="77"/>
        <v>0</v>
      </c>
      <c r="FC18" s="2">
        <f t="shared" si="159"/>
        <v>0.72657763354967542</v>
      </c>
      <c r="FD18" s="2">
        <f t="shared" si="78"/>
        <v>0.19999999999999996</v>
      </c>
      <c r="FE18" s="2">
        <f t="shared" si="160"/>
        <v>-1.1970074812967524E-3</v>
      </c>
      <c r="FF18" s="2">
        <f t="shared" si="161"/>
        <v>0.92538062606837856</v>
      </c>
      <c r="FG18" s="2"/>
      <c r="FH18" s="2">
        <f t="shared" si="162"/>
        <v>0</v>
      </c>
      <c r="FI18" s="2">
        <f t="shared" si="163"/>
        <v>0</v>
      </c>
      <c r="FJ18" s="2">
        <f t="shared" si="164"/>
        <v>0.78516624735991269</v>
      </c>
      <c r="FK18" s="2">
        <f t="shared" si="165"/>
        <v>0</v>
      </c>
      <c r="FL18" s="2"/>
      <c r="FM18" s="2">
        <f t="shared" si="79"/>
        <v>1</v>
      </c>
      <c r="FN18" s="2">
        <f t="shared" si="166"/>
        <v>-7.4619373931621436E-2</v>
      </c>
      <c r="FO18" s="40">
        <f t="shared" si="80"/>
        <v>1.9650667914292346</v>
      </c>
      <c r="FP18" s="2"/>
      <c r="FQ18" s="2">
        <f t="shared" si="81"/>
        <v>0</v>
      </c>
      <c r="FR18" s="2">
        <f t="shared" si="82"/>
        <v>0</v>
      </c>
      <c r="FS18" s="2">
        <f t="shared" si="83"/>
        <v>0.8</v>
      </c>
      <c r="FT18" s="2">
        <f t="shared" si="84"/>
        <v>0</v>
      </c>
      <c r="FU18" s="2"/>
      <c r="FV18" s="3">
        <f t="shared" si="85"/>
        <v>0</v>
      </c>
      <c r="FW18" s="3">
        <f t="shared" si="86"/>
        <v>0</v>
      </c>
      <c r="FX18" s="3">
        <f t="shared" si="87"/>
        <v>-9.1777958062905785E-2</v>
      </c>
      <c r="FY18" s="3">
        <f t="shared" si="88"/>
        <v>0</v>
      </c>
      <c r="FZ18" s="2"/>
      <c r="GA18" s="39">
        <f t="shared" si="167"/>
        <v>1.7996418371561094</v>
      </c>
      <c r="GB18" s="39">
        <f t="shared" si="168"/>
        <v>1.5017272176933312</v>
      </c>
      <c r="GC18" s="39">
        <f t="shared" si="169"/>
        <v>0.90795968910657476</v>
      </c>
      <c r="GD18" s="39">
        <f t="shared" si="170"/>
        <v>1.3365228020798681</v>
      </c>
    </row>
    <row r="19" spans="1:186" x14ac:dyDescent="0.25">
      <c r="A19" s="1">
        <f>'BTEvent-Driven Loop'!A18</f>
        <v>15</v>
      </c>
      <c r="C19" s="1">
        <f>'BTEvent-Driven Loop'!C18</f>
        <v>0</v>
      </c>
      <c r="D19" s="1">
        <f>'BTEvent-Driven Loop'!D18</f>
        <v>1</v>
      </c>
      <c r="E19" s="1">
        <f>'BTEvent-Driven Loop'!E18</f>
        <v>0</v>
      </c>
      <c r="F19" s="1">
        <f>'BTEvent-Driven Loop'!F18</f>
        <v>1</v>
      </c>
      <c r="H19" s="1">
        <f>'BTEvent-Driven Loop'!H18</f>
        <v>316.06720345612797</v>
      </c>
      <c r="I19" s="1">
        <f>'BTEvent-Driven Loop'!I18</f>
        <v>1258.4913967000373</v>
      </c>
      <c r="J19" s="1">
        <f>'BTEvent-Driven Loop'!J18</f>
        <v>2106.5651149548567</v>
      </c>
      <c r="K19" s="1">
        <f>'BTEvent-Driven Loop'!K18</f>
        <v>21072.882702319468</v>
      </c>
      <c r="L19" s="1"/>
      <c r="M19" s="1">
        <f>'BTEvent-Driven Loop'!M18</f>
        <v>277.75602727962763</v>
      </c>
      <c r="N19" s="1">
        <f>'BTEvent-Driven Loop'!N18</f>
        <v>1363.3656797583737</v>
      </c>
      <c r="O19" s="1">
        <f>'BTEvent-Driven Loop'!O18</f>
        <v>2372.6575505281021</v>
      </c>
      <c r="P19" s="1">
        <f>'BTEvent-Driven Loop'!P18</f>
        <v>20194.845923056157</v>
      </c>
      <c r="R19" s="2">
        <f t="shared" si="90"/>
        <v>-0.13</v>
      </c>
      <c r="S19" s="2">
        <f t="shared" si="91"/>
        <v>4.0000000000000036E-2</v>
      </c>
      <c r="T19" s="2">
        <f t="shared" si="92"/>
        <v>7.0000000000000062E-2</v>
      </c>
      <c r="U19" s="2">
        <f t="shared" si="93"/>
        <v>-8.0000000000000071E-2</v>
      </c>
      <c r="W19" s="2">
        <f t="shared" si="94"/>
        <v>-1.0000000000000009E-2</v>
      </c>
      <c r="X19" s="2">
        <f t="shared" si="95"/>
        <v>-4.0000000000000036E-2</v>
      </c>
      <c r="Y19" s="2">
        <f t="shared" si="96"/>
        <v>-5.0000000000000044E-2</v>
      </c>
      <c r="Z19" s="2">
        <f t="shared" si="97"/>
        <v>-4.0000000000000036E-2</v>
      </c>
      <c r="AB19" s="1">
        <f t="shared" si="98"/>
        <v>2</v>
      </c>
      <c r="AC19" s="2">
        <v>1</v>
      </c>
      <c r="AD19" s="3">
        <f t="shared" si="99"/>
        <v>0.5</v>
      </c>
      <c r="AF19" s="2">
        <f t="shared" si="100"/>
        <v>0</v>
      </c>
      <c r="AG19" s="2">
        <f t="shared" si="101"/>
        <v>0.5</v>
      </c>
      <c r="AH19" s="2">
        <f t="shared" si="102"/>
        <v>0</v>
      </c>
      <c r="AI19" s="2">
        <f t="shared" si="103"/>
        <v>0.5</v>
      </c>
      <c r="AK19" s="2">
        <f t="shared" si="104"/>
        <v>1</v>
      </c>
      <c r="AL19" s="2">
        <f t="shared" si="105"/>
        <v>0</v>
      </c>
      <c r="AN19" s="2">
        <f t="shared" si="171"/>
        <v>0</v>
      </c>
      <c r="AO19" s="2">
        <f t="shared" si="26"/>
        <v>0.5</v>
      </c>
      <c r="AP19" s="2">
        <f t="shared" si="27"/>
        <v>-0.8</v>
      </c>
      <c r="AQ19" s="2">
        <f t="shared" si="28"/>
        <v>0.5</v>
      </c>
      <c r="AS19" s="2">
        <f t="shared" si="106"/>
        <v>0</v>
      </c>
      <c r="AT19" s="2">
        <f t="shared" si="107"/>
        <v>0.5</v>
      </c>
      <c r="AU19" s="2">
        <f t="shared" si="108"/>
        <v>0</v>
      </c>
      <c r="AV19" s="2">
        <f t="shared" si="109"/>
        <v>0.5</v>
      </c>
      <c r="AX19" s="2">
        <f t="shared" si="110"/>
        <v>0</v>
      </c>
      <c r="AY19" s="2">
        <f t="shared" si="111"/>
        <v>0</v>
      </c>
      <c r="AZ19" s="2">
        <f t="shared" si="112"/>
        <v>0.8</v>
      </c>
      <c r="BA19" s="2">
        <f t="shared" si="113"/>
        <v>0</v>
      </c>
      <c r="BC19" s="2">
        <f t="shared" si="172"/>
        <v>0</v>
      </c>
      <c r="BD19" s="2">
        <f t="shared" si="32"/>
        <v>0</v>
      </c>
      <c r="BE19" s="2">
        <f t="shared" si="33"/>
        <v>0</v>
      </c>
      <c r="BF19" s="2">
        <f t="shared" si="34"/>
        <v>0</v>
      </c>
      <c r="BH19" s="2">
        <f t="shared" si="114"/>
        <v>0</v>
      </c>
      <c r="BI19" s="2">
        <f t="shared" si="115"/>
        <v>0.5</v>
      </c>
      <c r="BJ19" s="2">
        <f t="shared" si="116"/>
        <v>0</v>
      </c>
      <c r="BK19" s="2">
        <f t="shared" si="117"/>
        <v>0.5</v>
      </c>
      <c r="BM19" s="2">
        <f t="shared" si="118"/>
        <v>0</v>
      </c>
      <c r="BN19" s="2">
        <f t="shared" si="119"/>
        <v>0.49925112331502741</v>
      </c>
      <c r="BO19" s="2">
        <f t="shared" si="120"/>
        <v>0</v>
      </c>
      <c r="BP19" s="2">
        <f t="shared" si="121"/>
        <v>0.49925112331502741</v>
      </c>
      <c r="BR19" s="20">
        <f t="shared" si="39"/>
        <v>0</v>
      </c>
      <c r="BS19" s="20">
        <f t="shared" si="40"/>
        <v>7.4887668497258808E-4</v>
      </c>
      <c r="BT19" s="20">
        <f t="shared" si="41"/>
        <v>0</v>
      </c>
      <c r="BU19" s="20">
        <f t="shared" si="42"/>
        <v>7.4887668497258808E-4</v>
      </c>
      <c r="BW19" s="2">
        <f t="shared" si="43"/>
        <v>-1.0000000000000009E-2</v>
      </c>
      <c r="BX19" s="2">
        <f t="shared" si="44"/>
        <v>-4.0000000000000036E-2</v>
      </c>
      <c r="BY19" s="2">
        <f t="shared" si="45"/>
        <v>-5.0000000000000044E-2</v>
      </c>
      <c r="BZ19" s="2">
        <f t="shared" si="46"/>
        <v>-4.0000000000000036E-2</v>
      </c>
      <c r="CB19" s="2">
        <f t="shared" si="122"/>
        <v>0</v>
      </c>
      <c r="CC19" s="2">
        <f t="shared" si="123"/>
        <v>-1.9970044932601114E-2</v>
      </c>
      <c r="CD19" s="2">
        <f t="shared" si="124"/>
        <v>0</v>
      </c>
      <c r="CE19" s="2">
        <f t="shared" si="125"/>
        <v>-1.9970044932601114E-2</v>
      </c>
      <c r="CG19" s="2">
        <f t="shared" si="48"/>
        <v>-0.13</v>
      </c>
      <c r="CH19" s="2">
        <f t="shared" si="49"/>
        <v>4.0000000000000036E-2</v>
      </c>
      <c r="CI19" s="2">
        <f t="shared" si="50"/>
        <v>7.0000000000000062E-2</v>
      </c>
      <c r="CJ19" s="2">
        <f t="shared" si="51"/>
        <v>-8.0000000000000071E-2</v>
      </c>
      <c r="CL19" s="2">
        <f t="shared" si="126"/>
        <v>0</v>
      </c>
      <c r="CM19" s="2">
        <f t="shared" si="127"/>
        <v>0.51922116824762854</v>
      </c>
      <c r="CN19" s="2">
        <f t="shared" si="128"/>
        <v>0</v>
      </c>
      <c r="CO19" s="2">
        <f t="shared" si="129"/>
        <v>0.45931103344982516</v>
      </c>
      <c r="CQ19" s="2">
        <f t="shared" si="130"/>
        <v>0</v>
      </c>
      <c r="CR19" s="2">
        <f t="shared" si="131"/>
        <v>0.53919121318022967</v>
      </c>
      <c r="CS19" s="2">
        <f t="shared" si="132"/>
        <v>0</v>
      </c>
      <c r="CT19" s="2">
        <f t="shared" si="133"/>
        <v>0.47928107838242628</v>
      </c>
      <c r="CW19" s="2">
        <f t="shared" si="54"/>
        <v>0</v>
      </c>
      <c r="CX19" s="2">
        <f t="shared" si="55"/>
        <v>0</v>
      </c>
      <c r="CY19" s="2">
        <f t="shared" si="56"/>
        <v>0</v>
      </c>
      <c r="CZ19" s="2">
        <f t="shared" si="57"/>
        <v>0</v>
      </c>
      <c r="DB19" s="2">
        <f t="shared" si="58"/>
        <v>-0.13</v>
      </c>
      <c r="DC19" s="2">
        <f t="shared" si="59"/>
        <v>4.0000000000000036E-2</v>
      </c>
      <c r="DD19" s="2">
        <f t="shared" si="60"/>
        <v>7.0000000000000062E-2</v>
      </c>
      <c r="DE19" s="2">
        <f t="shared" si="61"/>
        <v>-8.0000000000000071E-2</v>
      </c>
      <c r="DG19" s="2">
        <f t="shared" si="134"/>
        <v>0</v>
      </c>
      <c r="DH19" s="2">
        <f t="shared" si="135"/>
        <v>0</v>
      </c>
      <c r="DI19" s="2">
        <f t="shared" si="136"/>
        <v>0</v>
      </c>
      <c r="DJ19" s="2">
        <f t="shared" si="137"/>
        <v>0</v>
      </c>
      <c r="DM19" s="2">
        <f t="shared" si="63"/>
        <v>0</v>
      </c>
      <c r="DN19" s="2">
        <f t="shared" si="64"/>
        <v>0</v>
      </c>
      <c r="DO19" s="2">
        <f t="shared" si="65"/>
        <v>0.8</v>
      </c>
      <c r="DP19" s="2">
        <f t="shared" si="66"/>
        <v>0</v>
      </c>
      <c r="DR19" s="2">
        <f t="shared" si="138"/>
        <v>-1.0000000000000009E-2</v>
      </c>
      <c r="DS19" s="2">
        <f t="shared" si="139"/>
        <v>-4.0000000000000036E-2</v>
      </c>
      <c r="DT19" s="2">
        <f t="shared" si="140"/>
        <v>-5.0000000000000044E-2</v>
      </c>
      <c r="DU19" s="2">
        <f t="shared" si="141"/>
        <v>-4.0000000000000036E-2</v>
      </c>
      <c r="DW19" s="12">
        <f t="shared" si="142"/>
        <v>0</v>
      </c>
      <c r="DX19" s="12">
        <f t="shared" si="143"/>
        <v>0</v>
      </c>
      <c r="DY19" s="12">
        <f t="shared" si="144"/>
        <v>0.76</v>
      </c>
      <c r="DZ19" s="12">
        <f t="shared" si="145"/>
        <v>0</v>
      </c>
      <c r="EB19" s="2">
        <f t="shared" si="146"/>
        <v>0</v>
      </c>
      <c r="EC19" s="2">
        <f t="shared" si="147"/>
        <v>0</v>
      </c>
      <c r="ED19" s="2">
        <f t="shared" si="148"/>
        <v>0.75810473815461354</v>
      </c>
      <c r="EE19" s="2">
        <f t="shared" si="149"/>
        <v>0</v>
      </c>
      <c r="EG19" s="2">
        <f t="shared" si="173"/>
        <v>0</v>
      </c>
      <c r="EH19" s="2">
        <f t="shared" si="71"/>
        <v>0</v>
      </c>
      <c r="EI19" s="2">
        <f t="shared" si="72"/>
        <v>1.8952618453864645E-3</v>
      </c>
      <c r="EJ19" s="2">
        <f t="shared" si="73"/>
        <v>0</v>
      </c>
      <c r="EL19" s="2">
        <f t="shared" si="150"/>
        <v>1.8952618453864645E-3</v>
      </c>
      <c r="EN19" s="2">
        <f t="shared" si="151"/>
        <v>0</v>
      </c>
      <c r="EO19" s="2">
        <f t="shared" si="152"/>
        <v>0.53919121318022967</v>
      </c>
      <c r="EP19" s="2">
        <f t="shared" si="153"/>
        <v>0</v>
      </c>
      <c r="EQ19" s="2">
        <f t="shared" si="154"/>
        <v>0.47928107838242628</v>
      </c>
      <c r="ER19" s="2"/>
      <c r="ES19" s="2">
        <f t="shared" si="155"/>
        <v>0</v>
      </c>
      <c r="ET19" s="2">
        <f t="shared" si="156"/>
        <v>0</v>
      </c>
      <c r="EU19" s="2">
        <f t="shared" si="157"/>
        <v>0</v>
      </c>
      <c r="EV19" s="2">
        <f t="shared" si="158"/>
        <v>0</v>
      </c>
      <c r="EX19" s="2">
        <f t="shared" si="74"/>
        <v>0</v>
      </c>
      <c r="EY19" s="2">
        <f t="shared" si="75"/>
        <v>0.53919121318022967</v>
      </c>
      <c r="EZ19" s="2">
        <f t="shared" si="76"/>
        <v>0</v>
      </c>
      <c r="FA19" s="2">
        <f t="shared" si="77"/>
        <v>0.47928107838242628</v>
      </c>
      <c r="FC19" s="2">
        <f t="shared" si="159"/>
        <v>1.0184722915626558</v>
      </c>
      <c r="FD19" s="2">
        <f t="shared" si="78"/>
        <v>0</v>
      </c>
      <c r="FE19" s="2">
        <f t="shared" si="160"/>
        <v>-1.8952618453864645E-3</v>
      </c>
      <c r="FF19" s="2">
        <f t="shared" si="161"/>
        <v>1.0165770297172694</v>
      </c>
      <c r="FG19" s="2"/>
      <c r="FH19" s="2">
        <f t="shared" si="162"/>
        <v>0</v>
      </c>
      <c r="FI19" s="2">
        <f t="shared" si="163"/>
        <v>0.53039877689366011</v>
      </c>
      <c r="FJ19" s="2">
        <f t="shared" si="164"/>
        <v>0</v>
      </c>
      <c r="FK19" s="2">
        <f t="shared" si="165"/>
        <v>0.47146557946103113</v>
      </c>
      <c r="FL19" s="2"/>
      <c r="FM19" s="2">
        <f t="shared" si="79"/>
        <v>1</v>
      </c>
      <c r="FN19" s="2">
        <f t="shared" si="166"/>
        <v>1.6577029717269376E-2</v>
      </c>
      <c r="FO19" s="40">
        <f t="shared" si="80"/>
        <v>1.9976417620271762</v>
      </c>
      <c r="FP19" s="2"/>
      <c r="FQ19" s="2">
        <f t="shared" si="81"/>
        <v>0</v>
      </c>
      <c r="FR19" s="2">
        <f t="shared" si="82"/>
        <v>0.5</v>
      </c>
      <c r="FS19" s="2">
        <f t="shared" si="83"/>
        <v>0</v>
      </c>
      <c r="FT19" s="2">
        <f t="shared" si="84"/>
        <v>0.5</v>
      </c>
      <c r="FU19" s="2"/>
      <c r="FV19" s="3">
        <f t="shared" si="85"/>
        <v>0</v>
      </c>
      <c r="FW19" s="3">
        <f t="shared" si="86"/>
        <v>7.8382426360459334E-2</v>
      </c>
      <c r="FX19" s="3">
        <f t="shared" si="87"/>
        <v>0</v>
      </c>
      <c r="FY19" s="3">
        <f t="shared" si="88"/>
        <v>-4.1437843235147431E-2</v>
      </c>
      <c r="FZ19" s="2"/>
      <c r="GA19" s="39">
        <f t="shared" si="167"/>
        <v>1.7996418371561094</v>
      </c>
      <c r="GB19" s="39">
        <f t="shared" si="168"/>
        <v>1.6194362407476761</v>
      </c>
      <c r="GC19" s="39">
        <f t="shared" si="169"/>
        <v>0.90795968910657476</v>
      </c>
      <c r="GD19" s="39">
        <f t="shared" si="170"/>
        <v>1.2811401797270825</v>
      </c>
    </row>
    <row r="20" spans="1:186" x14ac:dyDescent="0.25">
      <c r="A20" s="1">
        <f>'BTEvent-Driven Loop'!A19</f>
        <v>16</v>
      </c>
      <c r="C20" s="1">
        <f>'BTEvent-Driven Loop'!C19</f>
        <v>1</v>
      </c>
      <c r="D20" s="1">
        <f>'BTEvent-Driven Loop'!D19</f>
        <v>0</v>
      </c>
      <c r="E20" s="1">
        <f>'BTEvent-Driven Loop'!E19</f>
        <v>1</v>
      </c>
      <c r="F20" s="1">
        <f>'BTEvent-Driven Loop'!F19</f>
        <v>1</v>
      </c>
      <c r="H20" s="1">
        <f>'BTEvent-Driven Loop'!H19</f>
        <v>266.64578618844251</v>
      </c>
      <c r="I20" s="1">
        <f>'BTEvent-Driven Loop'!I19</f>
        <v>1417.9003069487087</v>
      </c>
      <c r="J20" s="1">
        <f>'BTEvent-Driven Loop'!J19</f>
        <v>2396.3841260333829</v>
      </c>
      <c r="K20" s="1">
        <f>'BTEvent-Driven Loop'!K19</f>
        <v>19589.00054536447</v>
      </c>
      <c r="L20" s="1"/>
      <c r="M20" s="1">
        <f>'BTEvent-Driven Loop'!M19</f>
        <v>255.53554509725743</v>
      </c>
      <c r="N20" s="1">
        <f>'BTEvent-Driven Loop'!N19</f>
        <v>1608.7715021148808</v>
      </c>
      <c r="O20" s="1">
        <f>'BTEvent-Driven Loop'!O19</f>
        <v>2681.1030320967552</v>
      </c>
      <c r="P20" s="1">
        <f>'BTEvent-Driven Loop'!P19</f>
        <v>24233.815107667386</v>
      </c>
      <c r="R20" s="2">
        <f t="shared" si="90"/>
        <v>-7.999999999999996E-2</v>
      </c>
      <c r="S20" s="2">
        <f t="shared" si="91"/>
        <v>0.17999999999999994</v>
      </c>
      <c r="T20" s="2">
        <f t="shared" si="92"/>
        <v>0.12999999999999989</v>
      </c>
      <c r="U20" s="2">
        <f t="shared" si="93"/>
        <v>0.19999999999999996</v>
      </c>
      <c r="W20" s="2">
        <f t="shared" si="94"/>
        <v>-4.0000000000000036E-2</v>
      </c>
      <c r="X20" s="2">
        <f t="shared" si="95"/>
        <v>4.0000000000000036E-2</v>
      </c>
      <c r="Y20" s="2">
        <f t="shared" si="96"/>
        <v>1.0000000000000009E-2</v>
      </c>
      <c r="Z20" s="2">
        <f t="shared" si="97"/>
        <v>-3.0000000000000138E-2</v>
      </c>
      <c r="AB20" s="1">
        <f t="shared" si="98"/>
        <v>3</v>
      </c>
      <c r="AC20" s="2">
        <v>1</v>
      </c>
      <c r="AD20" s="3">
        <f t="shared" si="99"/>
        <v>0.33333333333333331</v>
      </c>
      <c r="AF20" s="2">
        <f t="shared" si="100"/>
        <v>0.33333333333333331</v>
      </c>
      <c r="AG20" s="2">
        <f t="shared" si="101"/>
        <v>0</v>
      </c>
      <c r="AH20" s="2">
        <f t="shared" si="102"/>
        <v>0.33333333333333331</v>
      </c>
      <c r="AI20" s="2">
        <f t="shared" si="103"/>
        <v>0.33333333333333331</v>
      </c>
      <c r="AK20" s="2">
        <f t="shared" si="104"/>
        <v>1</v>
      </c>
      <c r="AL20" s="2">
        <f t="shared" si="105"/>
        <v>0</v>
      </c>
      <c r="AN20" s="2">
        <f t="shared" si="171"/>
        <v>0.33333333333333331</v>
      </c>
      <c r="AO20" s="2">
        <f t="shared" si="26"/>
        <v>-0.5</v>
      </c>
      <c r="AP20" s="2">
        <f t="shared" si="27"/>
        <v>0.33333333333333331</v>
      </c>
      <c r="AQ20" s="2">
        <f t="shared" si="28"/>
        <v>-0.16666666666666669</v>
      </c>
      <c r="AS20" s="2">
        <f t="shared" si="106"/>
        <v>0.33333333333333331</v>
      </c>
      <c r="AT20" s="2">
        <f t="shared" si="107"/>
        <v>0</v>
      </c>
      <c r="AU20" s="2">
        <f t="shared" si="108"/>
        <v>0.33333333333333331</v>
      </c>
      <c r="AV20" s="2">
        <f t="shared" si="109"/>
        <v>0</v>
      </c>
      <c r="AX20" s="2">
        <f t="shared" si="110"/>
        <v>0</v>
      </c>
      <c r="AY20" s="2">
        <f t="shared" si="111"/>
        <v>0.5</v>
      </c>
      <c r="AZ20" s="2">
        <f t="shared" si="112"/>
        <v>0</v>
      </c>
      <c r="BA20" s="2">
        <f t="shared" si="113"/>
        <v>0.16666666666666669</v>
      </c>
      <c r="BC20" s="2">
        <f t="shared" si="172"/>
        <v>0</v>
      </c>
      <c r="BD20" s="2">
        <f t="shared" si="32"/>
        <v>0</v>
      </c>
      <c r="BE20" s="2">
        <f t="shared" si="33"/>
        <v>0</v>
      </c>
      <c r="BF20" s="2">
        <f t="shared" si="34"/>
        <v>0.33333333333333331</v>
      </c>
      <c r="BH20" s="2">
        <f t="shared" si="114"/>
        <v>0.33333333333333331</v>
      </c>
      <c r="BI20" s="2">
        <f t="shared" si="115"/>
        <v>0</v>
      </c>
      <c r="BJ20" s="2">
        <f t="shared" si="116"/>
        <v>0.33333333333333331</v>
      </c>
      <c r="BK20" s="2">
        <f t="shared" si="117"/>
        <v>0</v>
      </c>
      <c r="BM20" s="2">
        <f t="shared" si="118"/>
        <v>0.33283408221001826</v>
      </c>
      <c r="BN20" s="2">
        <f t="shared" si="119"/>
        <v>0</v>
      </c>
      <c r="BO20" s="2">
        <f t="shared" si="120"/>
        <v>0.33283408221001826</v>
      </c>
      <c r="BP20" s="2">
        <f t="shared" si="121"/>
        <v>0</v>
      </c>
      <c r="BR20" s="20">
        <f t="shared" si="39"/>
        <v>4.9925112331505872E-4</v>
      </c>
      <c r="BS20" s="20">
        <f t="shared" si="40"/>
        <v>0</v>
      </c>
      <c r="BT20" s="20">
        <f t="shared" si="41"/>
        <v>4.9925112331505872E-4</v>
      </c>
      <c r="BU20" s="20">
        <f t="shared" si="42"/>
        <v>0</v>
      </c>
      <c r="BW20" s="2">
        <f t="shared" si="43"/>
        <v>-4.0000000000000036E-2</v>
      </c>
      <c r="BX20" s="2">
        <f t="shared" si="44"/>
        <v>4.0000000000000036E-2</v>
      </c>
      <c r="BY20" s="2">
        <f t="shared" si="45"/>
        <v>1.0000000000000009E-2</v>
      </c>
      <c r="BZ20" s="2">
        <f t="shared" si="46"/>
        <v>-3.0000000000000138E-2</v>
      </c>
      <c r="CB20" s="2">
        <f t="shared" si="122"/>
        <v>-1.3313363288400742E-2</v>
      </c>
      <c r="CC20" s="2">
        <f t="shared" si="123"/>
        <v>0</v>
      </c>
      <c r="CD20" s="2">
        <f t="shared" si="124"/>
        <v>3.3283408221001856E-3</v>
      </c>
      <c r="CE20" s="2">
        <f t="shared" si="125"/>
        <v>0</v>
      </c>
      <c r="CG20" s="2">
        <f t="shared" si="48"/>
        <v>-7.999999999999996E-2</v>
      </c>
      <c r="CH20" s="2">
        <f t="shared" si="49"/>
        <v>0.17999999999999994</v>
      </c>
      <c r="CI20" s="2">
        <f t="shared" si="50"/>
        <v>0.12999999999999989</v>
      </c>
      <c r="CJ20" s="2">
        <f t="shared" si="51"/>
        <v>0.19999999999999996</v>
      </c>
      <c r="CL20" s="2">
        <f t="shared" si="126"/>
        <v>0.30620735563321683</v>
      </c>
      <c r="CM20" s="2">
        <f t="shared" si="127"/>
        <v>0</v>
      </c>
      <c r="CN20" s="2">
        <f t="shared" si="128"/>
        <v>0.37610251289732061</v>
      </c>
      <c r="CO20" s="2">
        <f t="shared" si="129"/>
        <v>0</v>
      </c>
      <c r="CQ20" s="2">
        <f t="shared" si="130"/>
        <v>0.3195207189216176</v>
      </c>
      <c r="CR20" s="2">
        <f t="shared" si="131"/>
        <v>0</v>
      </c>
      <c r="CS20" s="2">
        <f t="shared" si="132"/>
        <v>0.3727741720752204</v>
      </c>
      <c r="CT20" s="2">
        <f t="shared" si="133"/>
        <v>0</v>
      </c>
      <c r="CW20" s="2">
        <f t="shared" si="54"/>
        <v>0</v>
      </c>
      <c r="CX20" s="2">
        <f t="shared" si="55"/>
        <v>0</v>
      </c>
      <c r="CY20" s="2">
        <f t="shared" si="56"/>
        <v>0</v>
      </c>
      <c r="CZ20" s="2">
        <f t="shared" si="57"/>
        <v>0.33333333333333331</v>
      </c>
      <c r="DB20" s="2">
        <f t="shared" si="58"/>
        <v>-7.999999999999996E-2</v>
      </c>
      <c r="DC20" s="2">
        <f t="shared" si="59"/>
        <v>0.17999999999999994</v>
      </c>
      <c r="DD20" s="2">
        <f t="shared" si="60"/>
        <v>0.12999999999999989</v>
      </c>
      <c r="DE20" s="2">
        <f t="shared" si="61"/>
        <v>0.19999999999999996</v>
      </c>
      <c r="DG20" s="2">
        <f t="shared" si="134"/>
        <v>0</v>
      </c>
      <c r="DH20" s="2">
        <f t="shared" si="135"/>
        <v>0</v>
      </c>
      <c r="DI20" s="2">
        <f t="shared" si="136"/>
        <v>0</v>
      </c>
      <c r="DJ20" s="2">
        <f t="shared" si="137"/>
        <v>0.39999999999999997</v>
      </c>
      <c r="DM20" s="2">
        <f t="shared" si="63"/>
        <v>0</v>
      </c>
      <c r="DN20" s="2">
        <f t="shared" si="64"/>
        <v>0.5</v>
      </c>
      <c r="DO20" s="2">
        <f t="shared" si="65"/>
        <v>0</v>
      </c>
      <c r="DP20" s="2">
        <f t="shared" si="66"/>
        <v>0.16666666666666669</v>
      </c>
      <c r="DR20" s="2">
        <f t="shared" si="138"/>
        <v>-4.0000000000000036E-2</v>
      </c>
      <c r="DS20" s="2">
        <f t="shared" si="139"/>
        <v>4.0000000000000036E-2</v>
      </c>
      <c r="DT20" s="2">
        <f t="shared" si="140"/>
        <v>1.0000000000000009E-2</v>
      </c>
      <c r="DU20" s="2">
        <f t="shared" si="141"/>
        <v>-3.0000000000000138E-2</v>
      </c>
      <c r="DW20" s="12">
        <f t="shared" si="142"/>
        <v>0</v>
      </c>
      <c r="DX20" s="12">
        <f t="shared" si="143"/>
        <v>0.52</v>
      </c>
      <c r="DY20" s="12">
        <f t="shared" si="144"/>
        <v>0</v>
      </c>
      <c r="DZ20" s="12">
        <f t="shared" si="145"/>
        <v>0.16166666666666665</v>
      </c>
      <c r="EB20" s="2">
        <f t="shared" si="146"/>
        <v>0</v>
      </c>
      <c r="EC20" s="2">
        <f t="shared" si="147"/>
        <v>0.51870324189526185</v>
      </c>
      <c r="ED20" s="2">
        <f t="shared" si="148"/>
        <v>0</v>
      </c>
      <c r="EE20" s="2">
        <f t="shared" si="149"/>
        <v>0.16126350789692434</v>
      </c>
      <c r="EG20" s="2">
        <f t="shared" si="173"/>
        <v>0</v>
      </c>
      <c r="EH20" s="2">
        <f t="shared" si="71"/>
        <v>1.2967581047381715E-3</v>
      </c>
      <c r="EI20" s="2">
        <f t="shared" si="72"/>
        <v>0</v>
      </c>
      <c r="EJ20" s="2">
        <f t="shared" si="73"/>
        <v>4.0315876974231224E-4</v>
      </c>
      <c r="EL20" s="2">
        <f t="shared" si="150"/>
        <v>1.6999168744804838E-3</v>
      </c>
      <c r="EN20" s="2">
        <f t="shared" si="151"/>
        <v>0.3195207189216176</v>
      </c>
      <c r="EO20" s="2">
        <f t="shared" si="152"/>
        <v>0</v>
      </c>
      <c r="EP20" s="2">
        <f t="shared" si="153"/>
        <v>0.3727741720752204</v>
      </c>
      <c r="EQ20" s="2">
        <f t="shared" si="154"/>
        <v>0</v>
      </c>
      <c r="ER20" s="2"/>
      <c r="ES20" s="2">
        <f t="shared" si="155"/>
        <v>0</v>
      </c>
      <c r="ET20" s="2">
        <f t="shared" si="156"/>
        <v>0</v>
      </c>
      <c r="EU20" s="2">
        <f t="shared" si="157"/>
        <v>0</v>
      </c>
      <c r="EV20" s="2">
        <f t="shared" si="158"/>
        <v>0.39999999999999997</v>
      </c>
      <c r="EX20" s="2">
        <f t="shared" si="74"/>
        <v>0.3195207189216176</v>
      </c>
      <c r="EY20" s="2">
        <f t="shared" si="75"/>
        <v>0</v>
      </c>
      <c r="EZ20" s="2">
        <f t="shared" si="76"/>
        <v>0.3727741720752204</v>
      </c>
      <c r="FA20" s="2">
        <f t="shared" si="77"/>
        <v>0.39999999999999997</v>
      </c>
      <c r="FC20" s="2">
        <f t="shared" si="159"/>
        <v>1.092294890996838</v>
      </c>
      <c r="FD20" s="2">
        <f t="shared" si="78"/>
        <v>0</v>
      </c>
      <c r="FE20" s="2">
        <f t="shared" si="160"/>
        <v>-1.6999168744804838E-3</v>
      </c>
      <c r="FF20" s="2">
        <f t="shared" si="161"/>
        <v>1.0905949741223575</v>
      </c>
      <c r="FG20" s="2"/>
      <c r="FH20" s="2">
        <f t="shared" si="162"/>
        <v>0.29297835264530525</v>
      </c>
      <c r="FI20" s="2">
        <f t="shared" si="163"/>
        <v>0</v>
      </c>
      <c r="FJ20" s="2">
        <f t="shared" si="164"/>
        <v>0.34180807808618935</v>
      </c>
      <c r="FK20" s="2">
        <f t="shared" si="165"/>
        <v>0.36677227521784145</v>
      </c>
      <c r="FL20" s="2"/>
      <c r="FM20" s="2">
        <f t="shared" si="79"/>
        <v>1</v>
      </c>
      <c r="FN20" s="2">
        <f t="shared" si="166"/>
        <v>9.0594974122357508E-2</v>
      </c>
      <c r="FO20" s="40">
        <f t="shared" si="80"/>
        <v>2.1786180657637688</v>
      </c>
      <c r="FP20" s="2"/>
      <c r="FQ20" s="2">
        <f t="shared" si="81"/>
        <v>0.33333333333333331</v>
      </c>
      <c r="FR20" s="2">
        <f t="shared" si="82"/>
        <v>0</v>
      </c>
      <c r="FS20" s="2">
        <f t="shared" si="83"/>
        <v>0.33333333333333331</v>
      </c>
      <c r="FT20" s="2">
        <f t="shared" si="84"/>
        <v>0.33333333333333331</v>
      </c>
      <c r="FU20" s="2"/>
      <c r="FV20" s="3">
        <f t="shared" si="85"/>
        <v>-4.1437843235147209E-2</v>
      </c>
      <c r="FW20" s="3">
        <f t="shared" si="86"/>
        <v>0</v>
      </c>
      <c r="FX20" s="3">
        <f t="shared" si="87"/>
        <v>0.11832251622566137</v>
      </c>
      <c r="FY20" s="3">
        <f t="shared" si="88"/>
        <v>0.19999999999999996</v>
      </c>
      <c r="FZ20" s="2"/>
      <c r="GA20" s="39">
        <f t="shared" si="167"/>
        <v>1.7250685608286223</v>
      </c>
      <c r="GB20" s="39">
        <f t="shared" si="168"/>
        <v>1.6194362407476761</v>
      </c>
      <c r="GC20" s="39">
        <f t="shared" si="169"/>
        <v>1.0153917641531338</v>
      </c>
      <c r="GD20" s="39">
        <f t="shared" si="170"/>
        <v>1.537368215672499</v>
      </c>
    </row>
    <row r="21" spans="1:186" x14ac:dyDescent="0.25">
      <c r="A21" s="1">
        <f>'BTEvent-Driven Loop'!A20</f>
        <v>17</v>
      </c>
      <c r="C21" s="1">
        <f>'BTEvent-Driven Loop'!C20</f>
        <v>0</v>
      </c>
      <c r="D21" s="1">
        <f>'BTEvent-Driven Loop'!D20</f>
        <v>1</v>
      </c>
      <c r="E21" s="1">
        <f>'BTEvent-Driven Loop'!E20</f>
        <v>1</v>
      </c>
      <c r="F21" s="1">
        <f>'BTEvent-Driven Loop'!F20</f>
        <v>1</v>
      </c>
      <c r="H21" s="1">
        <f>'BTEvent-Driven Loop'!H20</f>
        <v>258.09090054823002</v>
      </c>
      <c r="I21" s="1">
        <f>'BTEvent-Driven Loop'!I20</f>
        <v>1657.0346471783273</v>
      </c>
      <c r="J21" s="1">
        <f>'BTEvent-Driven Loop'!J20</f>
        <v>2681.1030320967552</v>
      </c>
      <c r="K21" s="1">
        <f>'BTEvent-Driven Loop'!K20</f>
        <v>25203.167711974082</v>
      </c>
      <c r="L21" s="1"/>
      <c r="M21" s="1">
        <f>'BTEvent-Driven Loop'!M20</f>
        <v>270.86767780309287</v>
      </c>
      <c r="N21" s="1">
        <f>'BTEvent-Driven Loop'!N20</f>
        <v>1801.8240823686667</v>
      </c>
      <c r="O21" s="1">
        <f>'BTEvent-Driven Loop'!O20</f>
        <v>3056.4574565903013</v>
      </c>
      <c r="P21" s="1">
        <f>'BTEvent-Driven Loop'!P20</f>
        <v>25687.84401412743</v>
      </c>
      <c r="R21" s="2">
        <f t="shared" si="90"/>
        <v>6.0000000000000053E-2</v>
      </c>
      <c r="S21" s="2">
        <f t="shared" si="91"/>
        <v>0.12000000000000011</v>
      </c>
      <c r="T21" s="2">
        <f t="shared" si="92"/>
        <v>0.14000000000000012</v>
      </c>
      <c r="U21" s="2">
        <f t="shared" si="93"/>
        <v>6.0000000000000053E-2</v>
      </c>
      <c r="W21" s="2">
        <f t="shared" si="94"/>
        <v>1.0000000000000009E-2</v>
      </c>
      <c r="X21" s="2">
        <f t="shared" si="95"/>
        <v>3.0000000000000027E-2</v>
      </c>
      <c r="Y21" s="2">
        <f t="shared" si="96"/>
        <v>0</v>
      </c>
      <c r="Z21" s="2">
        <f t="shared" si="97"/>
        <v>4.0000000000000036E-2</v>
      </c>
      <c r="AB21" s="1">
        <f t="shared" si="98"/>
        <v>3</v>
      </c>
      <c r="AC21" s="2">
        <v>1</v>
      </c>
      <c r="AD21" s="3">
        <f t="shared" si="99"/>
        <v>0.33333333333333331</v>
      </c>
      <c r="AF21" s="2">
        <f t="shared" si="100"/>
        <v>0</v>
      </c>
      <c r="AG21" s="2">
        <f t="shared" si="101"/>
        <v>0.33333333333333331</v>
      </c>
      <c r="AH21" s="2">
        <f t="shared" si="102"/>
        <v>0.33333333333333331</v>
      </c>
      <c r="AI21" s="2">
        <f t="shared" si="103"/>
        <v>0.33333333333333331</v>
      </c>
      <c r="AK21" s="2">
        <f t="shared" si="104"/>
        <v>1</v>
      </c>
      <c r="AL21" s="2">
        <f t="shared" si="105"/>
        <v>0</v>
      </c>
      <c r="AN21" s="2">
        <f t="shared" si="171"/>
        <v>-0.33333333333333331</v>
      </c>
      <c r="AO21" s="2">
        <f t="shared" si="26"/>
        <v>0.33333333333333331</v>
      </c>
      <c r="AP21" s="2">
        <f t="shared" si="27"/>
        <v>0</v>
      </c>
      <c r="AQ21" s="2">
        <f t="shared" si="28"/>
        <v>0</v>
      </c>
      <c r="AS21" s="2">
        <f t="shared" si="106"/>
        <v>0</v>
      </c>
      <c r="AT21" s="2">
        <f t="shared" si="107"/>
        <v>0.33333333333333331</v>
      </c>
      <c r="AU21" s="2">
        <f t="shared" si="108"/>
        <v>0</v>
      </c>
      <c r="AV21" s="2">
        <f t="shared" si="109"/>
        <v>0</v>
      </c>
      <c r="AX21" s="2">
        <f t="shared" si="110"/>
        <v>0.33333333333333331</v>
      </c>
      <c r="AY21" s="2">
        <f t="shared" si="111"/>
        <v>0</v>
      </c>
      <c r="AZ21" s="2">
        <f t="shared" si="112"/>
        <v>0</v>
      </c>
      <c r="BA21" s="2">
        <f t="shared" si="113"/>
        <v>0</v>
      </c>
      <c r="BC21" s="2">
        <f t="shared" si="172"/>
        <v>0</v>
      </c>
      <c r="BD21" s="2">
        <f t="shared" si="32"/>
        <v>0</v>
      </c>
      <c r="BE21" s="2">
        <f t="shared" si="33"/>
        <v>0.33333333333333331</v>
      </c>
      <c r="BF21" s="2">
        <f t="shared" si="34"/>
        <v>0.33333333333333331</v>
      </c>
      <c r="BH21" s="2">
        <f t="shared" si="114"/>
        <v>0</v>
      </c>
      <c r="BI21" s="2">
        <f t="shared" si="115"/>
        <v>0.33333333333333331</v>
      </c>
      <c r="BJ21" s="2">
        <f t="shared" si="116"/>
        <v>0</v>
      </c>
      <c r="BK21" s="2">
        <f t="shared" si="117"/>
        <v>0</v>
      </c>
      <c r="BM21" s="2">
        <f t="shared" si="118"/>
        <v>0</v>
      </c>
      <c r="BN21" s="2">
        <f t="shared" si="119"/>
        <v>0.33283408221001826</v>
      </c>
      <c r="BO21" s="2">
        <f t="shared" si="120"/>
        <v>0</v>
      </c>
      <c r="BP21" s="2">
        <f t="shared" si="121"/>
        <v>0</v>
      </c>
      <c r="BR21" s="20">
        <f t="shared" si="39"/>
        <v>0</v>
      </c>
      <c r="BS21" s="20">
        <f t="shared" si="40"/>
        <v>4.9925112331505872E-4</v>
      </c>
      <c r="BT21" s="20">
        <f t="shared" si="41"/>
        <v>0</v>
      </c>
      <c r="BU21" s="20">
        <f t="shared" si="42"/>
        <v>0</v>
      </c>
      <c r="BW21" s="2">
        <f t="shared" si="43"/>
        <v>1.0000000000000009E-2</v>
      </c>
      <c r="BX21" s="2">
        <f t="shared" si="44"/>
        <v>3.0000000000000027E-2</v>
      </c>
      <c r="BY21" s="2">
        <f t="shared" si="45"/>
        <v>0</v>
      </c>
      <c r="BZ21" s="2">
        <f t="shared" si="46"/>
        <v>4.0000000000000036E-2</v>
      </c>
      <c r="CB21" s="2">
        <f t="shared" si="122"/>
        <v>0</v>
      </c>
      <c r="CC21" s="2">
        <f t="shared" si="123"/>
        <v>9.9850224663005568E-3</v>
      </c>
      <c r="CD21" s="2">
        <f t="shared" si="124"/>
        <v>0</v>
      </c>
      <c r="CE21" s="2">
        <f t="shared" si="125"/>
        <v>0</v>
      </c>
      <c r="CG21" s="2">
        <f t="shared" si="48"/>
        <v>6.0000000000000053E-2</v>
      </c>
      <c r="CH21" s="2">
        <f t="shared" si="49"/>
        <v>0.12000000000000011</v>
      </c>
      <c r="CI21" s="2">
        <f t="shared" si="50"/>
        <v>0.14000000000000012</v>
      </c>
      <c r="CJ21" s="2">
        <f t="shared" si="51"/>
        <v>6.0000000000000053E-2</v>
      </c>
      <c r="CL21" s="2">
        <f t="shared" si="126"/>
        <v>0</v>
      </c>
      <c r="CM21" s="2">
        <f t="shared" si="127"/>
        <v>0.37277417207522046</v>
      </c>
      <c r="CN21" s="2">
        <f t="shared" si="128"/>
        <v>0</v>
      </c>
      <c r="CO21" s="2">
        <f t="shared" si="129"/>
        <v>0</v>
      </c>
      <c r="CQ21" s="2">
        <f t="shared" si="130"/>
        <v>0</v>
      </c>
      <c r="CR21" s="2">
        <f t="shared" si="131"/>
        <v>0.36278914960891989</v>
      </c>
      <c r="CS21" s="2">
        <f t="shared" si="132"/>
        <v>0</v>
      </c>
      <c r="CT21" s="2">
        <f t="shared" si="133"/>
        <v>0</v>
      </c>
      <c r="CW21" s="2">
        <f t="shared" si="54"/>
        <v>0</v>
      </c>
      <c r="CX21" s="2">
        <f t="shared" si="55"/>
        <v>0</v>
      </c>
      <c r="CY21" s="2">
        <f t="shared" si="56"/>
        <v>0.33333333333333331</v>
      </c>
      <c r="CZ21" s="2">
        <f t="shared" si="57"/>
        <v>0.33333333333333331</v>
      </c>
      <c r="DB21" s="2">
        <f t="shared" si="58"/>
        <v>6.0000000000000053E-2</v>
      </c>
      <c r="DC21" s="2">
        <f t="shared" si="59"/>
        <v>0.12000000000000011</v>
      </c>
      <c r="DD21" s="2">
        <f t="shared" si="60"/>
        <v>0.14000000000000012</v>
      </c>
      <c r="DE21" s="2">
        <f t="shared" si="61"/>
        <v>6.0000000000000053E-2</v>
      </c>
      <c r="DG21" s="2">
        <f t="shared" si="134"/>
        <v>0</v>
      </c>
      <c r="DH21" s="2">
        <f t="shared" si="135"/>
        <v>0</v>
      </c>
      <c r="DI21" s="2">
        <f t="shared" si="136"/>
        <v>0.38</v>
      </c>
      <c r="DJ21" s="2">
        <f t="shared" si="137"/>
        <v>0.35333333333333333</v>
      </c>
      <c r="DM21" s="2">
        <f t="shared" si="63"/>
        <v>0.33333333333333331</v>
      </c>
      <c r="DN21" s="2">
        <f t="shared" si="64"/>
        <v>0</v>
      </c>
      <c r="DO21" s="2">
        <f t="shared" si="65"/>
        <v>0</v>
      </c>
      <c r="DP21" s="2">
        <f t="shared" si="66"/>
        <v>0</v>
      </c>
      <c r="DR21" s="2">
        <f t="shared" si="138"/>
        <v>1.0000000000000009E-2</v>
      </c>
      <c r="DS21" s="2">
        <f t="shared" si="139"/>
        <v>3.0000000000000027E-2</v>
      </c>
      <c r="DT21" s="2">
        <f t="shared" si="140"/>
        <v>0</v>
      </c>
      <c r="DU21" s="2">
        <f t="shared" si="141"/>
        <v>4.0000000000000036E-2</v>
      </c>
      <c r="DW21" s="12">
        <f t="shared" si="142"/>
        <v>0.33666666666666667</v>
      </c>
      <c r="DX21" s="12">
        <f t="shared" si="143"/>
        <v>0</v>
      </c>
      <c r="DY21" s="12">
        <f t="shared" si="144"/>
        <v>0</v>
      </c>
      <c r="DZ21" s="12">
        <f t="shared" si="145"/>
        <v>0</v>
      </c>
      <c r="EB21" s="2">
        <f t="shared" si="146"/>
        <v>0.33582709891936829</v>
      </c>
      <c r="EC21" s="2">
        <f t="shared" si="147"/>
        <v>0</v>
      </c>
      <c r="ED21" s="2">
        <f t="shared" si="148"/>
        <v>0</v>
      </c>
      <c r="EE21" s="2">
        <f t="shared" si="149"/>
        <v>0</v>
      </c>
      <c r="EG21" s="2">
        <f t="shared" si="173"/>
        <v>8.3956774729837536E-4</v>
      </c>
      <c r="EH21" s="2">
        <f t="shared" si="71"/>
        <v>0</v>
      </c>
      <c r="EI21" s="2">
        <f t="shared" si="72"/>
        <v>0</v>
      </c>
      <c r="EJ21" s="2">
        <f t="shared" si="73"/>
        <v>0</v>
      </c>
      <c r="EL21" s="2">
        <f t="shared" si="150"/>
        <v>8.3956774729837536E-4</v>
      </c>
      <c r="EN21" s="2">
        <f t="shared" si="151"/>
        <v>0</v>
      </c>
      <c r="EO21" s="2">
        <f t="shared" si="152"/>
        <v>0.36278914960891989</v>
      </c>
      <c r="EP21" s="2">
        <f t="shared" si="153"/>
        <v>0</v>
      </c>
      <c r="EQ21" s="2">
        <f t="shared" si="154"/>
        <v>0</v>
      </c>
      <c r="ER21" s="2"/>
      <c r="ES21" s="2">
        <f t="shared" si="155"/>
        <v>0</v>
      </c>
      <c r="ET21" s="2">
        <f t="shared" si="156"/>
        <v>0</v>
      </c>
      <c r="EU21" s="2">
        <f t="shared" si="157"/>
        <v>0.38</v>
      </c>
      <c r="EV21" s="2">
        <f t="shared" si="158"/>
        <v>0.35333333333333333</v>
      </c>
      <c r="EX21" s="2">
        <f t="shared" si="74"/>
        <v>0</v>
      </c>
      <c r="EY21" s="2">
        <f t="shared" si="75"/>
        <v>0.36278914960891989</v>
      </c>
      <c r="EZ21" s="2">
        <f t="shared" si="76"/>
        <v>0.38</v>
      </c>
      <c r="FA21" s="2">
        <f t="shared" si="77"/>
        <v>0.35333333333333333</v>
      </c>
      <c r="FC21" s="2">
        <f t="shared" si="159"/>
        <v>1.0961224829422531</v>
      </c>
      <c r="FD21" s="2">
        <f t="shared" si="78"/>
        <v>0</v>
      </c>
      <c r="FE21" s="2">
        <f t="shared" si="160"/>
        <v>-8.3956774729837536E-4</v>
      </c>
      <c r="FF21" s="2">
        <f t="shared" si="161"/>
        <v>1.0952829151949548</v>
      </c>
      <c r="FG21" s="2"/>
      <c r="FH21" s="2">
        <f t="shared" si="162"/>
        <v>0</v>
      </c>
      <c r="FI21" s="2">
        <f t="shared" si="163"/>
        <v>0.33122871230429562</v>
      </c>
      <c r="FJ21" s="2">
        <f t="shared" si="164"/>
        <v>0.34694232396783248</v>
      </c>
      <c r="FK21" s="2">
        <f t="shared" si="165"/>
        <v>0.32259549421570388</v>
      </c>
      <c r="FL21" s="2"/>
      <c r="FM21" s="2">
        <f t="shared" si="79"/>
        <v>1</v>
      </c>
      <c r="FN21" s="2">
        <f t="shared" si="166"/>
        <v>9.5282915194954798E-2</v>
      </c>
      <c r="FO21" s="40">
        <f t="shared" si="80"/>
        <v>2.3862031461661344</v>
      </c>
      <c r="FP21" s="2"/>
      <c r="FQ21" s="2">
        <f t="shared" si="81"/>
        <v>0</v>
      </c>
      <c r="FR21" s="2">
        <f t="shared" si="82"/>
        <v>0.33333333333333331</v>
      </c>
      <c r="FS21" s="2">
        <f t="shared" si="83"/>
        <v>0.33333333333333331</v>
      </c>
      <c r="FT21" s="2">
        <f t="shared" si="84"/>
        <v>0.33333333333333331</v>
      </c>
      <c r="FU21" s="2"/>
      <c r="FV21" s="3">
        <f t="shared" si="85"/>
        <v>0</v>
      </c>
      <c r="FW21" s="3">
        <f t="shared" si="86"/>
        <v>8.8367448826759842E-2</v>
      </c>
      <c r="FX21" s="3">
        <f t="shared" si="87"/>
        <v>0.14000000000000012</v>
      </c>
      <c r="FY21" s="3">
        <f t="shared" si="88"/>
        <v>6.0000000000000053E-2</v>
      </c>
      <c r="FZ21" s="2"/>
      <c r="GA21" s="39">
        <f t="shared" si="167"/>
        <v>1.7250685608286223</v>
      </c>
      <c r="GB21" s="39">
        <f t="shared" si="168"/>
        <v>1.7625416898801467</v>
      </c>
      <c r="GC21" s="39">
        <f t="shared" si="169"/>
        <v>1.1575466111345727</v>
      </c>
      <c r="GD21" s="39">
        <f t="shared" si="170"/>
        <v>1.6296103086128491</v>
      </c>
    </row>
    <row r="22" spans="1:186" x14ac:dyDescent="0.25">
      <c r="A22" s="1">
        <f>'BTEvent-Driven Loop'!A21</f>
        <v>18</v>
      </c>
      <c r="C22" s="1">
        <f>'BTEvent-Driven Loop'!C21</f>
        <v>0</v>
      </c>
      <c r="D22" s="1">
        <f>'BTEvent-Driven Loop'!D21</f>
        <v>1</v>
      </c>
      <c r="E22" s="1">
        <f>'BTEvent-Driven Loop'!E21</f>
        <v>0</v>
      </c>
      <c r="F22" s="1">
        <f>'BTEvent-Driven Loop'!F21</f>
        <v>1</v>
      </c>
      <c r="H22" s="1">
        <f>'BTEvent-Driven Loop'!H21</f>
        <v>268.15900102506197</v>
      </c>
      <c r="I22" s="1">
        <f>'BTEvent-Driven Loop'!I21</f>
        <v>1819.8423231923534</v>
      </c>
      <c r="J22" s="1">
        <f>'BTEvent-Driven Loop'!J21</f>
        <v>3025.8928820243982</v>
      </c>
      <c r="K22" s="1">
        <f>'BTEvent-Driven Loop'!K21</f>
        <v>26458.479334551252</v>
      </c>
      <c r="L22" s="1"/>
      <c r="M22" s="1">
        <f>'BTEvent-Driven Loop'!M21</f>
        <v>311.49782947355681</v>
      </c>
      <c r="N22" s="1">
        <f>'BTEvent-Driven Loop'!N21</f>
        <v>1585.6051924844267</v>
      </c>
      <c r="O22" s="1">
        <f>'BTEvent-Driven Loop'!O21</f>
        <v>3331.5386276834288</v>
      </c>
      <c r="P22" s="1">
        <f>'BTEvent-Driven Loop'!P21</f>
        <v>33394.197218365662</v>
      </c>
      <c r="R22" s="2">
        <f t="shared" si="90"/>
        <v>0.14999999999999991</v>
      </c>
      <c r="S22" s="2">
        <f t="shared" si="91"/>
        <v>-0.12</v>
      </c>
      <c r="T22" s="2">
        <f t="shared" si="92"/>
        <v>9.000000000000008E-2</v>
      </c>
      <c r="U22" s="2">
        <f t="shared" si="93"/>
        <v>0.30000000000000004</v>
      </c>
      <c r="W22" s="2">
        <f t="shared" si="94"/>
        <v>-9.9999999999998979E-3</v>
      </c>
      <c r="X22" s="2">
        <f t="shared" si="95"/>
        <v>1.0000000000000009E-2</v>
      </c>
      <c r="Y22" s="2">
        <f t="shared" si="96"/>
        <v>-1.0000000000000009E-2</v>
      </c>
      <c r="Z22" s="2">
        <f t="shared" si="97"/>
        <v>3.0000000000000027E-2</v>
      </c>
      <c r="AB22" s="1">
        <f t="shared" si="98"/>
        <v>2</v>
      </c>
      <c r="AC22" s="2">
        <v>1</v>
      </c>
      <c r="AD22" s="3">
        <f t="shared" si="99"/>
        <v>0.5</v>
      </c>
      <c r="AF22" s="2">
        <f t="shared" si="100"/>
        <v>0</v>
      </c>
      <c r="AG22" s="2">
        <f t="shared" si="101"/>
        <v>0.5</v>
      </c>
      <c r="AH22" s="2">
        <f t="shared" si="102"/>
        <v>0</v>
      </c>
      <c r="AI22" s="2">
        <f t="shared" si="103"/>
        <v>0.5</v>
      </c>
      <c r="AK22" s="2">
        <f t="shared" si="104"/>
        <v>1</v>
      </c>
      <c r="AL22" s="2">
        <f t="shared" si="105"/>
        <v>0</v>
      </c>
      <c r="AN22" s="2">
        <f t="shared" si="171"/>
        <v>0</v>
      </c>
      <c r="AO22" s="2">
        <f t="shared" si="26"/>
        <v>0.16666666666666669</v>
      </c>
      <c r="AP22" s="2">
        <f t="shared" si="27"/>
        <v>-0.33333333333333331</v>
      </c>
      <c r="AQ22" s="2">
        <f t="shared" si="28"/>
        <v>0.16666666666666669</v>
      </c>
      <c r="AS22" s="2">
        <f t="shared" si="106"/>
        <v>0</v>
      </c>
      <c r="AT22" s="2">
        <f t="shared" si="107"/>
        <v>0.16666666666666669</v>
      </c>
      <c r="AU22" s="2">
        <f t="shared" si="108"/>
        <v>0</v>
      </c>
      <c r="AV22" s="2">
        <f t="shared" si="109"/>
        <v>0.16666666666666669</v>
      </c>
      <c r="AX22" s="2">
        <f t="shared" si="110"/>
        <v>0</v>
      </c>
      <c r="AY22" s="2">
        <f t="shared" si="111"/>
        <v>0</v>
      </c>
      <c r="AZ22" s="2">
        <f t="shared" si="112"/>
        <v>0.33333333333333331</v>
      </c>
      <c r="BA22" s="2">
        <f t="shared" si="113"/>
        <v>0</v>
      </c>
      <c r="BC22" s="2">
        <f t="shared" si="172"/>
        <v>0</v>
      </c>
      <c r="BD22" s="2">
        <f t="shared" si="32"/>
        <v>0.33333333333333331</v>
      </c>
      <c r="BE22" s="2">
        <f t="shared" si="33"/>
        <v>0</v>
      </c>
      <c r="BF22" s="2">
        <f t="shared" si="34"/>
        <v>0.33333333333333331</v>
      </c>
      <c r="BH22" s="2">
        <f t="shared" si="114"/>
        <v>0</v>
      </c>
      <c r="BI22" s="2">
        <f t="shared" si="115"/>
        <v>0.16666666666666669</v>
      </c>
      <c r="BJ22" s="2">
        <f t="shared" si="116"/>
        <v>0</v>
      </c>
      <c r="BK22" s="2">
        <f t="shared" si="117"/>
        <v>0.16666666666666669</v>
      </c>
      <c r="BM22" s="2">
        <f t="shared" si="118"/>
        <v>0</v>
      </c>
      <c r="BN22" s="2">
        <f t="shared" si="119"/>
        <v>0.16641704110500916</v>
      </c>
      <c r="BO22" s="2">
        <f t="shared" si="120"/>
        <v>0</v>
      </c>
      <c r="BP22" s="2">
        <f t="shared" si="121"/>
        <v>0.16641704110500916</v>
      </c>
      <c r="BR22" s="20">
        <f t="shared" si="39"/>
        <v>0</v>
      </c>
      <c r="BS22" s="20">
        <f t="shared" si="40"/>
        <v>2.4962556165752936E-4</v>
      </c>
      <c r="BT22" s="20">
        <f t="shared" si="41"/>
        <v>0</v>
      </c>
      <c r="BU22" s="20">
        <f t="shared" si="42"/>
        <v>2.4962556165752936E-4</v>
      </c>
      <c r="BW22" s="2">
        <f t="shared" si="43"/>
        <v>-9.9999999999998979E-3</v>
      </c>
      <c r="BX22" s="2">
        <f t="shared" si="44"/>
        <v>1.0000000000000009E-2</v>
      </c>
      <c r="BY22" s="2">
        <f t="shared" si="45"/>
        <v>-1.0000000000000009E-2</v>
      </c>
      <c r="BZ22" s="2">
        <f t="shared" si="46"/>
        <v>3.0000000000000027E-2</v>
      </c>
      <c r="CB22" s="2">
        <f t="shared" si="122"/>
        <v>0</v>
      </c>
      <c r="CC22" s="2">
        <f t="shared" si="123"/>
        <v>1.664170411050093E-3</v>
      </c>
      <c r="CD22" s="2">
        <f t="shared" si="124"/>
        <v>0</v>
      </c>
      <c r="CE22" s="2">
        <f t="shared" si="125"/>
        <v>4.9925112331502793E-3</v>
      </c>
      <c r="CG22" s="2">
        <f t="shared" si="48"/>
        <v>0.14999999999999991</v>
      </c>
      <c r="CH22" s="2">
        <f t="shared" si="49"/>
        <v>-0.12</v>
      </c>
      <c r="CI22" s="2">
        <f t="shared" si="50"/>
        <v>9.000000000000008E-2</v>
      </c>
      <c r="CJ22" s="2">
        <f t="shared" si="51"/>
        <v>0.30000000000000004</v>
      </c>
      <c r="CL22" s="2">
        <f t="shared" si="126"/>
        <v>0</v>
      </c>
      <c r="CM22" s="2">
        <f t="shared" si="127"/>
        <v>0.14644699617240806</v>
      </c>
      <c r="CN22" s="2">
        <f t="shared" si="128"/>
        <v>0</v>
      </c>
      <c r="CO22" s="2">
        <f t="shared" si="129"/>
        <v>0.21634215343651192</v>
      </c>
      <c r="CQ22" s="2">
        <f t="shared" si="130"/>
        <v>0</v>
      </c>
      <c r="CR22" s="2">
        <f t="shared" si="131"/>
        <v>0.14478282576135795</v>
      </c>
      <c r="CS22" s="2">
        <f t="shared" si="132"/>
        <v>0</v>
      </c>
      <c r="CT22" s="2">
        <f t="shared" si="133"/>
        <v>0.21134964220336164</v>
      </c>
      <c r="CW22" s="2">
        <f t="shared" si="54"/>
        <v>0</v>
      </c>
      <c r="CX22" s="2">
        <f t="shared" si="55"/>
        <v>0.33333333333333331</v>
      </c>
      <c r="CY22" s="2">
        <f t="shared" si="56"/>
        <v>0</v>
      </c>
      <c r="CZ22" s="2">
        <f t="shared" si="57"/>
        <v>0.33333333333333331</v>
      </c>
      <c r="DB22" s="2">
        <f t="shared" si="58"/>
        <v>0.14999999999999991</v>
      </c>
      <c r="DC22" s="2">
        <f t="shared" si="59"/>
        <v>-0.12</v>
      </c>
      <c r="DD22" s="2">
        <f t="shared" si="60"/>
        <v>9.000000000000008E-2</v>
      </c>
      <c r="DE22" s="2">
        <f t="shared" si="61"/>
        <v>0.30000000000000004</v>
      </c>
      <c r="DG22" s="2">
        <f t="shared" si="134"/>
        <v>0</v>
      </c>
      <c r="DH22" s="2">
        <f t="shared" si="135"/>
        <v>0.29333333333333333</v>
      </c>
      <c r="DI22" s="2">
        <f t="shared" si="136"/>
        <v>0</v>
      </c>
      <c r="DJ22" s="2">
        <f t="shared" si="137"/>
        <v>0.43333333333333335</v>
      </c>
      <c r="DM22" s="2">
        <f t="shared" si="63"/>
        <v>0</v>
      </c>
      <c r="DN22" s="2">
        <f t="shared" si="64"/>
        <v>0</v>
      </c>
      <c r="DO22" s="2">
        <f t="shared" si="65"/>
        <v>0.33333333333333331</v>
      </c>
      <c r="DP22" s="2">
        <f t="shared" si="66"/>
        <v>0</v>
      </c>
      <c r="DR22" s="2">
        <f t="shared" si="138"/>
        <v>-9.9999999999998979E-3</v>
      </c>
      <c r="DS22" s="2">
        <f t="shared" si="139"/>
        <v>1.0000000000000009E-2</v>
      </c>
      <c r="DT22" s="2">
        <f t="shared" si="140"/>
        <v>-1.0000000000000009E-2</v>
      </c>
      <c r="DU22" s="2">
        <f t="shared" si="141"/>
        <v>3.0000000000000027E-2</v>
      </c>
      <c r="DW22" s="12">
        <f t="shared" si="142"/>
        <v>0</v>
      </c>
      <c r="DX22" s="12">
        <f t="shared" si="143"/>
        <v>0</v>
      </c>
      <c r="DY22" s="12">
        <f t="shared" si="144"/>
        <v>0.32999999999999996</v>
      </c>
      <c r="DZ22" s="12">
        <f t="shared" si="145"/>
        <v>0</v>
      </c>
      <c r="EB22" s="2">
        <f t="shared" si="146"/>
        <v>0</v>
      </c>
      <c r="EC22" s="2">
        <f t="shared" si="147"/>
        <v>0</v>
      </c>
      <c r="ED22" s="2">
        <f t="shared" si="148"/>
        <v>0.32917705735660846</v>
      </c>
      <c r="EE22" s="2">
        <f t="shared" si="149"/>
        <v>0</v>
      </c>
      <c r="EG22" s="2">
        <f t="shared" si="173"/>
        <v>0</v>
      </c>
      <c r="EH22" s="2">
        <f t="shared" si="71"/>
        <v>0</v>
      </c>
      <c r="EI22" s="2">
        <f t="shared" si="72"/>
        <v>8.2294264339149992E-4</v>
      </c>
      <c r="EJ22" s="2">
        <f t="shared" si="73"/>
        <v>0</v>
      </c>
      <c r="EL22" s="2">
        <f t="shared" si="150"/>
        <v>8.2294264339149992E-4</v>
      </c>
      <c r="EN22" s="2">
        <f t="shared" si="151"/>
        <v>0</v>
      </c>
      <c r="EO22" s="2">
        <f t="shared" si="152"/>
        <v>0.14478282576135795</v>
      </c>
      <c r="EP22" s="2">
        <f t="shared" si="153"/>
        <v>0</v>
      </c>
      <c r="EQ22" s="2">
        <f t="shared" si="154"/>
        <v>0.21134964220336164</v>
      </c>
      <c r="ER22" s="2"/>
      <c r="ES22" s="2">
        <f t="shared" si="155"/>
        <v>0</v>
      </c>
      <c r="ET22" s="2">
        <f t="shared" si="156"/>
        <v>0.29333333333333333</v>
      </c>
      <c r="EU22" s="2">
        <f t="shared" si="157"/>
        <v>0</v>
      </c>
      <c r="EV22" s="2">
        <f t="shared" si="158"/>
        <v>0.43333333333333335</v>
      </c>
      <c r="EX22" s="2">
        <f t="shared" si="74"/>
        <v>0</v>
      </c>
      <c r="EY22" s="2">
        <f t="shared" si="75"/>
        <v>0.43811615909469126</v>
      </c>
      <c r="EZ22" s="2">
        <f t="shared" si="76"/>
        <v>0</v>
      </c>
      <c r="FA22" s="2">
        <f t="shared" si="77"/>
        <v>0.64468297553669496</v>
      </c>
      <c r="FC22" s="2">
        <f t="shared" si="159"/>
        <v>1.0827991346313861</v>
      </c>
      <c r="FD22" s="2">
        <f t="shared" si="78"/>
        <v>0</v>
      </c>
      <c r="FE22" s="2">
        <f t="shared" si="160"/>
        <v>-8.2294264339149992E-4</v>
      </c>
      <c r="FF22" s="2">
        <f t="shared" si="161"/>
        <v>1.0819761919879947</v>
      </c>
      <c r="FG22" s="2"/>
      <c r="FH22" s="2">
        <f t="shared" si="162"/>
        <v>0</v>
      </c>
      <c r="FI22" s="2">
        <f t="shared" si="163"/>
        <v>0.40492218067174668</v>
      </c>
      <c r="FJ22" s="2">
        <f t="shared" si="164"/>
        <v>0</v>
      </c>
      <c r="FK22" s="2">
        <f t="shared" si="165"/>
        <v>0.59583841152010131</v>
      </c>
      <c r="FL22" s="2"/>
      <c r="FM22" s="2">
        <f t="shared" si="79"/>
        <v>1</v>
      </c>
      <c r="FN22" s="2">
        <f t="shared" si="166"/>
        <v>8.1976191987994662E-2</v>
      </c>
      <c r="FO22" s="40">
        <f t="shared" si="80"/>
        <v>2.5818149933986061</v>
      </c>
      <c r="FP22" s="2"/>
      <c r="FQ22" s="2">
        <f t="shared" si="81"/>
        <v>0</v>
      </c>
      <c r="FR22" s="2">
        <f t="shared" si="82"/>
        <v>0.5</v>
      </c>
      <c r="FS22" s="2">
        <f t="shared" si="83"/>
        <v>0</v>
      </c>
      <c r="FT22" s="2">
        <f t="shared" si="84"/>
        <v>0.5</v>
      </c>
      <c r="FU22" s="2"/>
      <c r="FV22" s="3">
        <f t="shared" si="85"/>
        <v>0</v>
      </c>
      <c r="FW22" s="3">
        <f t="shared" si="86"/>
        <v>-0.12376768181061748</v>
      </c>
      <c r="FX22" s="3">
        <f t="shared" si="87"/>
        <v>0</v>
      </c>
      <c r="FY22" s="3">
        <f t="shared" si="88"/>
        <v>0.28936595107338992</v>
      </c>
      <c r="FZ22" s="2"/>
      <c r="GA22" s="39">
        <f t="shared" si="167"/>
        <v>1.7250685608286223</v>
      </c>
      <c r="GB22" s="39">
        <f t="shared" si="168"/>
        <v>1.5443959908291127</v>
      </c>
      <c r="GC22" s="39">
        <f t="shared" si="169"/>
        <v>1.1575466111345727</v>
      </c>
      <c r="GD22" s="39">
        <f t="shared" si="170"/>
        <v>2.1011640454436065</v>
      </c>
    </row>
    <row r="23" spans="1:186" x14ac:dyDescent="0.25">
      <c r="A23" s="1">
        <f>'BTEvent-Driven Loop'!A22</f>
        <v>19</v>
      </c>
      <c r="C23" s="1">
        <f>'BTEvent-Driven Loop'!C22</f>
        <v>0</v>
      </c>
      <c r="D23" s="1">
        <f>'BTEvent-Driven Loop'!D22</f>
        <v>0</v>
      </c>
      <c r="E23" s="1">
        <f>'BTEvent-Driven Loop'!E22</f>
        <v>0</v>
      </c>
      <c r="F23" s="1">
        <f>'BTEvent-Driven Loop'!F22</f>
        <v>0</v>
      </c>
      <c r="H23" s="1">
        <f>'BTEvent-Driven Loop'!H22</f>
        <v>299.03791629461455</v>
      </c>
      <c r="I23" s="1">
        <f>'BTEvent-Driven Loop'!I22</f>
        <v>1617.3172963341153</v>
      </c>
      <c r="J23" s="1">
        <f>'BTEvent-Driven Loop'!J22</f>
        <v>3331.5386276834288</v>
      </c>
      <c r="K23" s="1">
        <f>'BTEvent-Driven Loop'!K22</f>
        <v>35063.907079283948</v>
      </c>
      <c r="L23" s="1"/>
      <c r="M23" s="1">
        <f>'BTEvent-Driven Loop'!M22</f>
        <v>311.49782947355681</v>
      </c>
      <c r="N23" s="1">
        <f>'BTEvent-Driven Loop'!N22</f>
        <v>1411.1886213111397</v>
      </c>
      <c r="O23" s="1">
        <f>'BTEvent-Driven Loop'!O22</f>
        <v>3797.9540355591093</v>
      </c>
      <c r="P23" s="1">
        <f>'BTEvent-Driven Loop'!P22</f>
        <v>39739.094689855134</v>
      </c>
      <c r="R23" s="2">
        <f t="shared" si="90"/>
        <v>0</v>
      </c>
      <c r="S23" s="2">
        <f t="shared" si="91"/>
        <v>-0.10999999999999999</v>
      </c>
      <c r="T23" s="2">
        <f t="shared" si="92"/>
        <v>0.14000000000000012</v>
      </c>
      <c r="U23" s="2">
        <f t="shared" si="93"/>
        <v>0.18999999999999995</v>
      </c>
      <c r="W23" s="2">
        <f t="shared" si="94"/>
        <v>-3.9999999999999925E-2</v>
      </c>
      <c r="X23" s="2">
        <f t="shared" si="95"/>
        <v>2.0000000000000018E-2</v>
      </c>
      <c r="Y23" s="2">
        <f t="shared" si="96"/>
        <v>0</v>
      </c>
      <c r="Z23" s="2">
        <f t="shared" si="97"/>
        <v>5.0000000000000044E-2</v>
      </c>
      <c r="AB23" s="1">
        <f t="shared" si="98"/>
        <v>0</v>
      </c>
      <c r="AC23" s="2">
        <v>1</v>
      </c>
      <c r="AD23" s="3">
        <f t="shared" si="99"/>
        <v>0</v>
      </c>
      <c r="AF23" s="2">
        <f t="shared" si="100"/>
        <v>0</v>
      </c>
      <c r="AG23" s="2">
        <f t="shared" si="101"/>
        <v>0</v>
      </c>
      <c r="AH23" s="2">
        <f t="shared" si="102"/>
        <v>0</v>
      </c>
      <c r="AI23" s="2">
        <f t="shared" si="103"/>
        <v>0</v>
      </c>
      <c r="AK23" s="2">
        <f t="shared" si="104"/>
        <v>0</v>
      </c>
      <c r="AL23" s="2">
        <f t="shared" si="105"/>
        <v>1</v>
      </c>
      <c r="AN23" s="2">
        <f t="shared" si="171"/>
        <v>0</v>
      </c>
      <c r="AO23" s="2">
        <f t="shared" si="26"/>
        <v>-0.5</v>
      </c>
      <c r="AP23" s="2">
        <f t="shared" si="27"/>
        <v>0</v>
      </c>
      <c r="AQ23" s="2">
        <f t="shared" si="28"/>
        <v>-0.5</v>
      </c>
      <c r="AS23" s="2">
        <f t="shared" si="106"/>
        <v>0</v>
      </c>
      <c r="AT23" s="2">
        <f t="shared" si="107"/>
        <v>0</v>
      </c>
      <c r="AU23" s="2">
        <f t="shared" si="108"/>
        <v>0</v>
      </c>
      <c r="AV23" s="2">
        <f t="shared" si="109"/>
        <v>0</v>
      </c>
      <c r="AX23" s="2">
        <f t="shared" si="110"/>
        <v>0</v>
      </c>
      <c r="AY23" s="2">
        <f t="shared" si="111"/>
        <v>0.5</v>
      </c>
      <c r="AZ23" s="2">
        <f t="shared" si="112"/>
        <v>0</v>
      </c>
      <c r="BA23" s="2">
        <f t="shared" si="113"/>
        <v>0.5</v>
      </c>
      <c r="BC23" s="2">
        <f t="shared" si="172"/>
        <v>0</v>
      </c>
      <c r="BD23" s="2">
        <f t="shared" si="32"/>
        <v>0</v>
      </c>
      <c r="BE23" s="2">
        <f t="shared" si="33"/>
        <v>0</v>
      </c>
      <c r="BF23" s="2">
        <f t="shared" si="34"/>
        <v>0</v>
      </c>
      <c r="BH23" s="2">
        <f t="shared" si="114"/>
        <v>0</v>
      </c>
      <c r="BI23" s="2">
        <f t="shared" si="115"/>
        <v>0</v>
      </c>
      <c r="BJ23" s="2">
        <f t="shared" si="116"/>
        <v>0</v>
      </c>
      <c r="BK23" s="2">
        <f t="shared" si="117"/>
        <v>0</v>
      </c>
      <c r="BM23" s="2">
        <f t="shared" si="118"/>
        <v>0</v>
      </c>
      <c r="BN23" s="2">
        <f t="shared" si="119"/>
        <v>0</v>
      </c>
      <c r="BO23" s="2">
        <f t="shared" si="120"/>
        <v>0</v>
      </c>
      <c r="BP23" s="2">
        <f t="shared" si="121"/>
        <v>0</v>
      </c>
      <c r="BR23" s="20">
        <f t="shared" si="39"/>
        <v>0</v>
      </c>
      <c r="BS23" s="20">
        <f t="shared" si="40"/>
        <v>0</v>
      </c>
      <c r="BT23" s="20">
        <f t="shared" si="41"/>
        <v>0</v>
      </c>
      <c r="BU23" s="20">
        <f t="shared" si="42"/>
        <v>0</v>
      </c>
      <c r="BW23" s="2">
        <f t="shared" si="43"/>
        <v>-3.9999999999999925E-2</v>
      </c>
      <c r="BX23" s="2">
        <f t="shared" si="44"/>
        <v>2.0000000000000018E-2</v>
      </c>
      <c r="BY23" s="2">
        <f t="shared" si="45"/>
        <v>0</v>
      </c>
      <c r="BZ23" s="2">
        <f t="shared" si="46"/>
        <v>5.0000000000000044E-2</v>
      </c>
      <c r="CB23" s="2">
        <f t="shared" si="122"/>
        <v>0</v>
      </c>
      <c r="CC23" s="2">
        <f t="shared" si="123"/>
        <v>0</v>
      </c>
      <c r="CD23" s="2">
        <f t="shared" si="124"/>
        <v>0</v>
      </c>
      <c r="CE23" s="2">
        <f t="shared" si="125"/>
        <v>0</v>
      </c>
      <c r="CG23" s="2">
        <f t="shared" si="48"/>
        <v>0</v>
      </c>
      <c r="CH23" s="2">
        <f t="shared" si="49"/>
        <v>-0.10999999999999999</v>
      </c>
      <c r="CI23" s="2">
        <f t="shared" si="50"/>
        <v>0.14000000000000012</v>
      </c>
      <c r="CJ23" s="2">
        <f t="shared" si="51"/>
        <v>0.18999999999999995</v>
      </c>
      <c r="CL23" s="2">
        <f t="shared" si="126"/>
        <v>0</v>
      </c>
      <c r="CM23" s="2">
        <f t="shared" si="127"/>
        <v>0</v>
      </c>
      <c r="CN23" s="2">
        <f t="shared" si="128"/>
        <v>0</v>
      </c>
      <c r="CO23" s="2">
        <f t="shared" si="129"/>
        <v>0</v>
      </c>
      <c r="CQ23" s="2">
        <f t="shared" si="130"/>
        <v>0</v>
      </c>
      <c r="CR23" s="2">
        <f t="shared" si="131"/>
        <v>0</v>
      </c>
      <c r="CS23" s="2">
        <f t="shared" si="132"/>
        <v>0</v>
      </c>
      <c r="CT23" s="2">
        <f t="shared" si="133"/>
        <v>0</v>
      </c>
      <c r="CW23" s="2">
        <f t="shared" si="54"/>
        <v>0</v>
      </c>
      <c r="CX23" s="2">
        <f t="shared" si="55"/>
        <v>0</v>
      </c>
      <c r="CY23" s="2">
        <f t="shared" si="56"/>
        <v>0</v>
      </c>
      <c r="CZ23" s="2">
        <f t="shared" si="57"/>
        <v>0</v>
      </c>
      <c r="DB23" s="2">
        <f t="shared" si="58"/>
        <v>0</v>
      </c>
      <c r="DC23" s="2">
        <f t="shared" si="59"/>
        <v>-0.10999999999999999</v>
      </c>
      <c r="DD23" s="2">
        <f t="shared" si="60"/>
        <v>0.14000000000000012</v>
      </c>
      <c r="DE23" s="2">
        <f t="shared" si="61"/>
        <v>0.18999999999999995</v>
      </c>
      <c r="DG23" s="2">
        <f t="shared" si="134"/>
        <v>0</v>
      </c>
      <c r="DH23" s="2">
        <f t="shared" si="135"/>
        <v>0</v>
      </c>
      <c r="DI23" s="2">
        <f t="shared" si="136"/>
        <v>0</v>
      </c>
      <c r="DJ23" s="2">
        <f t="shared" si="137"/>
        <v>0</v>
      </c>
      <c r="DM23" s="2">
        <f t="shared" si="63"/>
        <v>0</v>
      </c>
      <c r="DN23" s="2">
        <f t="shared" si="64"/>
        <v>0.5</v>
      </c>
      <c r="DO23" s="2">
        <f t="shared" si="65"/>
        <v>0</v>
      </c>
      <c r="DP23" s="2">
        <f t="shared" si="66"/>
        <v>0.5</v>
      </c>
      <c r="DR23" s="2">
        <f t="shared" si="138"/>
        <v>-3.9999999999999925E-2</v>
      </c>
      <c r="DS23" s="2">
        <f t="shared" si="139"/>
        <v>2.0000000000000018E-2</v>
      </c>
      <c r="DT23" s="2">
        <f t="shared" si="140"/>
        <v>0</v>
      </c>
      <c r="DU23" s="2">
        <f t="shared" si="141"/>
        <v>5.0000000000000044E-2</v>
      </c>
      <c r="DW23" s="12">
        <f t="shared" si="142"/>
        <v>0</v>
      </c>
      <c r="DX23" s="12">
        <f t="shared" si="143"/>
        <v>0.51</v>
      </c>
      <c r="DY23" s="12">
        <f t="shared" si="144"/>
        <v>0</v>
      </c>
      <c r="DZ23" s="12">
        <f t="shared" si="145"/>
        <v>0.52500000000000002</v>
      </c>
      <c r="EB23" s="2">
        <f t="shared" si="146"/>
        <v>0</v>
      </c>
      <c r="EC23" s="2">
        <f t="shared" si="147"/>
        <v>0.50872817955112226</v>
      </c>
      <c r="ED23" s="2">
        <f t="shared" si="148"/>
        <v>0</v>
      </c>
      <c r="EE23" s="2">
        <f t="shared" si="149"/>
        <v>0.52369077306733169</v>
      </c>
      <c r="EG23" s="2">
        <f t="shared" si="173"/>
        <v>0</v>
      </c>
      <c r="EH23" s="2">
        <f t="shared" si="71"/>
        <v>1.2718204488777474E-3</v>
      </c>
      <c r="EI23" s="2">
        <f t="shared" si="72"/>
        <v>0</v>
      </c>
      <c r="EJ23" s="2">
        <f t="shared" si="73"/>
        <v>1.3092269326683281E-3</v>
      </c>
      <c r="EL23" s="2">
        <f t="shared" si="150"/>
        <v>2.5810473815460755E-3</v>
      </c>
      <c r="EN23" s="2">
        <f t="shared" si="151"/>
        <v>0</v>
      </c>
      <c r="EO23" s="2">
        <f t="shared" si="152"/>
        <v>0</v>
      </c>
      <c r="EP23" s="2">
        <f t="shared" si="153"/>
        <v>0</v>
      </c>
      <c r="EQ23" s="2">
        <f t="shared" si="154"/>
        <v>0</v>
      </c>
      <c r="ER23" s="2"/>
      <c r="ES23" s="2">
        <f t="shared" si="155"/>
        <v>0</v>
      </c>
      <c r="ET23" s="2">
        <f t="shared" si="156"/>
        <v>0</v>
      </c>
      <c r="EU23" s="2">
        <f t="shared" si="157"/>
        <v>0</v>
      </c>
      <c r="EV23" s="2">
        <f t="shared" si="158"/>
        <v>0</v>
      </c>
      <c r="EX23" s="2">
        <f t="shared" si="74"/>
        <v>0</v>
      </c>
      <c r="EY23" s="2">
        <f t="shared" si="75"/>
        <v>0</v>
      </c>
      <c r="EZ23" s="2">
        <f t="shared" si="76"/>
        <v>0</v>
      </c>
      <c r="FA23" s="2">
        <f t="shared" si="77"/>
        <v>0</v>
      </c>
      <c r="FC23" s="2">
        <f t="shared" si="159"/>
        <v>0</v>
      </c>
      <c r="FD23" s="2">
        <f t="shared" si="78"/>
        <v>1</v>
      </c>
      <c r="FE23" s="2">
        <f t="shared" si="160"/>
        <v>-2.5810473815460755E-3</v>
      </c>
      <c r="FF23" s="2">
        <f t="shared" si="161"/>
        <v>0.99741895261845392</v>
      </c>
      <c r="FG23" s="2"/>
      <c r="FH23" s="2">
        <f t="shared" si="162"/>
        <v>0</v>
      </c>
      <c r="FI23" s="2">
        <f t="shared" si="163"/>
        <v>0</v>
      </c>
      <c r="FJ23" s="2">
        <f t="shared" si="164"/>
        <v>0</v>
      </c>
      <c r="FK23" s="2">
        <f t="shared" si="165"/>
        <v>0</v>
      </c>
      <c r="FL23" s="2"/>
      <c r="FM23" s="2">
        <f t="shared" si="79"/>
        <v>1</v>
      </c>
      <c r="FN23" s="2">
        <f t="shared" si="166"/>
        <v>-2.5810473815460755E-3</v>
      </c>
      <c r="FO23" s="40">
        <f t="shared" si="80"/>
        <v>2.5751512065702582</v>
      </c>
      <c r="FP23" s="2"/>
      <c r="FQ23" s="2">
        <f t="shared" si="81"/>
        <v>0</v>
      </c>
      <c r="FR23" s="2">
        <f t="shared" si="82"/>
        <v>0</v>
      </c>
      <c r="FS23" s="2">
        <f t="shared" si="83"/>
        <v>0</v>
      </c>
      <c r="FT23" s="2">
        <f t="shared" si="84"/>
        <v>0</v>
      </c>
      <c r="FU23" s="2"/>
      <c r="FV23" s="3">
        <f t="shared" si="85"/>
        <v>0</v>
      </c>
      <c r="FW23" s="3">
        <f t="shared" si="86"/>
        <v>0</v>
      </c>
      <c r="FX23" s="3">
        <f t="shared" si="87"/>
        <v>0</v>
      </c>
      <c r="FY23" s="3">
        <f t="shared" si="88"/>
        <v>0</v>
      </c>
      <c r="FZ23" s="2"/>
      <c r="GA23" s="39">
        <f t="shared" si="167"/>
        <v>1.7250685608286223</v>
      </c>
      <c r="GB23" s="39">
        <f t="shared" si="168"/>
        <v>1.5443959908291127</v>
      </c>
      <c r="GC23" s="39">
        <f t="shared" si="169"/>
        <v>1.1575466111345727</v>
      </c>
      <c r="GD23" s="39">
        <f t="shared" si="170"/>
        <v>2.1011640454436065</v>
      </c>
    </row>
    <row r="24" spans="1:186" x14ac:dyDescent="0.25">
      <c r="A24" s="1">
        <f>'BTEvent-Driven Loop'!A23</f>
        <v>20</v>
      </c>
      <c r="C24" s="1">
        <f>'BTEvent-Driven Loop'!C23</f>
        <v>1</v>
      </c>
      <c r="D24" s="1">
        <f>'BTEvent-Driven Loop'!D23</f>
        <v>0</v>
      </c>
      <c r="E24" s="1">
        <f>'BTEvent-Driven Loop'!E23</f>
        <v>0</v>
      </c>
      <c r="F24" s="1">
        <f>'BTEvent-Driven Loop'!F23</f>
        <v>0</v>
      </c>
      <c r="H24" s="1">
        <f>'BTEvent-Driven Loop'!H23</f>
        <v>314.61280776829238</v>
      </c>
      <c r="I24" s="1">
        <f>'BTEvent-Driven Loop'!I23</f>
        <v>1411.1886213111397</v>
      </c>
      <c r="J24" s="1">
        <f>'BTEvent-Driven Loop'!J23</f>
        <v>3797.9540355591093</v>
      </c>
      <c r="K24" s="1">
        <f>'BTEvent-Driven Loop'!K23</f>
        <v>40931.267530550787</v>
      </c>
      <c r="L24" s="1"/>
      <c r="M24" s="1">
        <f>'BTEvent-Driven Loop'!M23</f>
        <v>271.00311164199439</v>
      </c>
      <c r="N24" s="1">
        <f>'BTEvent-Driven Loop'!N23</f>
        <v>1439.4123937373627</v>
      </c>
      <c r="O24" s="1">
        <f>'BTEvent-Driven Loop'!O23</f>
        <v>3532.0972530699714</v>
      </c>
      <c r="P24" s="1">
        <f>'BTEvent-Driven Loop'!P23</f>
        <v>43315.613211942102</v>
      </c>
      <c r="R24" s="2">
        <f t="shared" si="90"/>
        <v>-0.13000000000000012</v>
      </c>
      <c r="S24" s="2">
        <f t="shared" si="91"/>
        <v>2.0000000000000018E-2</v>
      </c>
      <c r="T24" s="2">
        <f t="shared" si="92"/>
        <v>-7.0000000000000062E-2</v>
      </c>
      <c r="U24" s="2">
        <f t="shared" si="93"/>
        <v>9.000000000000008E-2</v>
      </c>
      <c r="W24" s="2">
        <f t="shared" si="94"/>
        <v>1.0000000000000009E-2</v>
      </c>
      <c r="X24" s="2">
        <f t="shared" si="95"/>
        <v>0</v>
      </c>
      <c r="Y24" s="2">
        <f t="shared" si="96"/>
        <v>0</v>
      </c>
      <c r="Z24" s="2">
        <f t="shared" si="97"/>
        <v>3.0000000000000027E-2</v>
      </c>
      <c r="AB24" s="1">
        <f t="shared" si="98"/>
        <v>1</v>
      </c>
      <c r="AC24" s="2">
        <v>1</v>
      </c>
      <c r="AD24" s="3">
        <f t="shared" si="99"/>
        <v>0.8</v>
      </c>
      <c r="AF24" s="2">
        <f t="shared" si="100"/>
        <v>0.8</v>
      </c>
      <c r="AG24" s="2">
        <f t="shared" si="101"/>
        <v>0</v>
      </c>
      <c r="AH24" s="2">
        <f t="shared" si="102"/>
        <v>0</v>
      </c>
      <c r="AI24" s="2">
        <f t="shared" si="103"/>
        <v>0</v>
      </c>
      <c r="AK24" s="2">
        <f t="shared" si="104"/>
        <v>0.8</v>
      </c>
      <c r="AL24" s="2">
        <f t="shared" si="105"/>
        <v>0.19999999999999996</v>
      </c>
      <c r="AN24" s="2">
        <f t="shared" si="171"/>
        <v>0.8</v>
      </c>
      <c r="AO24" s="2">
        <f t="shared" si="26"/>
        <v>0</v>
      </c>
      <c r="AP24" s="2">
        <f t="shared" si="27"/>
        <v>0</v>
      </c>
      <c r="AQ24" s="2">
        <f t="shared" si="28"/>
        <v>0</v>
      </c>
      <c r="AS24" s="2">
        <f t="shared" si="106"/>
        <v>0.8</v>
      </c>
      <c r="AT24" s="2">
        <f t="shared" si="107"/>
        <v>0</v>
      </c>
      <c r="AU24" s="2">
        <f t="shared" si="108"/>
        <v>0</v>
      </c>
      <c r="AV24" s="2">
        <f t="shared" si="109"/>
        <v>0</v>
      </c>
      <c r="AX24" s="2">
        <f t="shared" si="110"/>
        <v>0</v>
      </c>
      <c r="AY24" s="2">
        <f t="shared" si="111"/>
        <v>0</v>
      </c>
      <c r="AZ24" s="2">
        <f t="shared" si="112"/>
        <v>0</v>
      </c>
      <c r="BA24" s="2">
        <f t="shared" si="113"/>
        <v>0</v>
      </c>
      <c r="BC24" s="2">
        <f t="shared" si="172"/>
        <v>0</v>
      </c>
      <c r="BD24" s="2">
        <f t="shared" si="32"/>
        <v>0</v>
      </c>
      <c r="BE24" s="2">
        <f t="shared" si="33"/>
        <v>0</v>
      </c>
      <c r="BF24" s="2">
        <f t="shared" si="34"/>
        <v>0</v>
      </c>
      <c r="BH24" s="2">
        <f t="shared" si="114"/>
        <v>0.8</v>
      </c>
      <c r="BI24" s="2">
        <f t="shared" si="115"/>
        <v>0</v>
      </c>
      <c r="BJ24" s="2">
        <f t="shared" si="116"/>
        <v>0</v>
      </c>
      <c r="BK24" s="2">
        <f t="shared" si="117"/>
        <v>0</v>
      </c>
      <c r="BM24" s="2">
        <f t="shared" si="118"/>
        <v>0.79880179730404388</v>
      </c>
      <c r="BN24" s="2">
        <f t="shared" si="119"/>
        <v>0</v>
      </c>
      <c r="BO24" s="2">
        <f t="shared" si="120"/>
        <v>0</v>
      </c>
      <c r="BP24" s="2">
        <f t="shared" si="121"/>
        <v>0</v>
      </c>
      <c r="BR24" s="20">
        <f t="shared" si="39"/>
        <v>1.1982026959561631E-3</v>
      </c>
      <c r="BS24" s="20">
        <f t="shared" si="40"/>
        <v>0</v>
      </c>
      <c r="BT24" s="20">
        <f t="shared" si="41"/>
        <v>0</v>
      </c>
      <c r="BU24" s="20">
        <f t="shared" si="42"/>
        <v>0</v>
      </c>
      <c r="BW24" s="2">
        <f t="shared" si="43"/>
        <v>1.0000000000000009E-2</v>
      </c>
      <c r="BX24" s="2">
        <f t="shared" si="44"/>
        <v>0</v>
      </c>
      <c r="BY24" s="2">
        <f t="shared" si="45"/>
        <v>0</v>
      </c>
      <c r="BZ24" s="2">
        <f t="shared" si="46"/>
        <v>3.0000000000000027E-2</v>
      </c>
      <c r="CB24" s="2">
        <f t="shared" si="122"/>
        <v>7.9880179730404451E-3</v>
      </c>
      <c r="CC24" s="2">
        <f t="shared" si="123"/>
        <v>0</v>
      </c>
      <c r="CD24" s="2">
        <f t="shared" si="124"/>
        <v>0</v>
      </c>
      <c r="CE24" s="2">
        <f t="shared" si="125"/>
        <v>0</v>
      </c>
      <c r="CG24" s="2">
        <f t="shared" si="48"/>
        <v>-0.13000000000000012</v>
      </c>
      <c r="CH24" s="2">
        <f t="shared" si="49"/>
        <v>2.0000000000000018E-2</v>
      </c>
      <c r="CI24" s="2">
        <f t="shared" si="50"/>
        <v>-7.0000000000000062E-2</v>
      </c>
      <c r="CJ24" s="2">
        <f t="shared" si="51"/>
        <v>9.000000000000008E-2</v>
      </c>
      <c r="CL24" s="2">
        <f t="shared" si="126"/>
        <v>0.69495756365451811</v>
      </c>
      <c r="CM24" s="2">
        <f t="shared" si="127"/>
        <v>0</v>
      </c>
      <c r="CN24" s="2">
        <f t="shared" si="128"/>
        <v>0</v>
      </c>
      <c r="CO24" s="2">
        <f t="shared" si="129"/>
        <v>0</v>
      </c>
      <c r="CQ24" s="2">
        <f t="shared" si="130"/>
        <v>0.68696954568147761</v>
      </c>
      <c r="CR24" s="2">
        <f t="shared" si="131"/>
        <v>0</v>
      </c>
      <c r="CS24" s="2">
        <f t="shared" si="132"/>
        <v>0</v>
      </c>
      <c r="CT24" s="2">
        <f t="shared" si="133"/>
        <v>0</v>
      </c>
      <c r="CW24" s="2">
        <f t="shared" si="54"/>
        <v>0</v>
      </c>
      <c r="CX24" s="2">
        <f t="shared" si="55"/>
        <v>0</v>
      </c>
      <c r="CY24" s="2">
        <f t="shared" si="56"/>
        <v>0</v>
      </c>
      <c r="CZ24" s="2">
        <f t="shared" si="57"/>
        <v>0</v>
      </c>
      <c r="DB24" s="2">
        <f t="shared" si="58"/>
        <v>-0.13000000000000012</v>
      </c>
      <c r="DC24" s="2">
        <f t="shared" si="59"/>
        <v>2.0000000000000018E-2</v>
      </c>
      <c r="DD24" s="2">
        <f t="shared" si="60"/>
        <v>-7.0000000000000062E-2</v>
      </c>
      <c r="DE24" s="2">
        <f t="shared" si="61"/>
        <v>9.000000000000008E-2</v>
      </c>
      <c r="DG24" s="2">
        <f t="shared" si="134"/>
        <v>0</v>
      </c>
      <c r="DH24" s="2">
        <f t="shared" si="135"/>
        <v>0</v>
      </c>
      <c r="DI24" s="2">
        <f t="shared" si="136"/>
        <v>0</v>
      </c>
      <c r="DJ24" s="2">
        <f t="shared" si="137"/>
        <v>0</v>
      </c>
      <c r="DM24" s="2">
        <f t="shared" si="63"/>
        <v>0</v>
      </c>
      <c r="DN24" s="2">
        <f t="shared" si="64"/>
        <v>0</v>
      </c>
      <c r="DO24" s="2">
        <f t="shared" si="65"/>
        <v>0</v>
      </c>
      <c r="DP24" s="2">
        <f t="shared" si="66"/>
        <v>0</v>
      </c>
      <c r="DR24" s="2">
        <f t="shared" si="138"/>
        <v>1.0000000000000009E-2</v>
      </c>
      <c r="DS24" s="2">
        <f t="shared" si="139"/>
        <v>0</v>
      </c>
      <c r="DT24" s="2">
        <f t="shared" si="140"/>
        <v>0</v>
      </c>
      <c r="DU24" s="2">
        <f t="shared" si="141"/>
        <v>3.0000000000000027E-2</v>
      </c>
      <c r="DW24" s="12">
        <f t="shared" si="142"/>
        <v>0</v>
      </c>
      <c r="DX24" s="12">
        <f t="shared" si="143"/>
        <v>0</v>
      </c>
      <c r="DY24" s="12">
        <f t="shared" si="144"/>
        <v>0</v>
      </c>
      <c r="DZ24" s="12">
        <f t="shared" si="145"/>
        <v>0</v>
      </c>
      <c r="EB24" s="2">
        <f t="shared" si="146"/>
        <v>0</v>
      </c>
      <c r="EC24" s="2">
        <f t="shared" si="147"/>
        <v>0</v>
      </c>
      <c r="ED24" s="2">
        <f t="shared" si="148"/>
        <v>0</v>
      </c>
      <c r="EE24" s="2">
        <f t="shared" si="149"/>
        <v>0</v>
      </c>
      <c r="EG24" s="2">
        <f t="shared" si="173"/>
        <v>0</v>
      </c>
      <c r="EH24" s="2">
        <f t="shared" si="71"/>
        <v>0</v>
      </c>
      <c r="EI24" s="2">
        <f t="shared" si="72"/>
        <v>0</v>
      </c>
      <c r="EJ24" s="2">
        <f t="shared" si="73"/>
        <v>0</v>
      </c>
      <c r="EL24" s="2">
        <f t="shared" si="150"/>
        <v>0</v>
      </c>
      <c r="EN24" s="2">
        <f t="shared" si="151"/>
        <v>0.68696954568147761</v>
      </c>
      <c r="EO24" s="2">
        <f t="shared" si="152"/>
        <v>0</v>
      </c>
      <c r="EP24" s="2">
        <f t="shared" si="153"/>
        <v>0</v>
      </c>
      <c r="EQ24" s="2">
        <f t="shared" si="154"/>
        <v>0</v>
      </c>
      <c r="ER24" s="2"/>
      <c r="ES24" s="2">
        <f t="shared" si="155"/>
        <v>0</v>
      </c>
      <c r="ET24" s="2">
        <f t="shared" si="156"/>
        <v>0</v>
      </c>
      <c r="EU24" s="2">
        <f t="shared" si="157"/>
        <v>0</v>
      </c>
      <c r="EV24" s="2">
        <f t="shared" si="158"/>
        <v>0</v>
      </c>
      <c r="EX24" s="2">
        <f t="shared" si="74"/>
        <v>0.68696954568147761</v>
      </c>
      <c r="EY24" s="2">
        <f t="shared" si="75"/>
        <v>0</v>
      </c>
      <c r="EZ24" s="2">
        <f t="shared" si="76"/>
        <v>0</v>
      </c>
      <c r="FA24" s="2">
        <f t="shared" si="77"/>
        <v>0</v>
      </c>
      <c r="FC24" s="2">
        <f t="shared" si="159"/>
        <v>0.68696954568147761</v>
      </c>
      <c r="FD24" s="2">
        <f t="shared" si="78"/>
        <v>0.19999999999999996</v>
      </c>
      <c r="FE24" s="2">
        <f t="shared" si="160"/>
        <v>0</v>
      </c>
      <c r="FF24" s="2">
        <f t="shared" si="161"/>
        <v>0.88696954568147757</v>
      </c>
      <c r="FG24" s="2"/>
      <c r="FH24" s="2">
        <f t="shared" si="162"/>
        <v>0.77451311493864683</v>
      </c>
      <c r="FI24" s="2">
        <f t="shared" si="163"/>
        <v>0</v>
      </c>
      <c r="FJ24" s="2">
        <f t="shared" si="164"/>
        <v>0</v>
      </c>
      <c r="FK24" s="2">
        <f t="shared" si="165"/>
        <v>0</v>
      </c>
      <c r="FL24" s="2"/>
      <c r="FM24" s="2">
        <f t="shared" si="79"/>
        <v>1</v>
      </c>
      <c r="FN24" s="2">
        <f t="shared" si="166"/>
        <v>-0.11303045431852243</v>
      </c>
      <c r="FO24" s="40">
        <f t="shared" si="80"/>
        <v>2.2840806957527309</v>
      </c>
      <c r="FP24" s="2"/>
      <c r="FQ24" s="2">
        <f t="shared" si="81"/>
        <v>0.8</v>
      </c>
      <c r="FR24" s="2">
        <f t="shared" si="82"/>
        <v>0</v>
      </c>
      <c r="FS24" s="2">
        <f t="shared" si="83"/>
        <v>0</v>
      </c>
      <c r="FT24" s="2">
        <f t="shared" si="84"/>
        <v>0</v>
      </c>
      <c r="FU24" s="2"/>
      <c r="FV24" s="3">
        <f t="shared" si="85"/>
        <v>-0.14128806789815307</v>
      </c>
      <c r="FW24" s="3">
        <f t="shared" si="86"/>
        <v>0</v>
      </c>
      <c r="FX24" s="3">
        <f t="shared" si="87"/>
        <v>0</v>
      </c>
      <c r="FY24" s="3">
        <f t="shared" si="88"/>
        <v>0</v>
      </c>
      <c r="FZ24" s="2"/>
      <c r="GA24" s="39">
        <f t="shared" si="167"/>
        <v>1.4813369568772987</v>
      </c>
      <c r="GB24" s="39">
        <f t="shared" si="168"/>
        <v>1.5443959908291127</v>
      </c>
      <c r="GC24" s="39">
        <f t="shared" si="169"/>
        <v>1.1575466111345727</v>
      </c>
      <c r="GD24" s="39">
        <f t="shared" si="170"/>
        <v>2.1011640454436065</v>
      </c>
    </row>
    <row r="25" spans="1:186" x14ac:dyDescent="0.25">
      <c r="A25" s="1">
        <f>'BTEvent-Driven Loop'!A24</f>
        <v>21</v>
      </c>
      <c r="C25" s="1">
        <f>'BTEvent-Driven Loop'!C24</f>
        <v>0</v>
      </c>
      <c r="D25" s="1">
        <f>'BTEvent-Driven Loop'!D24</f>
        <v>0</v>
      </c>
      <c r="E25" s="1">
        <f>'BTEvent-Driven Loop'!E24</f>
        <v>1</v>
      </c>
      <c r="F25" s="1">
        <f>'BTEvent-Driven Loop'!F24</f>
        <v>0</v>
      </c>
      <c r="H25" s="1">
        <f>'BTEvent-Driven Loop'!H24</f>
        <v>284.5532672240941</v>
      </c>
      <c r="I25" s="1">
        <f>'BTEvent-Driven Loop'!I24</f>
        <v>1439.4123937373627</v>
      </c>
      <c r="J25" s="1">
        <f>'BTEvent-Driven Loop'!J24</f>
        <v>3673.3811431927702</v>
      </c>
      <c r="K25" s="1">
        <f>'BTEvent-Driven Loop'!K24</f>
        <v>43315.613211942102</v>
      </c>
      <c r="L25" s="1"/>
      <c r="M25" s="1">
        <f>'BTEvent-Driven Loop'!M24</f>
        <v>284.5532672240941</v>
      </c>
      <c r="N25" s="1">
        <f>'BTEvent-Driven Loop'!N24</f>
        <v>1324.2594022383737</v>
      </c>
      <c r="O25" s="1">
        <f>'BTEvent-Driven Loop'!O24</f>
        <v>3849.9860058462691</v>
      </c>
      <c r="P25" s="1">
        <f>'BTEvent-Driven Loop'!P24</f>
        <v>54144.516514927629</v>
      </c>
      <c r="R25" s="2">
        <f t="shared" si="90"/>
        <v>5.0000000000000044E-2</v>
      </c>
      <c r="S25" s="2">
        <f t="shared" si="91"/>
        <v>-7.999999999999996E-2</v>
      </c>
      <c r="T25" s="2">
        <f t="shared" si="92"/>
        <v>9.000000000000008E-2</v>
      </c>
      <c r="U25" s="2">
        <f t="shared" si="93"/>
        <v>0.25</v>
      </c>
      <c r="W25" s="2">
        <f t="shared" si="94"/>
        <v>5.0000000000000044E-2</v>
      </c>
      <c r="X25" s="2">
        <f t="shared" si="95"/>
        <v>0</v>
      </c>
      <c r="Y25" s="2">
        <f t="shared" si="96"/>
        <v>4.0000000000000036E-2</v>
      </c>
      <c r="Z25" s="2">
        <f t="shared" si="97"/>
        <v>0</v>
      </c>
      <c r="AB25" s="1">
        <f t="shared" si="98"/>
        <v>1</v>
      </c>
      <c r="AC25" s="2">
        <v>1</v>
      </c>
      <c r="AD25" s="3">
        <f t="shared" si="99"/>
        <v>0.8</v>
      </c>
      <c r="AF25" s="2">
        <f t="shared" si="100"/>
        <v>0</v>
      </c>
      <c r="AG25" s="2">
        <f t="shared" si="101"/>
        <v>0</v>
      </c>
      <c r="AH25" s="2">
        <f t="shared" si="102"/>
        <v>0.8</v>
      </c>
      <c r="AI25" s="2">
        <f t="shared" si="103"/>
        <v>0</v>
      </c>
      <c r="AK25" s="2">
        <f t="shared" si="104"/>
        <v>0.8</v>
      </c>
      <c r="AL25" s="2">
        <f t="shared" si="105"/>
        <v>0.19999999999999996</v>
      </c>
      <c r="AN25" s="2">
        <f t="shared" si="171"/>
        <v>-0.8</v>
      </c>
      <c r="AO25" s="2">
        <f t="shared" si="26"/>
        <v>0</v>
      </c>
      <c r="AP25" s="2">
        <f t="shared" si="27"/>
        <v>0.8</v>
      </c>
      <c r="AQ25" s="2">
        <f t="shared" si="28"/>
        <v>0</v>
      </c>
      <c r="AS25" s="2">
        <f t="shared" si="106"/>
        <v>0</v>
      </c>
      <c r="AT25" s="2">
        <f t="shared" si="107"/>
        <v>0</v>
      </c>
      <c r="AU25" s="2">
        <f t="shared" si="108"/>
        <v>0.8</v>
      </c>
      <c r="AV25" s="2">
        <f t="shared" si="109"/>
        <v>0</v>
      </c>
      <c r="AX25" s="2">
        <f t="shared" si="110"/>
        <v>0.8</v>
      </c>
      <c r="AY25" s="2">
        <f t="shared" si="111"/>
        <v>0</v>
      </c>
      <c r="AZ25" s="2">
        <f t="shared" si="112"/>
        <v>0</v>
      </c>
      <c r="BA25" s="2">
        <f t="shared" si="113"/>
        <v>0</v>
      </c>
      <c r="BC25" s="2">
        <f t="shared" si="172"/>
        <v>0</v>
      </c>
      <c r="BD25" s="2">
        <f t="shared" si="32"/>
        <v>0</v>
      </c>
      <c r="BE25" s="2">
        <f t="shared" si="33"/>
        <v>0</v>
      </c>
      <c r="BF25" s="2">
        <f t="shared" si="34"/>
        <v>0</v>
      </c>
      <c r="BH25" s="2">
        <f t="shared" si="114"/>
        <v>0</v>
      </c>
      <c r="BI25" s="2">
        <f t="shared" si="115"/>
        <v>0</v>
      </c>
      <c r="BJ25" s="2">
        <f t="shared" si="116"/>
        <v>0.8</v>
      </c>
      <c r="BK25" s="2">
        <f t="shared" si="117"/>
        <v>0</v>
      </c>
      <c r="BM25" s="2">
        <f t="shared" si="118"/>
        <v>0</v>
      </c>
      <c r="BN25" s="2">
        <f t="shared" si="119"/>
        <v>0</v>
      </c>
      <c r="BO25" s="2">
        <f t="shared" si="120"/>
        <v>0.79880179730404388</v>
      </c>
      <c r="BP25" s="2">
        <f t="shared" si="121"/>
        <v>0</v>
      </c>
      <c r="BR25" s="20">
        <f t="shared" si="39"/>
        <v>0</v>
      </c>
      <c r="BS25" s="20">
        <f t="shared" si="40"/>
        <v>0</v>
      </c>
      <c r="BT25" s="20">
        <f t="shared" si="41"/>
        <v>1.1982026959561631E-3</v>
      </c>
      <c r="BU25" s="20">
        <f t="shared" si="42"/>
        <v>0</v>
      </c>
      <c r="BW25" s="2">
        <f t="shared" si="43"/>
        <v>5.0000000000000044E-2</v>
      </c>
      <c r="BX25" s="2">
        <f t="shared" si="44"/>
        <v>0</v>
      </c>
      <c r="BY25" s="2">
        <f t="shared" si="45"/>
        <v>4.0000000000000036E-2</v>
      </c>
      <c r="BZ25" s="2">
        <f t="shared" si="46"/>
        <v>0</v>
      </c>
      <c r="CB25" s="2">
        <f t="shared" si="122"/>
        <v>0</v>
      </c>
      <c r="CC25" s="2">
        <f t="shared" si="123"/>
        <v>0</v>
      </c>
      <c r="CD25" s="2">
        <f t="shared" si="124"/>
        <v>3.1952071892161781E-2</v>
      </c>
      <c r="CE25" s="2">
        <f t="shared" si="125"/>
        <v>0</v>
      </c>
      <c r="CG25" s="2">
        <f t="shared" si="48"/>
        <v>5.0000000000000044E-2</v>
      </c>
      <c r="CH25" s="2">
        <f t="shared" si="49"/>
        <v>-7.999999999999996E-2</v>
      </c>
      <c r="CI25" s="2">
        <f t="shared" si="50"/>
        <v>9.000000000000008E-2</v>
      </c>
      <c r="CJ25" s="2">
        <f t="shared" si="51"/>
        <v>0.25</v>
      </c>
      <c r="CL25" s="2">
        <f t="shared" si="126"/>
        <v>0</v>
      </c>
      <c r="CM25" s="2">
        <f t="shared" si="127"/>
        <v>0</v>
      </c>
      <c r="CN25" s="2">
        <f t="shared" si="128"/>
        <v>0.8706939590614079</v>
      </c>
      <c r="CO25" s="2">
        <f t="shared" si="129"/>
        <v>0</v>
      </c>
      <c r="CQ25" s="2">
        <f t="shared" si="130"/>
        <v>0</v>
      </c>
      <c r="CR25" s="2">
        <f t="shared" si="131"/>
        <v>0</v>
      </c>
      <c r="CS25" s="2">
        <f t="shared" si="132"/>
        <v>0.83874188716924614</v>
      </c>
      <c r="CT25" s="2">
        <f t="shared" si="133"/>
        <v>0</v>
      </c>
      <c r="CW25" s="2">
        <f t="shared" si="54"/>
        <v>0</v>
      </c>
      <c r="CX25" s="2">
        <f t="shared" si="55"/>
        <v>0</v>
      </c>
      <c r="CY25" s="2">
        <f t="shared" si="56"/>
        <v>0</v>
      </c>
      <c r="CZ25" s="2">
        <f t="shared" si="57"/>
        <v>0</v>
      </c>
      <c r="DB25" s="2">
        <f t="shared" si="58"/>
        <v>5.0000000000000044E-2</v>
      </c>
      <c r="DC25" s="2">
        <f t="shared" si="59"/>
        <v>-7.999999999999996E-2</v>
      </c>
      <c r="DD25" s="2">
        <f t="shared" si="60"/>
        <v>9.000000000000008E-2</v>
      </c>
      <c r="DE25" s="2">
        <f t="shared" si="61"/>
        <v>0.25</v>
      </c>
      <c r="DG25" s="2">
        <f t="shared" si="134"/>
        <v>0</v>
      </c>
      <c r="DH25" s="2">
        <f t="shared" si="135"/>
        <v>0</v>
      </c>
      <c r="DI25" s="2">
        <f t="shared" si="136"/>
        <v>0</v>
      </c>
      <c r="DJ25" s="2">
        <f t="shared" si="137"/>
        <v>0</v>
      </c>
      <c r="DM25" s="2">
        <f t="shared" si="63"/>
        <v>0.8</v>
      </c>
      <c r="DN25" s="2">
        <f t="shared" si="64"/>
        <v>0</v>
      </c>
      <c r="DO25" s="2">
        <f t="shared" si="65"/>
        <v>0</v>
      </c>
      <c r="DP25" s="2">
        <f t="shared" si="66"/>
        <v>0</v>
      </c>
      <c r="DR25" s="2">
        <f t="shared" si="138"/>
        <v>5.0000000000000044E-2</v>
      </c>
      <c r="DS25" s="2">
        <f t="shared" si="139"/>
        <v>0</v>
      </c>
      <c r="DT25" s="2">
        <f t="shared" si="140"/>
        <v>4.0000000000000036E-2</v>
      </c>
      <c r="DU25" s="2">
        <f t="shared" si="141"/>
        <v>0</v>
      </c>
      <c r="DW25" s="12">
        <f t="shared" si="142"/>
        <v>0.84000000000000008</v>
      </c>
      <c r="DX25" s="12">
        <f t="shared" si="143"/>
        <v>0</v>
      </c>
      <c r="DY25" s="12">
        <f t="shared" si="144"/>
        <v>0</v>
      </c>
      <c r="DZ25" s="12">
        <f t="shared" si="145"/>
        <v>0</v>
      </c>
      <c r="EB25" s="2">
        <f t="shared" si="146"/>
        <v>0.83790523690773078</v>
      </c>
      <c r="EC25" s="2">
        <f t="shared" si="147"/>
        <v>0</v>
      </c>
      <c r="ED25" s="2">
        <f t="shared" si="148"/>
        <v>0</v>
      </c>
      <c r="EE25" s="2">
        <f t="shared" si="149"/>
        <v>0</v>
      </c>
      <c r="EG25" s="2">
        <f t="shared" si="173"/>
        <v>2.0947630922693028E-3</v>
      </c>
      <c r="EH25" s="2">
        <f t="shared" si="71"/>
        <v>0</v>
      </c>
      <c r="EI25" s="2">
        <f t="shared" si="72"/>
        <v>0</v>
      </c>
      <c r="EJ25" s="2">
        <f t="shared" si="73"/>
        <v>0</v>
      </c>
      <c r="EL25" s="2">
        <f t="shared" si="150"/>
        <v>2.0947630922693028E-3</v>
      </c>
      <c r="EN25" s="2">
        <f t="shared" si="151"/>
        <v>0</v>
      </c>
      <c r="EO25" s="2">
        <f t="shared" si="152"/>
        <v>0</v>
      </c>
      <c r="EP25" s="2">
        <f t="shared" si="153"/>
        <v>0.83874188716924614</v>
      </c>
      <c r="EQ25" s="2">
        <f t="shared" si="154"/>
        <v>0</v>
      </c>
      <c r="ER25" s="2"/>
      <c r="ES25" s="2">
        <f t="shared" si="155"/>
        <v>0</v>
      </c>
      <c r="ET25" s="2">
        <f t="shared" si="156"/>
        <v>0</v>
      </c>
      <c r="EU25" s="2">
        <f t="shared" si="157"/>
        <v>0</v>
      </c>
      <c r="EV25" s="2">
        <f t="shared" si="158"/>
        <v>0</v>
      </c>
      <c r="EX25" s="2">
        <f t="shared" si="74"/>
        <v>0</v>
      </c>
      <c r="EY25" s="2">
        <f t="shared" si="75"/>
        <v>0</v>
      </c>
      <c r="EZ25" s="2">
        <f t="shared" si="76"/>
        <v>0.83874188716924614</v>
      </c>
      <c r="FA25" s="2">
        <f t="shared" si="77"/>
        <v>0</v>
      </c>
      <c r="FC25" s="2">
        <f t="shared" si="159"/>
        <v>0.83874188716924614</v>
      </c>
      <c r="FD25" s="2">
        <f t="shared" si="78"/>
        <v>0.19999999999999996</v>
      </c>
      <c r="FE25" s="2">
        <f t="shared" si="160"/>
        <v>-2.0947630922693028E-3</v>
      </c>
      <c r="FF25" s="2">
        <f t="shared" si="161"/>
        <v>1.0366471240769766</v>
      </c>
      <c r="FG25" s="2"/>
      <c r="FH25" s="2">
        <f t="shared" si="162"/>
        <v>0</v>
      </c>
      <c r="FI25" s="2">
        <f t="shared" si="163"/>
        <v>0</v>
      </c>
      <c r="FJ25" s="2">
        <f t="shared" si="164"/>
        <v>0.80909102788092535</v>
      </c>
      <c r="FK25" s="2">
        <f t="shared" si="165"/>
        <v>0</v>
      </c>
      <c r="FL25" s="2"/>
      <c r="FM25" s="2">
        <f t="shared" si="79"/>
        <v>1</v>
      </c>
      <c r="FN25" s="2">
        <f t="shared" si="166"/>
        <v>3.6647124076976567E-2</v>
      </c>
      <c r="FO25" s="40">
        <f t="shared" si="80"/>
        <v>2.3677856844118081</v>
      </c>
      <c r="FP25" s="2"/>
      <c r="FQ25" s="2">
        <f t="shared" si="81"/>
        <v>0</v>
      </c>
      <c r="FR25" s="2">
        <f t="shared" si="82"/>
        <v>0</v>
      </c>
      <c r="FS25" s="2">
        <f t="shared" si="83"/>
        <v>0.8</v>
      </c>
      <c r="FT25" s="2">
        <f t="shared" si="84"/>
        <v>0</v>
      </c>
      <c r="FU25" s="2"/>
      <c r="FV25" s="3">
        <f t="shared" si="85"/>
        <v>0</v>
      </c>
      <c r="FW25" s="3">
        <f t="shared" si="86"/>
        <v>0</v>
      </c>
      <c r="FX25" s="3">
        <f t="shared" si="87"/>
        <v>4.8427358961557587E-2</v>
      </c>
      <c r="FY25" s="3">
        <f t="shared" si="88"/>
        <v>0</v>
      </c>
      <c r="FZ25" s="2"/>
      <c r="GA25" s="39">
        <f t="shared" si="167"/>
        <v>1.4813369568772987</v>
      </c>
      <c r="GB25" s="39">
        <f t="shared" si="168"/>
        <v>1.5443959908291127</v>
      </c>
      <c r="GC25" s="39">
        <f t="shared" si="169"/>
        <v>1.2136035363867212</v>
      </c>
      <c r="GD25" s="39">
        <f t="shared" si="170"/>
        <v>2.1011640454436065</v>
      </c>
    </row>
    <row r="26" spans="1:186" x14ac:dyDescent="0.25">
      <c r="A26" s="1">
        <f>'BTEvent-Driven Loop'!A25</f>
        <v>22</v>
      </c>
      <c r="C26" s="1">
        <f>'BTEvent-Driven Loop'!C25</f>
        <v>1</v>
      </c>
      <c r="D26" s="1">
        <f>'BTEvent-Driven Loop'!D25</f>
        <v>0</v>
      </c>
      <c r="E26" s="1">
        <f>'BTEvent-Driven Loop'!E25</f>
        <v>1</v>
      </c>
      <c r="F26" s="1">
        <f>'BTEvent-Driven Loop'!F25</f>
        <v>1</v>
      </c>
      <c r="H26" s="1">
        <f>'BTEvent-Driven Loop'!H25</f>
        <v>295.9353979130579</v>
      </c>
      <c r="I26" s="1">
        <f>'BTEvent-Driven Loop'!I25</f>
        <v>1377.2297783279087</v>
      </c>
      <c r="J26" s="1">
        <f>'BTEvent-Driven Loop'!J25</f>
        <v>3849.9860058462691</v>
      </c>
      <c r="K26" s="1">
        <f>'BTEvent-Driven Loop'!K25</f>
        <v>54144.516514927629</v>
      </c>
      <c r="L26" s="1"/>
      <c r="M26" s="1">
        <f>'BTEvent-Driven Loop'!M25</f>
        <v>287.39879989633505</v>
      </c>
      <c r="N26" s="1">
        <f>'BTEvent-Driven Loop'!N25</f>
        <v>1642.0816587755833</v>
      </c>
      <c r="O26" s="1">
        <f>'BTEvent-Driven Loop'!O25</f>
        <v>3387.987685144717</v>
      </c>
      <c r="P26" s="1">
        <f>'BTEvent-Driven Loop'!P25</f>
        <v>47647.174533136313</v>
      </c>
      <c r="R26" s="2">
        <f t="shared" si="90"/>
        <v>1.0000000000000009E-2</v>
      </c>
      <c r="S26" s="2">
        <f t="shared" si="91"/>
        <v>0.24</v>
      </c>
      <c r="T26" s="2">
        <f t="shared" si="92"/>
        <v>-0.12</v>
      </c>
      <c r="U26" s="2">
        <f t="shared" si="93"/>
        <v>-0.12</v>
      </c>
      <c r="W26" s="2">
        <f t="shared" si="94"/>
        <v>4.0000000000000036E-2</v>
      </c>
      <c r="X26" s="2">
        <f t="shared" si="95"/>
        <v>4.0000000000000036E-2</v>
      </c>
      <c r="Y26" s="2">
        <f t="shared" si="96"/>
        <v>0</v>
      </c>
      <c r="Z26" s="2">
        <f t="shared" si="97"/>
        <v>0</v>
      </c>
      <c r="AB26" s="1">
        <f t="shared" si="98"/>
        <v>3</v>
      </c>
      <c r="AC26" s="2">
        <v>1</v>
      </c>
      <c r="AD26" s="3">
        <f t="shared" si="99"/>
        <v>0.33333333333333331</v>
      </c>
      <c r="AF26" s="2">
        <f t="shared" si="100"/>
        <v>0.33333333333333331</v>
      </c>
      <c r="AG26" s="2">
        <f t="shared" si="101"/>
        <v>0</v>
      </c>
      <c r="AH26" s="2">
        <f t="shared" si="102"/>
        <v>0.33333333333333331</v>
      </c>
      <c r="AI26" s="2">
        <f t="shared" si="103"/>
        <v>0.33333333333333331</v>
      </c>
      <c r="AK26" s="2">
        <f t="shared" si="104"/>
        <v>1</v>
      </c>
      <c r="AL26" s="2">
        <f t="shared" si="105"/>
        <v>0</v>
      </c>
      <c r="AN26" s="2">
        <f t="shared" si="171"/>
        <v>0.33333333333333331</v>
      </c>
      <c r="AO26" s="2">
        <f t="shared" si="26"/>
        <v>0</v>
      </c>
      <c r="AP26" s="2">
        <f t="shared" si="27"/>
        <v>-0.46666666666666673</v>
      </c>
      <c r="AQ26" s="2">
        <f t="shared" si="28"/>
        <v>0.33333333333333331</v>
      </c>
      <c r="AS26" s="2">
        <f t="shared" si="106"/>
        <v>0.33333333333333331</v>
      </c>
      <c r="AT26" s="2">
        <f t="shared" si="107"/>
        <v>0</v>
      </c>
      <c r="AU26" s="2">
        <f t="shared" si="108"/>
        <v>0</v>
      </c>
      <c r="AV26" s="2">
        <f t="shared" si="109"/>
        <v>0.33333333333333331</v>
      </c>
      <c r="AX26" s="2">
        <f t="shared" si="110"/>
        <v>0</v>
      </c>
      <c r="AY26" s="2">
        <f t="shared" si="111"/>
        <v>0</v>
      </c>
      <c r="AZ26" s="2">
        <f t="shared" si="112"/>
        <v>0.46666666666666673</v>
      </c>
      <c r="BA26" s="2">
        <f t="shared" si="113"/>
        <v>0</v>
      </c>
      <c r="BC26" s="2">
        <f t="shared" si="172"/>
        <v>0</v>
      </c>
      <c r="BD26" s="2">
        <f t="shared" si="32"/>
        <v>0</v>
      </c>
      <c r="BE26" s="2">
        <f t="shared" si="33"/>
        <v>0.33333333333333331</v>
      </c>
      <c r="BF26" s="2">
        <f t="shared" si="34"/>
        <v>0</v>
      </c>
      <c r="BH26" s="2">
        <f t="shared" si="114"/>
        <v>0.33333333333333331</v>
      </c>
      <c r="BI26" s="2">
        <f t="shared" si="115"/>
        <v>0</v>
      </c>
      <c r="BJ26" s="2">
        <f t="shared" si="116"/>
        <v>0</v>
      </c>
      <c r="BK26" s="2">
        <f t="shared" si="117"/>
        <v>0.33333333333333331</v>
      </c>
      <c r="BM26" s="2">
        <f t="shared" si="118"/>
        <v>0.33283408221001826</v>
      </c>
      <c r="BN26" s="2">
        <f t="shared" si="119"/>
        <v>0</v>
      </c>
      <c r="BO26" s="2">
        <f t="shared" si="120"/>
        <v>0</v>
      </c>
      <c r="BP26" s="2">
        <f t="shared" si="121"/>
        <v>0.33283408221001826</v>
      </c>
      <c r="BR26" s="20">
        <f t="shared" si="39"/>
        <v>4.9925112331505872E-4</v>
      </c>
      <c r="BS26" s="20">
        <f t="shared" si="40"/>
        <v>0</v>
      </c>
      <c r="BT26" s="20">
        <f t="shared" si="41"/>
        <v>0</v>
      </c>
      <c r="BU26" s="20">
        <f t="shared" si="42"/>
        <v>4.9925112331505872E-4</v>
      </c>
      <c r="BW26" s="2">
        <f t="shared" si="43"/>
        <v>4.0000000000000036E-2</v>
      </c>
      <c r="BX26" s="2">
        <f t="shared" si="44"/>
        <v>4.0000000000000036E-2</v>
      </c>
      <c r="BY26" s="2">
        <f t="shared" si="45"/>
        <v>0</v>
      </c>
      <c r="BZ26" s="2">
        <f t="shared" si="46"/>
        <v>0</v>
      </c>
      <c r="CB26" s="2">
        <f t="shared" si="122"/>
        <v>1.3313363288400742E-2</v>
      </c>
      <c r="CC26" s="2">
        <f t="shared" si="123"/>
        <v>0</v>
      </c>
      <c r="CD26" s="2">
        <f t="shared" si="124"/>
        <v>0</v>
      </c>
      <c r="CE26" s="2">
        <f t="shared" si="125"/>
        <v>0</v>
      </c>
      <c r="CG26" s="2">
        <f t="shared" si="48"/>
        <v>1.0000000000000009E-2</v>
      </c>
      <c r="CH26" s="2">
        <f t="shared" si="49"/>
        <v>0.24</v>
      </c>
      <c r="CI26" s="2">
        <f t="shared" si="50"/>
        <v>-0.12</v>
      </c>
      <c r="CJ26" s="2">
        <f t="shared" si="51"/>
        <v>-0.12</v>
      </c>
      <c r="CL26" s="2">
        <f t="shared" si="126"/>
        <v>0.33616242303211846</v>
      </c>
      <c r="CM26" s="2">
        <f t="shared" si="127"/>
        <v>0</v>
      </c>
      <c r="CN26" s="2">
        <f t="shared" si="128"/>
        <v>0</v>
      </c>
      <c r="CO26" s="2">
        <f t="shared" si="129"/>
        <v>0.29289399234481606</v>
      </c>
      <c r="CQ26" s="2">
        <f t="shared" si="130"/>
        <v>0.32284905974371769</v>
      </c>
      <c r="CR26" s="2">
        <f t="shared" si="131"/>
        <v>0</v>
      </c>
      <c r="CS26" s="2">
        <f t="shared" si="132"/>
        <v>0</v>
      </c>
      <c r="CT26" s="2">
        <f t="shared" si="133"/>
        <v>0.29289399234481606</v>
      </c>
      <c r="CW26" s="2">
        <f t="shared" si="54"/>
        <v>0</v>
      </c>
      <c r="CX26" s="2">
        <f t="shared" si="55"/>
        <v>0</v>
      </c>
      <c r="CY26" s="2">
        <f t="shared" si="56"/>
        <v>0.33333333333333331</v>
      </c>
      <c r="CZ26" s="2">
        <f t="shared" si="57"/>
        <v>0</v>
      </c>
      <c r="DB26" s="2">
        <f t="shared" si="58"/>
        <v>1.0000000000000009E-2</v>
      </c>
      <c r="DC26" s="2">
        <f t="shared" si="59"/>
        <v>0.24</v>
      </c>
      <c r="DD26" s="2">
        <f t="shared" si="60"/>
        <v>-0.12</v>
      </c>
      <c r="DE26" s="2">
        <f t="shared" si="61"/>
        <v>-0.12</v>
      </c>
      <c r="DG26" s="2">
        <f t="shared" si="134"/>
        <v>0</v>
      </c>
      <c r="DH26" s="2">
        <f t="shared" si="135"/>
        <v>0</v>
      </c>
      <c r="DI26" s="2">
        <f t="shared" si="136"/>
        <v>0.29333333333333333</v>
      </c>
      <c r="DJ26" s="2">
        <f t="shared" si="137"/>
        <v>0</v>
      </c>
      <c r="DM26" s="2">
        <f t="shared" si="63"/>
        <v>0</v>
      </c>
      <c r="DN26" s="2">
        <f t="shared" si="64"/>
        <v>0</v>
      </c>
      <c r="DO26" s="2">
        <f t="shared" si="65"/>
        <v>0.46666666666666673</v>
      </c>
      <c r="DP26" s="2">
        <f t="shared" si="66"/>
        <v>0</v>
      </c>
      <c r="DR26" s="2">
        <f t="shared" si="138"/>
        <v>4.0000000000000036E-2</v>
      </c>
      <c r="DS26" s="2">
        <f t="shared" si="139"/>
        <v>4.0000000000000036E-2</v>
      </c>
      <c r="DT26" s="2">
        <f t="shared" si="140"/>
        <v>0</v>
      </c>
      <c r="DU26" s="2">
        <f t="shared" si="141"/>
        <v>0</v>
      </c>
      <c r="DW26" s="12">
        <f t="shared" si="142"/>
        <v>0</v>
      </c>
      <c r="DX26" s="12">
        <f t="shared" si="143"/>
        <v>0</v>
      </c>
      <c r="DY26" s="12">
        <f t="shared" si="144"/>
        <v>0.46666666666666673</v>
      </c>
      <c r="DZ26" s="12">
        <f t="shared" si="145"/>
        <v>0</v>
      </c>
      <c r="EB26" s="2">
        <f t="shared" si="146"/>
        <v>0</v>
      </c>
      <c r="EC26" s="2">
        <f t="shared" si="147"/>
        <v>0</v>
      </c>
      <c r="ED26" s="2">
        <f t="shared" si="148"/>
        <v>0.46550290939318378</v>
      </c>
      <c r="EE26" s="2">
        <f t="shared" si="149"/>
        <v>0</v>
      </c>
      <c r="EG26" s="2">
        <f t="shared" si="173"/>
        <v>0</v>
      </c>
      <c r="EH26" s="2">
        <f t="shared" si="71"/>
        <v>0</v>
      </c>
      <c r="EI26" s="2">
        <f t="shared" si="72"/>
        <v>1.163757273482946E-3</v>
      </c>
      <c r="EJ26" s="2">
        <f t="shared" si="73"/>
        <v>0</v>
      </c>
      <c r="EL26" s="2">
        <f t="shared" si="150"/>
        <v>1.163757273482946E-3</v>
      </c>
      <c r="EN26" s="2">
        <f t="shared" si="151"/>
        <v>0.32284905974371769</v>
      </c>
      <c r="EO26" s="2">
        <f t="shared" si="152"/>
        <v>0</v>
      </c>
      <c r="EP26" s="2">
        <f t="shared" si="153"/>
        <v>0</v>
      </c>
      <c r="EQ26" s="2">
        <f t="shared" si="154"/>
        <v>0.29289399234481606</v>
      </c>
      <c r="ER26" s="2"/>
      <c r="ES26" s="2">
        <f t="shared" si="155"/>
        <v>0</v>
      </c>
      <c r="ET26" s="2">
        <f t="shared" si="156"/>
        <v>0</v>
      </c>
      <c r="EU26" s="2">
        <f t="shared" si="157"/>
        <v>0.29333333333333333</v>
      </c>
      <c r="EV26" s="2">
        <f t="shared" si="158"/>
        <v>0</v>
      </c>
      <c r="EX26" s="2">
        <f t="shared" si="74"/>
        <v>0.32284905974371769</v>
      </c>
      <c r="EY26" s="2">
        <f t="shared" si="75"/>
        <v>0</v>
      </c>
      <c r="EZ26" s="2">
        <f t="shared" si="76"/>
        <v>0.29333333333333333</v>
      </c>
      <c r="FA26" s="2">
        <f t="shared" si="77"/>
        <v>0.29289399234481606</v>
      </c>
      <c r="FC26" s="2">
        <f t="shared" si="159"/>
        <v>0.90907638542186708</v>
      </c>
      <c r="FD26" s="2">
        <f t="shared" si="78"/>
        <v>0</v>
      </c>
      <c r="FE26" s="2">
        <f t="shared" si="160"/>
        <v>-1.163757273482946E-3</v>
      </c>
      <c r="FF26" s="2">
        <f t="shared" si="161"/>
        <v>0.90791262814838414</v>
      </c>
      <c r="FG26" s="2"/>
      <c r="FH26" s="2">
        <f t="shared" si="162"/>
        <v>0.35559485542363561</v>
      </c>
      <c r="FI26" s="2">
        <f t="shared" si="163"/>
        <v>0</v>
      </c>
      <c r="FJ26" s="2">
        <f t="shared" si="164"/>
        <v>0.32308542059995732</v>
      </c>
      <c r="FK26" s="2">
        <f t="shared" si="165"/>
        <v>0.32260151832247352</v>
      </c>
      <c r="FL26" s="2"/>
      <c r="FM26" s="2">
        <f t="shared" si="79"/>
        <v>1</v>
      </c>
      <c r="FN26" s="2">
        <f t="shared" si="166"/>
        <v>-9.2087371851615862E-2</v>
      </c>
      <c r="FO26" s="40">
        <f t="shared" si="80"/>
        <v>2.1497425236264451</v>
      </c>
      <c r="FP26" s="2"/>
      <c r="FQ26" s="2">
        <f t="shared" si="81"/>
        <v>0.33333333333333331</v>
      </c>
      <c r="FR26" s="2">
        <f t="shared" si="82"/>
        <v>0</v>
      </c>
      <c r="FS26" s="2">
        <f t="shared" si="83"/>
        <v>0.33333333333333331</v>
      </c>
      <c r="FT26" s="2">
        <f t="shared" si="84"/>
        <v>0.33333333333333331</v>
      </c>
      <c r="FU26" s="2"/>
      <c r="FV26" s="3">
        <f t="shared" si="85"/>
        <v>-3.1452820768846923E-2</v>
      </c>
      <c r="FW26" s="3">
        <f t="shared" si="86"/>
        <v>0</v>
      </c>
      <c r="FX26" s="3">
        <f t="shared" si="87"/>
        <v>-0.12</v>
      </c>
      <c r="FY26" s="3">
        <f t="shared" si="88"/>
        <v>-0.12131802296555183</v>
      </c>
      <c r="FZ26" s="2"/>
      <c r="GA26" s="39">
        <f t="shared" si="167"/>
        <v>1.434744731074368</v>
      </c>
      <c r="GB26" s="39">
        <f t="shared" si="168"/>
        <v>1.5443959908291127</v>
      </c>
      <c r="GC26" s="39">
        <f t="shared" si="169"/>
        <v>1.0679711120203148</v>
      </c>
      <c r="GD26" s="39">
        <f t="shared" si="170"/>
        <v>1.8462549775240873</v>
      </c>
    </row>
    <row r="27" spans="1:186" x14ac:dyDescent="0.25">
      <c r="A27" s="1">
        <f>'BTEvent-Driven Loop'!A26</f>
        <v>23</v>
      </c>
      <c r="C27" s="1">
        <f>'BTEvent-Driven Loop'!C26</f>
        <v>0</v>
      </c>
      <c r="D27" s="1">
        <f>'BTEvent-Driven Loop'!D26</f>
        <v>1</v>
      </c>
      <c r="E27" s="1">
        <f>'BTEvent-Driven Loop'!E26</f>
        <v>0</v>
      </c>
      <c r="F27" s="1">
        <f>'BTEvent-Driven Loop'!F26</f>
        <v>1</v>
      </c>
      <c r="H27" s="1">
        <f>'BTEvent-Driven Loop'!H26</f>
        <v>281.65082389840836</v>
      </c>
      <c r="I27" s="1">
        <f>'BTEvent-Driven Loop'!I26</f>
        <v>1724.1857417143624</v>
      </c>
      <c r="J27" s="1">
        <f>'BTEvent-Driven Loop'!J26</f>
        <v>3455.7474388476116</v>
      </c>
      <c r="K27" s="1">
        <f>'BTEvent-Driven Loop'!K26</f>
        <v>49553.06151446177</v>
      </c>
      <c r="L27" s="1"/>
      <c r="M27" s="1">
        <f>'BTEvent-Driven Loop'!M26</f>
        <v>298.89475189218848</v>
      </c>
      <c r="N27" s="1">
        <f>'BTEvent-Driven Loop'!N26</f>
        <v>1395.7694099592456</v>
      </c>
      <c r="O27" s="1">
        <f>'BTEvent-Driven Loop'!O26</f>
        <v>3557.3870694019529</v>
      </c>
      <c r="P27" s="1">
        <f>'BTEvent-Driven Loop'!P26</f>
        <v>58129.552930426304</v>
      </c>
      <c r="R27" s="2">
        <f t="shared" si="90"/>
        <v>4.0000000000000036E-2</v>
      </c>
      <c r="S27" s="2">
        <f t="shared" si="91"/>
        <v>-0.15000000000000002</v>
      </c>
      <c r="T27" s="2">
        <f t="shared" si="92"/>
        <v>5.0000000000000044E-2</v>
      </c>
      <c r="U27" s="2">
        <f t="shared" si="93"/>
        <v>0.21999999999999997</v>
      </c>
      <c r="W27" s="2">
        <f t="shared" si="94"/>
        <v>-1.9999999999999907E-2</v>
      </c>
      <c r="X27" s="2">
        <f t="shared" si="95"/>
        <v>5.0000000000000044E-2</v>
      </c>
      <c r="Y27" s="2">
        <f t="shared" si="96"/>
        <v>2.0000000000000018E-2</v>
      </c>
      <c r="Z27" s="2">
        <f t="shared" si="97"/>
        <v>4.0000000000000036E-2</v>
      </c>
      <c r="AB27" s="1">
        <f t="shared" si="98"/>
        <v>2</v>
      </c>
      <c r="AC27" s="2">
        <v>1</v>
      </c>
      <c r="AD27" s="3">
        <f t="shared" si="99"/>
        <v>0.5</v>
      </c>
      <c r="AF27" s="2">
        <f t="shared" si="100"/>
        <v>0</v>
      </c>
      <c r="AG27" s="2">
        <f t="shared" si="101"/>
        <v>0.5</v>
      </c>
      <c r="AH27" s="2">
        <f t="shared" si="102"/>
        <v>0</v>
      </c>
      <c r="AI27" s="2">
        <f t="shared" si="103"/>
        <v>0.5</v>
      </c>
      <c r="AK27" s="2">
        <f t="shared" si="104"/>
        <v>1</v>
      </c>
      <c r="AL27" s="2">
        <f t="shared" si="105"/>
        <v>0</v>
      </c>
      <c r="AN27" s="2">
        <f t="shared" si="171"/>
        <v>-0.33333333333333331</v>
      </c>
      <c r="AO27" s="2">
        <f t="shared" si="26"/>
        <v>0.5</v>
      </c>
      <c r="AP27" s="2">
        <f t="shared" si="27"/>
        <v>-0.33333333333333331</v>
      </c>
      <c r="AQ27" s="2">
        <f t="shared" si="28"/>
        <v>0.16666666666666669</v>
      </c>
      <c r="AS27" s="2">
        <f t="shared" si="106"/>
        <v>0</v>
      </c>
      <c r="AT27" s="2">
        <f t="shared" si="107"/>
        <v>0.5</v>
      </c>
      <c r="AU27" s="2">
        <f t="shared" si="108"/>
        <v>0</v>
      </c>
      <c r="AV27" s="2">
        <f t="shared" si="109"/>
        <v>0.16666666666666669</v>
      </c>
      <c r="AX27" s="2">
        <f t="shared" si="110"/>
        <v>0.33333333333333331</v>
      </c>
      <c r="AY27" s="2">
        <f t="shared" si="111"/>
        <v>0</v>
      </c>
      <c r="AZ27" s="2">
        <f t="shared" si="112"/>
        <v>0.33333333333333331</v>
      </c>
      <c r="BA27" s="2">
        <f t="shared" si="113"/>
        <v>0</v>
      </c>
      <c r="BC27" s="2">
        <f t="shared" si="172"/>
        <v>0</v>
      </c>
      <c r="BD27" s="2">
        <f t="shared" si="32"/>
        <v>0</v>
      </c>
      <c r="BE27" s="2">
        <f t="shared" si="33"/>
        <v>0</v>
      </c>
      <c r="BF27" s="2">
        <f t="shared" si="34"/>
        <v>0.33333333333333331</v>
      </c>
      <c r="BH27" s="2">
        <f t="shared" si="114"/>
        <v>0</v>
      </c>
      <c r="BI27" s="2">
        <f t="shared" si="115"/>
        <v>0.5</v>
      </c>
      <c r="BJ27" s="2">
        <f t="shared" si="116"/>
        <v>0</v>
      </c>
      <c r="BK27" s="2">
        <f t="shared" si="117"/>
        <v>0.16666666666666669</v>
      </c>
      <c r="BM27" s="2">
        <f t="shared" si="118"/>
        <v>0</v>
      </c>
      <c r="BN27" s="2">
        <f t="shared" si="119"/>
        <v>0.49925112331502741</v>
      </c>
      <c r="BO27" s="2">
        <f t="shared" si="120"/>
        <v>0</v>
      </c>
      <c r="BP27" s="2">
        <f t="shared" si="121"/>
        <v>0.16641704110500916</v>
      </c>
      <c r="BR27" s="20">
        <f t="shared" si="39"/>
        <v>0</v>
      </c>
      <c r="BS27" s="20">
        <f t="shared" si="40"/>
        <v>7.4887668497258808E-4</v>
      </c>
      <c r="BT27" s="20">
        <f t="shared" si="41"/>
        <v>0</v>
      </c>
      <c r="BU27" s="20">
        <f t="shared" si="42"/>
        <v>2.4962556165752936E-4</v>
      </c>
      <c r="BW27" s="2">
        <f t="shared" si="43"/>
        <v>-1.9999999999999907E-2</v>
      </c>
      <c r="BX27" s="2">
        <f t="shared" si="44"/>
        <v>5.0000000000000044E-2</v>
      </c>
      <c r="BY27" s="2">
        <f t="shared" si="45"/>
        <v>2.0000000000000018E-2</v>
      </c>
      <c r="BZ27" s="2">
        <f t="shared" si="46"/>
        <v>4.0000000000000036E-2</v>
      </c>
      <c r="CB27" s="2">
        <f t="shared" si="122"/>
        <v>0</v>
      </c>
      <c r="CC27" s="2">
        <f t="shared" si="123"/>
        <v>2.4962556165751392E-2</v>
      </c>
      <c r="CD27" s="2">
        <f t="shared" si="124"/>
        <v>0</v>
      </c>
      <c r="CE27" s="2">
        <f t="shared" si="125"/>
        <v>6.6566816442003721E-3</v>
      </c>
      <c r="CG27" s="2">
        <f t="shared" si="48"/>
        <v>4.0000000000000036E-2</v>
      </c>
      <c r="CH27" s="2">
        <f t="shared" si="49"/>
        <v>-0.15000000000000002</v>
      </c>
      <c r="CI27" s="2">
        <f t="shared" si="50"/>
        <v>5.0000000000000044E-2</v>
      </c>
      <c r="CJ27" s="2">
        <f t="shared" si="51"/>
        <v>0.21999999999999997</v>
      </c>
      <c r="CL27" s="2">
        <f t="shared" si="126"/>
        <v>0</v>
      </c>
      <c r="CM27" s="2">
        <f t="shared" si="127"/>
        <v>0.42436345481777327</v>
      </c>
      <c r="CN27" s="2">
        <f t="shared" si="128"/>
        <v>0</v>
      </c>
      <c r="CO27" s="2">
        <f t="shared" si="129"/>
        <v>0.20302879014811118</v>
      </c>
      <c r="CQ27" s="2">
        <f t="shared" si="130"/>
        <v>0</v>
      </c>
      <c r="CR27" s="2">
        <f t="shared" si="131"/>
        <v>0.39940089865202189</v>
      </c>
      <c r="CS27" s="2">
        <f t="shared" si="132"/>
        <v>0</v>
      </c>
      <c r="CT27" s="2">
        <f t="shared" si="133"/>
        <v>0.19637210850391079</v>
      </c>
      <c r="CW27" s="2">
        <f t="shared" si="54"/>
        <v>0</v>
      </c>
      <c r="CX27" s="2">
        <f t="shared" si="55"/>
        <v>0</v>
      </c>
      <c r="CY27" s="2">
        <f t="shared" si="56"/>
        <v>0</v>
      </c>
      <c r="CZ27" s="2">
        <f t="shared" si="57"/>
        <v>0.33333333333333331</v>
      </c>
      <c r="DB27" s="2">
        <f t="shared" si="58"/>
        <v>4.0000000000000036E-2</v>
      </c>
      <c r="DC27" s="2">
        <f t="shared" si="59"/>
        <v>-0.15000000000000002</v>
      </c>
      <c r="DD27" s="2">
        <f t="shared" si="60"/>
        <v>5.0000000000000044E-2</v>
      </c>
      <c r="DE27" s="2">
        <f t="shared" si="61"/>
        <v>0.21999999999999997</v>
      </c>
      <c r="DG27" s="2">
        <f t="shared" si="134"/>
        <v>0</v>
      </c>
      <c r="DH27" s="2">
        <f t="shared" si="135"/>
        <v>0</v>
      </c>
      <c r="DI27" s="2">
        <f t="shared" si="136"/>
        <v>0</v>
      </c>
      <c r="DJ27" s="2">
        <f t="shared" si="137"/>
        <v>0.40666666666666662</v>
      </c>
      <c r="DM27" s="2">
        <f t="shared" si="63"/>
        <v>0.33333333333333331</v>
      </c>
      <c r="DN27" s="2">
        <f t="shared" si="64"/>
        <v>0</v>
      </c>
      <c r="DO27" s="2">
        <f t="shared" si="65"/>
        <v>0.33333333333333331</v>
      </c>
      <c r="DP27" s="2">
        <f t="shared" si="66"/>
        <v>0</v>
      </c>
      <c r="DR27" s="2">
        <f t="shared" si="138"/>
        <v>-1.9999999999999907E-2</v>
      </c>
      <c r="DS27" s="2">
        <f t="shared" si="139"/>
        <v>5.0000000000000044E-2</v>
      </c>
      <c r="DT27" s="2">
        <f t="shared" si="140"/>
        <v>2.0000000000000018E-2</v>
      </c>
      <c r="DU27" s="2">
        <f t="shared" si="141"/>
        <v>4.0000000000000036E-2</v>
      </c>
      <c r="DW27" s="12">
        <f t="shared" si="142"/>
        <v>0.32666666666666666</v>
      </c>
      <c r="DX27" s="12">
        <f t="shared" si="143"/>
        <v>0</v>
      </c>
      <c r="DY27" s="12">
        <f t="shared" si="144"/>
        <v>0.33999999999999997</v>
      </c>
      <c r="DZ27" s="12">
        <f t="shared" si="145"/>
        <v>0</v>
      </c>
      <c r="EB27" s="2">
        <f t="shared" si="146"/>
        <v>0.3258520365752286</v>
      </c>
      <c r="EC27" s="2">
        <f t="shared" si="147"/>
        <v>0</v>
      </c>
      <c r="ED27" s="2">
        <f t="shared" si="148"/>
        <v>0.3391521197007481</v>
      </c>
      <c r="EE27" s="2">
        <f t="shared" si="149"/>
        <v>0</v>
      </c>
      <c r="EG27" s="2">
        <f t="shared" si="173"/>
        <v>8.146300914380622E-4</v>
      </c>
      <c r="EH27" s="2">
        <f t="shared" si="71"/>
        <v>0</v>
      </c>
      <c r="EI27" s="2">
        <f t="shared" si="72"/>
        <v>8.4788029925186859E-4</v>
      </c>
      <c r="EJ27" s="2">
        <f t="shared" si="73"/>
        <v>0</v>
      </c>
      <c r="EL27" s="2">
        <f t="shared" si="150"/>
        <v>1.6625103906899308E-3</v>
      </c>
      <c r="EN27" s="2">
        <f t="shared" si="151"/>
        <v>0</v>
      </c>
      <c r="EO27" s="2">
        <f t="shared" si="152"/>
        <v>0.39940089865202189</v>
      </c>
      <c r="EP27" s="2">
        <f t="shared" si="153"/>
        <v>0</v>
      </c>
      <c r="EQ27" s="2">
        <f t="shared" si="154"/>
        <v>0.19637210850391079</v>
      </c>
      <c r="ER27" s="2"/>
      <c r="ES27" s="2">
        <f t="shared" si="155"/>
        <v>0</v>
      </c>
      <c r="ET27" s="2">
        <f t="shared" si="156"/>
        <v>0</v>
      </c>
      <c r="EU27" s="2">
        <f t="shared" si="157"/>
        <v>0</v>
      </c>
      <c r="EV27" s="2">
        <f t="shared" si="158"/>
        <v>0.40666666666666662</v>
      </c>
      <c r="EX27" s="2">
        <f t="shared" si="74"/>
        <v>0</v>
      </c>
      <c r="EY27" s="2">
        <f t="shared" si="75"/>
        <v>0.39940089865202189</v>
      </c>
      <c r="EZ27" s="2">
        <f t="shared" si="76"/>
        <v>0</v>
      </c>
      <c r="FA27" s="2">
        <f t="shared" si="77"/>
        <v>0.60303877517057747</v>
      </c>
      <c r="FC27" s="2">
        <f t="shared" si="159"/>
        <v>1.0024396738225994</v>
      </c>
      <c r="FD27" s="2">
        <f t="shared" si="78"/>
        <v>0</v>
      </c>
      <c r="FE27" s="2">
        <f t="shared" si="160"/>
        <v>-1.6625103906899308E-3</v>
      </c>
      <c r="FF27" s="2">
        <f t="shared" si="161"/>
        <v>1.0007771634319094</v>
      </c>
      <c r="FG27" s="2"/>
      <c r="FH27" s="2">
        <f t="shared" si="162"/>
        <v>0</v>
      </c>
      <c r="FI27" s="2">
        <f t="shared" si="163"/>
        <v>0.39909073992294014</v>
      </c>
      <c r="FJ27" s="2">
        <f t="shared" si="164"/>
        <v>0</v>
      </c>
      <c r="FK27" s="2">
        <f t="shared" si="165"/>
        <v>0.60257047942881725</v>
      </c>
      <c r="FL27" s="2"/>
      <c r="FM27" s="2">
        <f t="shared" si="79"/>
        <v>1</v>
      </c>
      <c r="FN27" s="2">
        <f t="shared" si="166"/>
        <v>7.7716343190936676E-4</v>
      </c>
      <c r="FO27" s="40">
        <f t="shared" si="80"/>
        <v>2.1514132249038282</v>
      </c>
      <c r="FP27" s="2"/>
      <c r="FQ27" s="2">
        <f t="shared" si="81"/>
        <v>0</v>
      </c>
      <c r="FR27" s="2">
        <f t="shared" si="82"/>
        <v>0.5</v>
      </c>
      <c r="FS27" s="2">
        <f t="shared" si="83"/>
        <v>0</v>
      </c>
      <c r="FT27" s="2">
        <f t="shared" si="84"/>
        <v>0.5</v>
      </c>
      <c r="FU27" s="2"/>
      <c r="FV27" s="3">
        <f t="shared" si="85"/>
        <v>0</v>
      </c>
      <c r="FW27" s="3">
        <f t="shared" si="86"/>
        <v>-0.20119820269595623</v>
      </c>
      <c r="FX27" s="3">
        <f t="shared" si="87"/>
        <v>0</v>
      </c>
      <c r="FY27" s="3">
        <f t="shared" si="88"/>
        <v>0.20607755034115494</v>
      </c>
      <c r="FZ27" s="2"/>
      <c r="GA27" s="39">
        <f t="shared" si="167"/>
        <v>1.434744731074368</v>
      </c>
      <c r="GB27" s="39">
        <f t="shared" si="168"/>
        <v>1.2336662932234548</v>
      </c>
      <c r="GC27" s="39">
        <f t="shared" si="169"/>
        <v>1.0679711120203148</v>
      </c>
      <c r="GD27" s="39">
        <f t="shared" si="170"/>
        <v>2.2267266805974151</v>
      </c>
    </row>
    <row r="28" spans="1:186" x14ac:dyDescent="0.25">
      <c r="A28" s="1">
        <f>'BTEvent-Driven Loop'!A27</f>
        <v>24</v>
      </c>
      <c r="C28" s="1">
        <f>'BTEvent-Driven Loop'!C27</f>
        <v>0</v>
      </c>
      <c r="D28" s="1">
        <f>'BTEvent-Driven Loop'!D27</f>
        <v>0</v>
      </c>
      <c r="E28" s="1">
        <f>'BTEvent-Driven Loop'!E27</f>
        <v>0</v>
      </c>
      <c r="F28" s="1">
        <f>'BTEvent-Driven Loop'!F27</f>
        <v>0</v>
      </c>
      <c r="H28" s="1">
        <f>'BTEvent-Driven Loop'!H27</f>
        <v>292.9168568543447</v>
      </c>
      <c r="I28" s="1">
        <f>'BTEvent-Driven Loop'!I27</f>
        <v>1451.6001863576155</v>
      </c>
      <c r="J28" s="1">
        <f>'BTEvent-Driven Loop'!J27</f>
        <v>3415.0915866258747</v>
      </c>
      <c r="K28" s="1">
        <f>'BTEvent-Driven Loop'!K27</f>
        <v>61036.030576947618</v>
      </c>
      <c r="L28" s="1"/>
      <c r="M28" s="1">
        <f>'BTEvent-Driven Loop'!M27</f>
        <v>254.06053910836019</v>
      </c>
      <c r="N28" s="1">
        <f>'BTEvent-Driven Loop'!N27</f>
        <v>1800.5425388474268</v>
      </c>
      <c r="O28" s="1">
        <f>'BTEvent-Driven Loop'!O27</f>
        <v>4624.6031902225386</v>
      </c>
      <c r="P28" s="1">
        <f>'BTEvent-Driven Loop'!P27</f>
        <v>73824.532221641406</v>
      </c>
      <c r="R28" s="2">
        <f t="shared" si="90"/>
        <v>-0.15000000000000002</v>
      </c>
      <c r="S28" s="2">
        <f t="shared" si="91"/>
        <v>0.29000000000000004</v>
      </c>
      <c r="T28" s="2">
        <f t="shared" si="92"/>
        <v>0.30000000000000004</v>
      </c>
      <c r="U28" s="2">
        <f t="shared" si="93"/>
        <v>0.27</v>
      </c>
      <c r="W28" s="2">
        <f t="shared" si="94"/>
        <v>-2.0000000000000018E-2</v>
      </c>
      <c r="X28" s="2">
        <f t="shared" si="95"/>
        <v>4.0000000000000036E-2</v>
      </c>
      <c r="Y28" s="2">
        <f t="shared" si="96"/>
        <v>-4.0000000000000036E-2</v>
      </c>
      <c r="Z28" s="2">
        <f t="shared" si="97"/>
        <v>5.0000000000000044E-2</v>
      </c>
      <c r="AB28" s="1">
        <f t="shared" si="98"/>
        <v>0</v>
      </c>
      <c r="AC28" s="2">
        <v>1</v>
      </c>
      <c r="AD28" s="3">
        <f t="shared" si="99"/>
        <v>0</v>
      </c>
      <c r="AF28" s="2">
        <f t="shared" si="100"/>
        <v>0</v>
      </c>
      <c r="AG28" s="2">
        <f t="shared" si="101"/>
        <v>0</v>
      </c>
      <c r="AH28" s="2">
        <f t="shared" si="102"/>
        <v>0</v>
      </c>
      <c r="AI28" s="2">
        <f t="shared" si="103"/>
        <v>0</v>
      </c>
      <c r="AK28" s="2">
        <f t="shared" si="104"/>
        <v>0</v>
      </c>
      <c r="AL28" s="2">
        <f t="shared" si="105"/>
        <v>1</v>
      </c>
      <c r="AN28" s="2">
        <f t="shared" si="171"/>
        <v>0</v>
      </c>
      <c r="AO28" s="2">
        <f t="shared" si="26"/>
        <v>-0.5</v>
      </c>
      <c r="AP28" s="2">
        <f t="shared" si="27"/>
        <v>0</v>
      </c>
      <c r="AQ28" s="2">
        <f t="shared" si="28"/>
        <v>-0.5</v>
      </c>
      <c r="AS28" s="2">
        <f t="shared" si="106"/>
        <v>0</v>
      </c>
      <c r="AT28" s="2">
        <f t="shared" si="107"/>
        <v>0</v>
      </c>
      <c r="AU28" s="2">
        <f t="shared" si="108"/>
        <v>0</v>
      </c>
      <c r="AV28" s="2">
        <f t="shared" si="109"/>
        <v>0</v>
      </c>
      <c r="AX28" s="2">
        <f t="shared" si="110"/>
        <v>0</v>
      </c>
      <c r="AY28" s="2">
        <f t="shared" si="111"/>
        <v>0.5</v>
      </c>
      <c r="AZ28" s="2">
        <f t="shared" si="112"/>
        <v>0</v>
      </c>
      <c r="BA28" s="2">
        <f t="shared" si="113"/>
        <v>0.5</v>
      </c>
      <c r="BC28" s="2">
        <f t="shared" si="172"/>
        <v>0</v>
      </c>
      <c r="BD28" s="2">
        <f t="shared" si="32"/>
        <v>0</v>
      </c>
      <c r="BE28" s="2">
        <f t="shared" si="33"/>
        <v>0</v>
      </c>
      <c r="BF28" s="2">
        <f t="shared" si="34"/>
        <v>0</v>
      </c>
      <c r="BH28" s="2">
        <f t="shared" si="114"/>
        <v>0</v>
      </c>
      <c r="BI28" s="2">
        <f t="shared" si="115"/>
        <v>0</v>
      </c>
      <c r="BJ28" s="2">
        <f t="shared" si="116"/>
        <v>0</v>
      </c>
      <c r="BK28" s="2">
        <f t="shared" si="117"/>
        <v>0</v>
      </c>
      <c r="BM28" s="2">
        <f t="shared" si="118"/>
        <v>0</v>
      </c>
      <c r="BN28" s="2">
        <f t="shared" si="119"/>
        <v>0</v>
      </c>
      <c r="BO28" s="2">
        <f t="shared" si="120"/>
        <v>0</v>
      </c>
      <c r="BP28" s="2">
        <f t="shared" si="121"/>
        <v>0</v>
      </c>
      <c r="BR28" s="20">
        <f t="shared" si="39"/>
        <v>0</v>
      </c>
      <c r="BS28" s="20">
        <f t="shared" si="40"/>
        <v>0</v>
      </c>
      <c r="BT28" s="20">
        <f t="shared" si="41"/>
        <v>0</v>
      </c>
      <c r="BU28" s="20">
        <f t="shared" si="42"/>
        <v>0</v>
      </c>
      <c r="BW28" s="2">
        <f t="shared" si="43"/>
        <v>-2.0000000000000018E-2</v>
      </c>
      <c r="BX28" s="2">
        <f t="shared" si="44"/>
        <v>4.0000000000000036E-2</v>
      </c>
      <c r="BY28" s="2">
        <f t="shared" si="45"/>
        <v>-4.0000000000000036E-2</v>
      </c>
      <c r="BZ28" s="2">
        <f t="shared" si="46"/>
        <v>5.0000000000000044E-2</v>
      </c>
      <c r="CB28" s="2">
        <f t="shared" si="122"/>
        <v>0</v>
      </c>
      <c r="CC28" s="2">
        <f t="shared" si="123"/>
        <v>0</v>
      </c>
      <c r="CD28" s="2">
        <f t="shared" si="124"/>
        <v>0</v>
      </c>
      <c r="CE28" s="2">
        <f t="shared" si="125"/>
        <v>0</v>
      </c>
      <c r="CG28" s="2">
        <f t="shared" si="48"/>
        <v>-0.15000000000000002</v>
      </c>
      <c r="CH28" s="2">
        <f t="shared" si="49"/>
        <v>0.29000000000000004</v>
      </c>
      <c r="CI28" s="2">
        <f t="shared" si="50"/>
        <v>0.30000000000000004</v>
      </c>
      <c r="CJ28" s="2">
        <f t="shared" si="51"/>
        <v>0.27</v>
      </c>
      <c r="CL28" s="2">
        <f t="shared" si="126"/>
        <v>0</v>
      </c>
      <c r="CM28" s="2">
        <f t="shared" si="127"/>
        <v>0</v>
      </c>
      <c r="CN28" s="2">
        <f t="shared" si="128"/>
        <v>0</v>
      </c>
      <c r="CO28" s="2">
        <f t="shared" si="129"/>
        <v>0</v>
      </c>
      <c r="CQ28" s="2">
        <f t="shared" si="130"/>
        <v>0</v>
      </c>
      <c r="CR28" s="2">
        <f t="shared" si="131"/>
        <v>0</v>
      </c>
      <c r="CS28" s="2">
        <f t="shared" si="132"/>
        <v>0</v>
      </c>
      <c r="CT28" s="2">
        <f t="shared" si="133"/>
        <v>0</v>
      </c>
      <c r="CW28" s="2">
        <f t="shared" si="54"/>
        <v>0</v>
      </c>
      <c r="CX28" s="2">
        <f t="shared" si="55"/>
        <v>0</v>
      </c>
      <c r="CY28" s="2">
        <f t="shared" si="56"/>
        <v>0</v>
      </c>
      <c r="CZ28" s="2">
        <f t="shared" si="57"/>
        <v>0</v>
      </c>
      <c r="DB28" s="2">
        <f t="shared" si="58"/>
        <v>-0.15000000000000002</v>
      </c>
      <c r="DC28" s="2">
        <f t="shared" si="59"/>
        <v>0.29000000000000004</v>
      </c>
      <c r="DD28" s="2">
        <f t="shared" si="60"/>
        <v>0.30000000000000004</v>
      </c>
      <c r="DE28" s="2">
        <f t="shared" si="61"/>
        <v>0.27</v>
      </c>
      <c r="DG28" s="2">
        <f t="shared" si="134"/>
        <v>0</v>
      </c>
      <c r="DH28" s="2">
        <f t="shared" si="135"/>
        <v>0</v>
      </c>
      <c r="DI28" s="2">
        <f t="shared" si="136"/>
        <v>0</v>
      </c>
      <c r="DJ28" s="2">
        <f t="shared" si="137"/>
        <v>0</v>
      </c>
      <c r="DM28" s="2">
        <f t="shared" si="63"/>
        <v>0</v>
      </c>
      <c r="DN28" s="2">
        <f t="shared" si="64"/>
        <v>0.5</v>
      </c>
      <c r="DO28" s="2">
        <f t="shared" si="65"/>
        <v>0</v>
      </c>
      <c r="DP28" s="2">
        <f t="shared" si="66"/>
        <v>0.5</v>
      </c>
      <c r="DR28" s="2">
        <f t="shared" si="138"/>
        <v>-2.0000000000000018E-2</v>
      </c>
      <c r="DS28" s="2">
        <f t="shared" si="139"/>
        <v>4.0000000000000036E-2</v>
      </c>
      <c r="DT28" s="2">
        <f t="shared" si="140"/>
        <v>-4.0000000000000036E-2</v>
      </c>
      <c r="DU28" s="2">
        <f t="shared" si="141"/>
        <v>5.0000000000000044E-2</v>
      </c>
      <c r="DW28" s="12">
        <f t="shared" si="142"/>
        <v>0</v>
      </c>
      <c r="DX28" s="12">
        <f t="shared" si="143"/>
        <v>0.52</v>
      </c>
      <c r="DY28" s="12">
        <f t="shared" si="144"/>
        <v>0</v>
      </c>
      <c r="DZ28" s="12">
        <f t="shared" si="145"/>
        <v>0.52500000000000002</v>
      </c>
      <c r="EB28" s="2">
        <f t="shared" si="146"/>
        <v>0</v>
      </c>
      <c r="EC28" s="2">
        <f t="shared" si="147"/>
        <v>0.51870324189526185</v>
      </c>
      <c r="ED28" s="2">
        <f t="shared" si="148"/>
        <v>0</v>
      </c>
      <c r="EE28" s="2">
        <f t="shared" si="149"/>
        <v>0.52369077306733169</v>
      </c>
      <c r="EG28" s="2">
        <f t="shared" si="173"/>
        <v>0</v>
      </c>
      <c r="EH28" s="2">
        <f t="shared" si="71"/>
        <v>1.2967581047381715E-3</v>
      </c>
      <c r="EI28" s="2">
        <f t="shared" si="72"/>
        <v>0</v>
      </c>
      <c r="EJ28" s="2">
        <f t="shared" si="73"/>
        <v>1.3092269326683281E-3</v>
      </c>
      <c r="EL28" s="2">
        <f t="shared" si="150"/>
        <v>2.6059850374064997E-3</v>
      </c>
      <c r="EN28" s="2">
        <f t="shared" si="151"/>
        <v>0</v>
      </c>
      <c r="EO28" s="2">
        <f t="shared" si="152"/>
        <v>0</v>
      </c>
      <c r="EP28" s="2">
        <f t="shared" si="153"/>
        <v>0</v>
      </c>
      <c r="EQ28" s="2">
        <f t="shared" si="154"/>
        <v>0</v>
      </c>
      <c r="ER28" s="2"/>
      <c r="ES28" s="2">
        <f t="shared" si="155"/>
        <v>0</v>
      </c>
      <c r="ET28" s="2">
        <f t="shared" si="156"/>
        <v>0</v>
      </c>
      <c r="EU28" s="2">
        <f t="shared" si="157"/>
        <v>0</v>
      </c>
      <c r="EV28" s="2">
        <f t="shared" si="158"/>
        <v>0</v>
      </c>
      <c r="EX28" s="2">
        <f t="shared" si="74"/>
        <v>0</v>
      </c>
      <c r="EY28" s="2">
        <f t="shared" si="75"/>
        <v>0</v>
      </c>
      <c r="EZ28" s="2">
        <f t="shared" si="76"/>
        <v>0</v>
      </c>
      <c r="FA28" s="2">
        <f t="shared" si="77"/>
        <v>0</v>
      </c>
      <c r="FC28" s="2">
        <f t="shared" si="159"/>
        <v>0</v>
      </c>
      <c r="FD28" s="2">
        <f t="shared" si="78"/>
        <v>1</v>
      </c>
      <c r="FE28" s="2">
        <f t="shared" si="160"/>
        <v>-2.6059850374064997E-3</v>
      </c>
      <c r="FF28" s="2">
        <f t="shared" si="161"/>
        <v>0.9973940149625935</v>
      </c>
      <c r="FG28" s="2"/>
      <c r="FH28" s="2">
        <f t="shared" si="162"/>
        <v>0</v>
      </c>
      <c r="FI28" s="2">
        <f t="shared" si="163"/>
        <v>0</v>
      </c>
      <c r="FJ28" s="2">
        <f t="shared" si="164"/>
        <v>0</v>
      </c>
      <c r="FK28" s="2">
        <f t="shared" si="165"/>
        <v>0</v>
      </c>
      <c r="FL28" s="2"/>
      <c r="FM28" s="2">
        <f t="shared" si="79"/>
        <v>1</v>
      </c>
      <c r="FN28" s="2">
        <f t="shared" si="166"/>
        <v>-2.6059850374064997E-3</v>
      </c>
      <c r="FO28" s="40">
        <f t="shared" si="80"/>
        <v>2.1458066742304505</v>
      </c>
      <c r="FP28" s="2"/>
      <c r="FQ28" s="2">
        <f t="shared" si="81"/>
        <v>0</v>
      </c>
      <c r="FR28" s="2">
        <f t="shared" si="82"/>
        <v>0</v>
      </c>
      <c r="FS28" s="2">
        <f t="shared" si="83"/>
        <v>0</v>
      </c>
      <c r="FT28" s="2">
        <f t="shared" si="84"/>
        <v>0</v>
      </c>
      <c r="FU28" s="2"/>
      <c r="FV28" s="3">
        <f t="shared" si="85"/>
        <v>0</v>
      </c>
      <c r="FW28" s="3">
        <f t="shared" si="86"/>
        <v>0</v>
      </c>
      <c r="FX28" s="3">
        <f t="shared" si="87"/>
        <v>0</v>
      </c>
      <c r="FY28" s="3">
        <f t="shared" si="88"/>
        <v>0</v>
      </c>
      <c r="FZ28" s="2"/>
      <c r="GA28" s="39">
        <f t="shared" si="167"/>
        <v>1.434744731074368</v>
      </c>
      <c r="GB28" s="39">
        <f t="shared" si="168"/>
        <v>1.2336662932234548</v>
      </c>
      <c r="GC28" s="39">
        <f t="shared" si="169"/>
        <v>1.0679711120203148</v>
      </c>
      <c r="GD28" s="39">
        <f t="shared" si="170"/>
        <v>2.2267266805974151</v>
      </c>
    </row>
    <row r="29" spans="1:186" x14ac:dyDescent="0.25">
      <c r="A29" s="1">
        <f>'BTEvent-Driven Loop'!A28</f>
        <v>25</v>
      </c>
      <c r="C29" s="1">
        <f>'BTEvent-Driven Loop'!C28</f>
        <v>1</v>
      </c>
      <c r="D29" s="1">
        <f>'BTEvent-Driven Loop'!D28</f>
        <v>0</v>
      </c>
      <c r="E29" s="1">
        <f>'BTEvent-Driven Loop'!E28</f>
        <v>0</v>
      </c>
      <c r="F29" s="1">
        <f>'BTEvent-Driven Loop'!F28</f>
        <v>0</v>
      </c>
      <c r="H29" s="1">
        <f>'BTEvent-Driven Loop'!H28</f>
        <v>246.43872293510938</v>
      </c>
      <c r="I29" s="1">
        <f>'BTEvent-Driven Loop'!I28</f>
        <v>1764.5316880704784</v>
      </c>
      <c r="J29" s="1">
        <f>'BTEvent-Driven Loop'!J28</f>
        <v>4763.3412859292148</v>
      </c>
      <c r="K29" s="1">
        <f>'BTEvent-Driven Loop'!K28</f>
        <v>74562.777543857825</v>
      </c>
      <c r="L29" s="1"/>
      <c r="M29" s="1">
        <f>'BTEvent-Driven Loop'!M28</f>
        <v>246.43872293510938</v>
      </c>
      <c r="N29" s="1">
        <f>'BTEvent-Driven Loop'!N28</f>
        <v>2160.651046616912</v>
      </c>
      <c r="O29" s="1">
        <f>'BTEvent-Driven Loop'!O28</f>
        <v>4578.3571583203129</v>
      </c>
      <c r="P29" s="1">
        <f>'BTEvent-Driven Loop'!P28</f>
        <v>70871.550932775746</v>
      </c>
      <c r="R29" s="2">
        <f t="shared" si="90"/>
        <v>-3.0000000000000027E-2</v>
      </c>
      <c r="S29" s="2">
        <f t="shared" si="91"/>
        <v>0.19999999999999996</v>
      </c>
      <c r="T29" s="2">
        <f t="shared" si="92"/>
        <v>-1.000000000000012E-2</v>
      </c>
      <c r="U29" s="2">
        <f t="shared" si="93"/>
        <v>-4.0000000000000036E-2</v>
      </c>
      <c r="W29" s="2">
        <f t="shared" si="94"/>
        <v>-3.0000000000000027E-2</v>
      </c>
      <c r="X29" s="2">
        <f t="shared" si="95"/>
        <v>-2.0000000000000018E-2</v>
      </c>
      <c r="Y29" s="2">
        <f t="shared" si="96"/>
        <v>3.0000000000000027E-2</v>
      </c>
      <c r="Z29" s="2">
        <f t="shared" si="97"/>
        <v>1.0000000000000009E-2</v>
      </c>
      <c r="AB29" s="1">
        <f t="shared" si="98"/>
        <v>1</v>
      </c>
      <c r="AC29" s="2">
        <v>1</v>
      </c>
      <c r="AD29" s="3">
        <f t="shared" si="99"/>
        <v>0.8</v>
      </c>
      <c r="AF29" s="2">
        <f t="shared" si="100"/>
        <v>0.8</v>
      </c>
      <c r="AG29" s="2">
        <f t="shared" si="101"/>
        <v>0</v>
      </c>
      <c r="AH29" s="2">
        <f t="shared" si="102"/>
        <v>0</v>
      </c>
      <c r="AI29" s="2">
        <f t="shared" si="103"/>
        <v>0</v>
      </c>
      <c r="AK29" s="2">
        <f t="shared" si="104"/>
        <v>0.8</v>
      </c>
      <c r="AL29" s="2">
        <f t="shared" si="105"/>
        <v>0.19999999999999996</v>
      </c>
      <c r="AN29" s="2">
        <f t="shared" si="171"/>
        <v>0.8</v>
      </c>
      <c r="AO29" s="2">
        <f t="shared" si="26"/>
        <v>0</v>
      </c>
      <c r="AP29" s="2">
        <f t="shared" si="27"/>
        <v>0</v>
      </c>
      <c r="AQ29" s="2">
        <f t="shared" si="28"/>
        <v>0</v>
      </c>
      <c r="AS29" s="2">
        <f t="shared" si="106"/>
        <v>0.8</v>
      </c>
      <c r="AT29" s="2">
        <f t="shared" si="107"/>
        <v>0</v>
      </c>
      <c r="AU29" s="2">
        <f t="shared" si="108"/>
        <v>0</v>
      </c>
      <c r="AV29" s="2">
        <f t="shared" si="109"/>
        <v>0</v>
      </c>
      <c r="AX29" s="2">
        <f t="shared" si="110"/>
        <v>0</v>
      </c>
      <c r="AY29" s="2">
        <f t="shared" si="111"/>
        <v>0</v>
      </c>
      <c r="AZ29" s="2">
        <f t="shared" si="112"/>
        <v>0</v>
      </c>
      <c r="BA29" s="2">
        <f t="shared" si="113"/>
        <v>0</v>
      </c>
      <c r="BC29" s="2">
        <f t="shared" si="172"/>
        <v>0</v>
      </c>
      <c r="BD29" s="2">
        <f t="shared" si="32"/>
        <v>0</v>
      </c>
      <c r="BE29" s="2">
        <f t="shared" si="33"/>
        <v>0</v>
      </c>
      <c r="BF29" s="2">
        <f t="shared" si="34"/>
        <v>0</v>
      </c>
      <c r="BH29" s="2">
        <f t="shared" si="114"/>
        <v>0.8</v>
      </c>
      <c r="BI29" s="2">
        <f t="shared" si="115"/>
        <v>0</v>
      </c>
      <c r="BJ29" s="2">
        <f t="shared" si="116"/>
        <v>0</v>
      </c>
      <c r="BK29" s="2">
        <f t="shared" si="117"/>
        <v>0</v>
      </c>
      <c r="BM29" s="2">
        <f t="shared" si="118"/>
        <v>0.79880179730404388</v>
      </c>
      <c r="BN29" s="2">
        <f t="shared" si="119"/>
        <v>0</v>
      </c>
      <c r="BO29" s="2">
        <f t="shared" si="120"/>
        <v>0</v>
      </c>
      <c r="BP29" s="2">
        <f t="shared" si="121"/>
        <v>0</v>
      </c>
      <c r="BR29" s="20">
        <f t="shared" si="39"/>
        <v>1.1982026959561631E-3</v>
      </c>
      <c r="BS29" s="20">
        <f t="shared" si="40"/>
        <v>0</v>
      </c>
      <c r="BT29" s="20">
        <f t="shared" si="41"/>
        <v>0</v>
      </c>
      <c r="BU29" s="20">
        <f t="shared" si="42"/>
        <v>0</v>
      </c>
      <c r="BW29" s="2">
        <f t="shared" si="43"/>
        <v>-3.0000000000000027E-2</v>
      </c>
      <c r="BX29" s="2">
        <f t="shared" si="44"/>
        <v>-2.0000000000000018E-2</v>
      </c>
      <c r="BY29" s="2">
        <f t="shared" si="45"/>
        <v>3.0000000000000027E-2</v>
      </c>
      <c r="BZ29" s="2">
        <f t="shared" si="46"/>
        <v>1.0000000000000009E-2</v>
      </c>
      <c r="CB29" s="2">
        <f t="shared" si="122"/>
        <v>-2.3964053919121337E-2</v>
      </c>
      <c r="CC29" s="2">
        <f t="shared" si="123"/>
        <v>0</v>
      </c>
      <c r="CD29" s="2">
        <f t="shared" si="124"/>
        <v>0</v>
      </c>
      <c r="CE29" s="2">
        <f t="shared" si="125"/>
        <v>0</v>
      </c>
      <c r="CG29" s="2">
        <f t="shared" si="48"/>
        <v>-3.0000000000000027E-2</v>
      </c>
      <c r="CH29" s="2">
        <f t="shared" si="49"/>
        <v>0.19999999999999996</v>
      </c>
      <c r="CI29" s="2">
        <f t="shared" si="50"/>
        <v>-1.000000000000012E-2</v>
      </c>
      <c r="CJ29" s="2">
        <f t="shared" si="51"/>
        <v>-4.0000000000000036E-2</v>
      </c>
      <c r="CL29" s="2">
        <f t="shared" si="126"/>
        <v>0.77483774338492251</v>
      </c>
      <c r="CM29" s="2">
        <f t="shared" si="127"/>
        <v>0</v>
      </c>
      <c r="CN29" s="2">
        <f t="shared" si="128"/>
        <v>0</v>
      </c>
      <c r="CO29" s="2">
        <f t="shared" si="129"/>
        <v>0</v>
      </c>
      <c r="CQ29" s="2">
        <f t="shared" si="130"/>
        <v>0.79880179730404388</v>
      </c>
      <c r="CR29" s="2">
        <f t="shared" si="131"/>
        <v>0</v>
      </c>
      <c r="CS29" s="2">
        <f t="shared" si="132"/>
        <v>0</v>
      </c>
      <c r="CT29" s="2">
        <f t="shared" si="133"/>
        <v>0</v>
      </c>
      <c r="CW29" s="2">
        <f t="shared" si="54"/>
        <v>0</v>
      </c>
      <c r="CX29" s="2">
        <f t="shared" si="55"/>
        <v>0</v>
      </c>
      <c r="CY29" s="2">
        <f t="shared" si="56"/>
        <v>0</v>
      </c>
      <c r="CZ29" s="2">
        <f t="shared" si="57"/>
        <v>0</v>
      </c>
      <c r="DB29" s="2">
        <f t="shared" si="58"/>
        <v>-3.0000000000000027E-2</v>
      </c>
      <c r="DC29" s="2">
        <f t="shared" si="59"/>
        <v>0.19999999999999996</v>
      </c>
      <c r="DD29" s="2">
        <f t="shared" si="60"/>
        <v>-1.000000000000012E-2</v>
      </c>
      <c r="DE29" s="2">
        <f t="shared" si="61"/>
        <v>-4.0000000000000036E-2</v>
      </c>
      <c r="DG29" s="2">
        <f t="shared" si="134"/>
        <v>0</v>
      </c>
      <c r="DH29" s="2">
        <f t="shared" si="135"/>
        <v>0</v>
      </c>
      <c r="DI29" s="2">
        <f t="shared" si="136"/>
        <v>0</v>
      </c>
      <c r="DJ29" s="2">
        <f t="shared" si="137"/>
        <v>0</v>
      </c>
      <c r="DM29" s="2">
        <f t="shared" si="63"/>
        <v>0</v>
      </c>
      <c r="DN29" s="2">
        <f t="shared" si="64"/>
        <v>0</v>
      </c>
      <c r="DO29" s="2">
        <f t="shared" si="65"/>
        <v>0</v>
      </c>
      <c r="DP29" s="2">
        <f t="shared" si="66"/>
        <v>0</v>
      </c>
      <c r="DR29" s="2">
        <f t="shared" si="138"/>
        <v>-3.0000000000000027E-2</v>
      </c>
      <c r="DS29" s="2">
        <f t="shared" si="139"/>
        <v>-2.0000000000000018E-2</v>
      </c>
      <c r="DT29" s="2">
        <f t="shared" si="140"/>
        <v>3.0000000000000027E-2</v>
      </c>
      <c r="DU29" s="2">
        <f t="shared" si="141"/>
        <v>1.0000000000000009E-2</v>
      </c>
      <c r="DW29" s="12">
        <f t="shared" si="142"/>
        <v>0</v>
      </c>
      <c r="DX29" s="12">
        <f t="shared" si="143"/>
        <v>0</v>
      </c>
      <c r="DY29" s="12">
        <f t="shared" si="144"/>
        <v>0</v>
      </c>
      <c r="DZ29" s="12">
        <f t="shared" si="145"/>
        <v>0</v>
      </c>
      <c r="EB29" s="2">
        <f t="shared" si="146"/>
        <v>0</v>
      </c>
      <c r="EC29" s="2">
        <f t="shared" si="147"/>
        <v>0</v>
      </c>
      <c r="ED29" s="2">
        <f t="shared" si="148"/>
        <v>0</v>
      </c>
      <c r="EE29" s="2">
        <f t="shared" si="149"/>
        <v>0</v>
      </c>
      <c r="EG29" s="2">
        <f t="shared" si="173"/>
        <v>0</v>
      </c>
      <c r="EH29" s="2">
        <f t="shared" si="71"/>
        <v>0</v>
      </c>
      <c r="EI29" s="2">
        <f t="shared" si="72"/>
        <v>0</v>
      </c>
      <c r="EJ29" s="2">
        <f t="shared" si="73"/>
        <v>0</v>
      </c>
      <c r="EL29" s="2">
        <f t="shared" si="150"/>
        <v>0</v>
      </c>
      <c r="EN29" s="2">
        <f t="shared" si="151"/>
        <v>0.79880179730404388</v>
      </c>
      <c r="EO29" s="2">
        <f t="shared" si="152"/>
        <v>0</v>
      </c>
      <c r="EP29" s="2">
        <f t="shared" si="153"/>
        <v>0</v>
      </c>
      <c r="EQ29" s="2">
        <f t="shared" si="154"/>
        <v>0</v>
      </c>
      <c r="ER29" s="2"/>
      <c r="ES29" s="2">
        <f t="shared" si="155"/>
        <v>0</v>
      </c>
      <c r="ET29" s="2">
        <f t="shared" si="156"/>
        <v>0</v>
      </c>
      <c r="EU29" s="2">
        <f t="shared" si="157"/>
        <v>0</v>
      </c>
      <c r="EV29" s="2">
        <f t="shared" si="158"/>
        <v>0</v>
      </c>
      <c r="EX29" s="2">
        <f t="shared" si="74"/>
        <v>0.79880179730404388</v>
      </c>
      <c r="EY29" s="2">
        <f t="shared" si="75"/>
        <v>0</v>
      </c>
      <c r="EZ29" s="2">
        <f t="shared" si="76"/>
        <v>0</v>
      </c>
      <c r="FA29" s="2">
        <f t="shared" si="77"/>
        <v>0</v>
      </c>
      <c r="FC29" s="2">
        <f t="shared" si="159"/>
        <v>0.79880179730404388</v>
      </c>
      <c r="FD29" s="2">
        <f t="shared" si="78"/>
        <v>0.19999999999999996</v>
      </c>
      <c r="FE29" s="2">
        <f t="shared" si="160"/>
        <v>0</v>
      </c>
      <c r="FF29" s="2">
        <f t="shared" si="161"/>
        <v>0.99880179730404384</v>
      </c>
      <c r="FG29" s="2"/>
      <c r="FH29" s="2">
        <f t="shared" si="162"/>
        <v>0.79976007197840648</v>
      </c>
      <c r="FI29" s="2">
        <f t="shared" si="163"/>
        <v>0</v>
      </c>
      <c r="FJ29" s="2">
        <f t="shared" si="164"/>
        <v>0</v>
      </c>
      <c r="FK29" s="2">
        <f t="shared" si="165"/>
        <v>0</v>
      </c>
      <c r="FL29" s="2"/>
      <c r="FM29" s="2">
        <f t="shared" si="79"/>
        <v>1</v>
      </c>
      <c r="FN29" s="2">
        <f t="shared" si="166"/>
        <v>-1.1982026959561631E-3</v>
      </c>
      <c r="FO29" s="40">
        <f t="shared" si="80"/>
        <v>2.1432355628883868</v>
      </c>
      <c r="FP29" s="2"/>
      <c r="FQ29" s="2">
        <f t="shared" si="81"/>
        <v>0.8</v>
      </c>
      <c r="FR29" s="2">
        <f t="shared" si="82"/>
        <v>0</v>
      </c>
      <c r="FS29" s="2">
        <f t="shared" si="83"/>
        <v>0</v>
      </c>
      <c r="FT29" s="2">
        <f t="shared" si="84"/>
        <v>0</v>
      </c>
      <c r="FU29" s="2"/>
      <c r="FV29" s="3">
        <f t="shared" si="85"/>
        <v>-1.4977533699451762E-3</v>
      </c>
      <c r="FW29" s="3">
        <f t="shared" si="86"/>
        <v>0</v>
      </c>
      <c r="FX29" s="3">
        <f t="shared" si="87"/>
        <v>0</v>
      </c>
      <c r="FY29" s="3">
        <f t="shared" si="88"/>
        <v>0</v>
      </c>
      <c r="FZ29" s="2"/>
      <c r="GA29" s="39">
        <f t="shared" si="167"/>
        <v>1.4325958373183902</v>
      </c>
      <c r="GB29" s="39">
        <f t="shared" si="168"/>
        <v>1.2336662932234548</v>
      </c>
      <c r="GC29" s="39">
        <f t="shared" si="169"/>
        <v>1.0679711120203148</v>
      </c>
      <c r="GD29" s="39">
        <f t="shared" si="170"/>
        <v>2.2267266805974151</v>
      </c>
    </row>
    <row r="30" spans="1:186" x14ac:dyDescent="0.25">
      <c r="A30" s="1">
        <f>'BTEvent-Driven Loop'!A29</f>
        <v>26</v>
      </c>
      <c r="C30" s="1">
        <f>'BTEvent-Driven Loop'!C29</f>
        <v>1</v>
      </c>
      <c r="D30" s="1">
        <f>'BTEvent-Driven Loop'!D29</f>
        <v>0</v>
      </c>
      <c r="E30" s="1">
        <f>'BTEvent-Driven Loop'!E29</f>
        <v>1</v>
      </c>
      <c r="F30" s="1">
        <f>'BTEvent-Driven Loop'!F29</f>
        <v>1</v>
      </c>
      <c r="H30" s="1">
        <f>'BTEvent-Driven Loop'!H29</f>
        <v>239.0455612470561</v>
      </c>
      <c r="I30" s="1">
        <f>'BTEvent-Driven Loop'!I29</f>
        <v>2052.6184942860664</v>
      </c>
      <c r="J30" s="1">
        <f>'BTEvent-Driven Loop'!J29</f>
        <v>4532.5735867371095</v>
      </c>
      <c r="K30" s="1">
        <f>'BTEvent-Driven Loop'!K29</f>
        <v>67327.97338613696</v>
      </c>
      <c r="L30" s="1"/>
      <c r="M30" s="1">
        <f>'BTEvent-Driven Loop'!M29</f>
        <v>266.15382076991813</v>
      </c>
      <c r="N30" s="1">
        <f>'BTEvent-Driven Loop'!N29</f>
        <v>2203.8640675492502</v>
      </c>
      <c r="O30" s="1">
        <f>'BTEvent-Driven Loop'!O29</f>
        <v>4944.6257309859384</v>
      </c>
      <c r="P30" s="1">
        <f>'BTEvent-Driven Loop'!P29</f>
        <v>63784.395839498175</v>
      </c>
      <c r="R30" s="2">
        <f t="shared" si="90"/>
        <v>8.0000000000000071E-2</v>
      </c>
      <c r="S30" s="2">
        <f t="shared" si="91"/>
        <v>2.0000000000000018E-2</v>
      </c>
      <c r="T30" s="2">
        <f t="shared" si="92"/>
        <v>8.0000000000000071E-2</v>
      </c>
      <c r="U30" s="2">
        <f t="shared" si="93"/>
        <v>-9.9999999999999978E-2</v>
      </c>
      <c r="W30" s="2">
        <f t="shared" si="94"/>
        <v>-3.0000000000000027E-2</v>
      </c>
      <c r="X30" s="2">
        <f t="shared" si="95"/>
        <v>-5.0000000000000044E-2</v>
      </c>
      <c r="Y30" s="2">
        <f t="shared" si="96"/>
        <v>-1.0000000000000009E-2</v>
      </c>
      <c r="Z30" s="2">
        <f t="shared" si="97"/>
        <v>-4.9999999999999933E-2</v>
      </c>
      <c r="AB30" s="1">
        <f t="shared" si="98"/>
        <v>3</v>
      </c>
      <c r="AC30" s="2">
        <v>1</v>
      </c>
      <c r="AD30" s="3">
        <f t="shared" si="99"/>
        <v>0.33333333333333331</v>
      </c>
      <c r="AF30" s="2">
        <f t="shared" si="100"/>
        <v>0.33333333333333331</v>
      </c>
      <c r="AG30" s="2">
        <f t="shared" si="101"/>
        <v>0</v>
      </c>
      <c r="AH30" s="2">
        <f t="shared" si="102"/>
        <v>0.33333333333333331</v>
      </c>
      <c r="AI30" s="2">
        <f t="shared" si="103"/>
        <v>0.33333333333333331</v>
      </c>
      <c r="AK30" s="2">
        <f t="shared" si="104"/>
        <v>1</v>
      </c>
      <c r="AL30" s="2">
        <f t="shared" si="105"/>
        <v>0</v>
      </c>
      <c r="AN30" s="2">
        <f t="shared" si="171"/>
        <v>-0.46666666666666673</v>
      </c>
      <c r="AO30" s="2">
        <f t="shared" si="26"/>
        <v>0</v>
      </c>
      <c r="AP30" s="2">
        <f t="shared" si="27"/>
        <v>0.33333333333333331</v>
      </c>
      <c r="AQ30" s="2">
        <f t="shared" si="28"/>
        <v>0.33333333333333331</v>
      </c>
      <c r="AS30" s="2">
        <f t="shared" si="106"/>
        <v>0</v>
      </c>
      <c r="AT30" s="2">
        <f t="shared" si="107"/>
        <v>0</v>
      </c>
      <c r="AU30" s="2">
        <f t="shared" si="108"/>
        <v>0.33333333333333331</v>
      </c>
      <c r="AV30" s="2">
        <f t="shared" si="109"/>
        <v>0.33333333333333331</v>
      </c>
      <c r="AX30" s="2">
        <f t="shared" si="110"/>
        <v>0.46666666666666673</v>
      </c>
      <c r="AY30" s="2">
        <f t="shared" si="111"/>
        <v>0</v>
      </c>
      <c r="AZ30" s="2">
        <f t="shared" si="112"/>
        <v>0</v>
      </c>
      <c r="BA30" s="2">
        <f t="shared" si="113"/>
        <v>0</v>
      </c>
      <c r="BC30" s="2">
        <f t="shared" si="172"/>
        <v>0.33333333333333331</v>
      </c>
      <c r="BD30" s="2">
        <f t="shared" si="32"/>
        <v>0</v>
      </c>
      <c r="BE30" s="2">
        <f t="shared" si="33"/>
        <v>0</v>
      </c>
      <c r="BF30" s="2">
        <f t="shared" si="34"/>
        <v>0</v>
      </c>
      <c r="BH30" s="2">
        <f t="shared" si="114"/>
        <v>0</v>
      </c>
      <c r="BI30" s="2">
        <f t="shared" si="115"/>
        <v>0</v>
      </c>
      <c r="BJ30" s="2">
        <f t="shared" si="116"/>
        <v>0.33333333333333331</v>
      </c>
      <c r="BK30" s="2">
        <f t="shared" si="117"/>
        <v>0.33333333333333331</v>
      </c>
      <c r="BM30" s="2">
        <f t="shared" si="118"/>
        <v>0</v>
      </c>
      <c r="BN30" s="2">
        <f t="shared" si="119"/>
        <v>0</v>
      </c>
      <c r="BO30" s="2">
        <f t="shared" si="120"/>
        <v>0.33283408221001826</v>
      </c>
      <c r="BP30" s="2">
        <f t="shared" si="121"/>
        <v>0.33283408221001826</v>
      </c>
      <c r="BR30" s="20">
        <f t="shared" si="39"/>
        <v>0</v>
      </c>
      <c r="BS30" s="20">
        <f t="shared" si="40"/>
        <v>0</v>
      </c>
      <c r="BT30" s="20">
        <f t="shared" si="41"/>
        <v>4.9925112331505872E-4</v>
      </c>
      <c r="BU30" s="20">
        <f t="shared" si="42"/>
        <v>4.9925112331505872E-4</v>
      </c>
      <c r="BW30" s="2">
        <f t="shared" si="43"/>
        <v>-3.0000000000000027E-2</v>
      </c>
      <c r="BX30" s="2">
        <f t="shared" si="44"/>
        <v>-5.0000000000000044E-2</v>
      </c>
      <c r="BY30" s="2">
        <f t="shared" si="45"/>
        <v>-1.0000000000000009E-2</v>
      </c>
      <c r="BZ30" s="2">
        <f t="shared" si="46"/>
        <v>-4.9999999999999933E-2</v>
      </c>
      <c r="CB30" s="2">
        <f t="shared" si="122"/>
        <v>0</v>
      </c>
      <c r="CC30" s="2">
        <f t="shared" si="123"/>
        <v>0</v>
      </c>
      <c r="CD30" s="2">
        <f t="shared" si="124"/>
        <v>-3.3283408221001856E-3</v>
      </c>
      <c r="CE30" s="2">
        <f t="shared" si="125"/>
        <v>-1.664170411050089E-2</v>
      </c>
      <c r="CG30" s="2">
        <f t="shared" si="48"/>
        <v>8.0000000000000071E-2</v>
      </c>
      <c r="CH30" s="2">
        <f t="shared" si="49"/>
        <v>2.0000000000000018E-2</v>
      </c>
      <c r="CI30" s="2">
        <f t="shared" si="50"/>
        <v>8.0000000000000071E-2</v>
      </c>
      <c r="CJ30" s="2">
        <f t="shared" si="51"/>
        <v>-9.9999999999999978E-2</v>
      </c>
      <c r="CL30" s="2">
        <f t="shared" si="126"/>
        <v>0</v>
      </c>
      <c r="CM30" s="2">
        <f t="shared" si="127"/>
        <v>0</v>
      </c>
      <c r="CN30" s="2">
        <f t="shared" si="128"/>
        <v>0.35946080878681974</v>
      </c>
      <c r="CO30" s="2">
        <f t="shared" si="129"/>
        <v>0.29955067398901641</v>
      </c>
      <c r="CQ30" s="2">
        <f t="shared" si="130"/>
        <v>0</v>
      </c>
      <c r="CR30" s="2">
        <f t="shared" si="131"/>
        <v>0</v>
      </c>
      <c r="CS30" s="2">
        <f t="shared" si="132"/>
        <v>0.36278914960891995</v>
      </c>
      <c r="CT30" s="2">
        <f t="shared" si="133"/>
        <v>0.31619237809951728</v>
      </c>
      <c r="CW30" s="2">
        <f t="shared" si="54"/>
        <v>0.33333333333333331</v>
      </c>
      <c r="CX30" s="2">
        <f t="shared" si="55"/>
        <v>0</v>
      </c>
      <c r="CY30" s="2">
        <f t="shared" si="56"/>
        <v>0</v>
      </c>
      <c r="CZ30" s="2">
        <f t="shared" si="57"/>
        <v>0</v>
      </c>
      <c r="DB30" s="2">
        <f t="shared" si="58"/>
        <v>8.0000000000000071E-2</v>
      </c>
      <c r="DC30" s="2">
        <f t="shared" si="59"/>
        <v>2.0000000000000018E-2</v>
      </c>
      <c r="DD30" s="2">
        <f t="shared" si="60"/>
        <v>8.0000000000000071E-2</v>
      </c>
      <c r="DE30" s="2">
        <f t="shared" si="61"/>
        <v>-9.9999999999999978E-2</v>
      </c>
      <c r="DG30" s="2">
        <f t="shared" si="134"/>
        <v>0.36</v>
      </c>
      <c r="DH30" s="2">
        <f t="shared" si="135"/>
        <v>0</v>
      </c>
      <c r="DI30" s="2">
        <f t="shared" si="136"/>
        <v>0</v>
      </c>
      <c r="DJ30" s="2">
        <f t="shared" si="137"/>
        <v>0</v>
      </c>
      <c r="DM30" s="2">
        <f t="shared" si="63"/>
        <v>0.46666666666666673</v>
      </c>
      <c r="DN30" s="2">
        <f t="shared" si="64"/>
        <v>0</v>
      </c>
      <c r="DO30" s="2">
        <f t="shared" si="65"/>
        <v>0</v>
      </c>
      <c r="DP30" s="2">
        <f t="shared" si="66"/>
        <v>0</v>
      </c>
      <c r="DR30" s="2">
        <f t="shared" si="138"/>
        <v>-3.0000000000000027E-2</v>
      </c>
      <c r="DS30" s="2">
        <f t="shared" si="139"/>
        <v>-5.0000000000000044E-2</v>
      </c>
      <c r="DT30" s="2">
        <f t="shared" si="140"/>
        <v>-1.0000000000000009E-2</v>
      </c>
      <c r="DU30" s="2">
        <f t="shared" si="141"/>
        <v>-4.9999999999999933E-2</v>
      </c>
      <c r="DW30" s="12">
        <f t="shared" si="142"/>
        <v>0.45266666666666672</v>
      </c>
      <c r="DX30" s="12">
        <f t="shared" si="143"/>
        <v>0</v>
      </c>
      <c r="DY30" s="12">
        <f t="shared" si="144"/>
        <v>0</v>
      </c>
      <c r="DZ30" s="12">
        <f t="shared" si="145"/>
        <v>0</v>
      </c>
      <c r="EB30" s="2">
        <f t="shared" si="146"/>
        <v>0.45153782211138827</v>
      </c>
      <c r="EC30" s="2">
        <f t="shared" si="147"/>
        <v>0</v>
      </c>
      <c r="ED30" s="2">
        <f t="shared" si="148"/>
        <v>0</v>
      </c>
      <c r="EE30" s="2">
        <f t="shared" si="149"/>
        <v>0</v>
      </c>
      <c r="EG30" s="2">
        <f t="shared" si="173"/>
        <v>1.1288445552784521E-3</v>
      </c>
      <c r="EH30" s="2">
        <f t="shared" si="71"/>
        <v>0</v>
      </c>
      <c r="EI30" s="2">
        <f t="shared" si="72"/>
        <v>0</v>
      </c>
      <c r="EJ30" s="2">
        <f t="shared" si="73"/>
        <v>0</v>
      </c>
      <c r="EL30" s="2">
        <f t="shared" si="150"/>
        <v>1.1288445552784521E-3</v>
      </c>
      <c r="EN30" s="2">
        <f t="shared" si="151"/>
        <v>0</v>
      </c>
      <c r="EO30" s="2">
        <f t="shared" si="152"/>
        <v>0</v>
      </c>
      <c r="EP30" s="2">
        <f t="shared" si="153"/>
        <v>0.36278914960891995</v>
      </c>
      <c r="EQ30" s="2">
        <f t="shared" si="154"/>
        <v>0.31619237809951728</v>
      </c>
      <c r="ER30" s="2"/>
      <c r="ES30" s="2">
        <f t="shared" si="155"/>
        <v>0.36</v>
      </c>
      <c r="ET30" s="2">
        <f t="shared" si="156"/>
        <v>0</v>
      </c>
      <c r="EU30" s="2">
        <f t="shared" si="157"/>
        <v>0</v>
      </c>
      <c r="EV30" s="2">
        <f t="shared" si="158"/>
        <v>0</v>
      </c>
      <c r="EX30" s="2">
        <f t="shared" si="74"/>
        <v>0.36</v>
      </c>
      <c r="EY30" s="2">
        <f t="shared" si="75"/>
        <v>0</v>
      </c>
      <c r="EZ30" s="2">
        <f t="shared" si="76"/>
        <v>0.36278914960891995</v>
      </c>
      <c r="FA30" s="2">
        <f t="shared" si="77"/>
        <v>0.31619237809951728</v>
      </c>
      <c r="FC30" s="2">
        <f t="shared" si="159"/>
        <v>1.0389815277084371</v>
      </c>
      <c r="FD30" s="2">
        <f t="shared" si="78"/>
        <v>0</v>
      </c>
      <c r="FE30" s="2">
        <f t="shared" si="160"/>
        <v>-1.1288445552784521E-3</v>
      </c>
      <c r="FF30" s="2">
        <f t="shared" si="161"/>
        <v>1.0378526831531587</v>
      </c>
      <c r="FG30" s="2"/>
      <c r="FH30" s="2">
        <f t="shared" si="162"/>
        <v>0.34687003834326824</v>
      </c>
      <c r="FI30" s="2">
        <f t="shared" si="163"/>
        <v>0</v>
      </c>
      <c r="FJ30" s="2">
        <f t="shared" si="164"/>
        <v>0.34955746176491043</v>
      </c>
      <c r="FK30" s="2">
        <f t="shared" si="165"/>
        <v>0.30466017309785759</v>
      </c>
      <c r="FL30" s="2"/>
      <c r="FM30" s="2">
        <f t="shared" si="79"/>
        <v>1</v>
      </c>
      <c r="FN30" s="2">
        <f t="shared" si="166"/>
        <v>3.7852683153158706E-2</v>
      </c>
      <c r="FO30" s="40">
        <f t="shared" si="80"/>
        <v>2.2243627795729828</v>
      </c>
      <c r="FP30" s="2"/>
      <c r="FQ30" s="2">
        <f t="shared" si="81"/>
        <v>0.33333333333333331</v>
      </c>
      <c r="FR30" s="2">
        <f t="shared" si="82"/>
        <v>0</v>
      </c>
      <c r="FS30" s="2">
        <f t="shared" si="83"/>
        <v>0.33333333333333331</v>
      </c>
      <c r="FT30" s="2">
        <f t="shared" si="84"/>
        <v>0.33333333333333331</v>
      </c>
      <c r="FU30" s="2"/>
      <c r="FV30" s="3">
        <f t="shared" si="85"/>
        <v>8.0000000000000071E-2</v>
      </c>
      <c r="FW30" s="3">
        <f t="shared" si="86"/>
        <v>0</v>
      </c>
      <c r="FX30" s="3">
        <f t="shared" si="87"/>
        <v>8.8367448826759842E-2</v>
      </c>
      <c r="FY30" s="3">
        <f t="shared" si="88"/>
        <v>-5.1422865701448162E-2</v>
      </c>
      <c r="FZ30" s="2"/>
      <c r="GA30" s="39">
        <f t="shared" si="167"/>
        <v>1.5472035043038617</v>
      </c>
      <c r="GB30" s="39">
        <f t="shared" si="168"/>
        <v>1.2336662932234548</v>
      </c>
      <c r="GC30" s="39">
        <f t="shared" si="169"/>
        <v>1.1623449946102278</v>
      </c>
      <c r="GD30" s="39">
        <f t="shared" si="170"/>
        <v>2.1122220135472229</v>
      </c>
    </row>
    <row r="31" spans="1:186" x14ac:dyDescent="0.25">
      <c r="A31" s="1">
        <f>'BTEvent-Driven Loop'!A30</f>
        <v>27</v>
      </c>
      <c r="C31" s="1">
        <f>'BTEvent-Driven Loop'!C30</f>
        <v>1</v>
      </c>
      <c r="D31" s="1">
        <f>'BTEvent-Driven Loop'!D30</f>
        <v>0</v>
      </c>
      <c r="E31" s="1">
        <f>'BTEvent-Driven Loop'!E30</f>
        <v>0</v>
      </c>
      <c r="F31" s="1">
        <f>'BTEvent-Driven Loop'!F30</f>
        <v>0</v>
      </c>
      <c r="H31" s="1">
        <f>'BTEvent-Driven Loop'!H30</f>
        <v>258.16920614682056</v>
      </c>
      <c r="I31" s="1">
        <f>'BTEvent-Driven Loop'!I30</f>
        <v>2181.8254268737578</v>
      </c>
      <c r="J31" s="1">
        <f>'BTEvent-Driven Loop'!J30</f>
        <v>5191.8570175352352</v>
      </c>
      <c r="K31" s="1">
        <f>'BTEvent-Driven Loop'!K30</f>
        <v>61233.020005918246</v>
      </c>
      <c r="L31" s="1"/>
      <c r="M31" s="1">
        <f>'BTEvent-Driven Loop'!M30</f>
        <v>231.55382406982878</v>
      </c>
      <c r="N31" s="1">
        <f>'BTEvent-Driven Loop'!N30</f>
        <v>2556.4823183571302</v>
      </c>
      <c r="O31" s="1">
        <f>'BTEvent-Driven Loop'!O30</f>
        <v>5933.5508771831255</v>
      </c>
      <c r="P31" s="1">
        <f>'BTEvent-Driven Loop'!P30</f>
        <v>58043.800213943337</v>
      </c>
      <c r="R31" s="2">
        <f t="shared" si="90"/>
        <v>-0.13</v>
      </c>
      <c r="S31" s="2">
        <f t="shared" si="91"/>
        <v>0.15999999999999992</v>
      </c>
      <c r="T31" s="2">
        <f t="shared" si="92"/>
        <v>0.19999999999999996</v>
      </c>
      <c r="U31" s="2">
        <f t="shared" si="93"/>
        <v>-8.9999999999999969E-2</v>
      </c>
      <c r="W31" s="2">
        <f t="shared" si="94"/>
        <v>-3.0000000000000138E-2</v>
      </c>
      <c r="X31" s="2">
        <f t="shared" si="95"/>
        <v>-9.9999999999998979E-3</v>
      </c>
      <c r="Y31" s="2">
        <f t="shared" si="96"/>
        <v>5.0000000000000044E-2</v>
      </c>
      <c r="Z31" s="2">
        <f t="shared" si="97"/>
        <v>-4.0000000000000036E-2</v>
      </c>
      <c r="AB31" s="1">
        <f t="shared" si="98"/>
        <v>1</v>
      </c>
      <c r="AC31" s="2">
        <v>1</v>
      </c>
      <c r="AD31" s="3">
        <f t="shared" si="99"/>
        <v>0.8</v>
      </c>
      <c r="AF31" s="2">
        <f t="shared" si="100"/>
        <v>0.8</v>
      </c>
      <c r="AG31" s="2">
        <f t="shared" si="101"/>
        <v>0</v>
      </c>
      <c r="AH31" s="2">
        <f t="shared" si="102"/>
        <v>0</v>
      </c>
      <c r="AI31" s="2">
        <f t="shared" si="103"/>
        <v>0</v>
      </c>
      <c r="AK31" s="2">
        <f t="shared" si="104"/>
        <v>0.8</v>
      </c>
      <c r="AL31" s="2">
        <f t="shared" si="105"/>
        <v>0.19999999999999996</v>
      </c>
      <c r="AN31" s="2">
        <f t="shared" si="171"/>
        <v>0.46666666666666673</v>
      </c>
      <c r="AO31" s="2">
        <f t="shared" si="26"/>
        <v>0</v>
      </c>
      <c r="AP31" s="2">
        <f t="shared" si="27"/>
        <v>-0.33333333333333331</v>
      </c>
      <c r="AQ31" s="2">
        <f t="shared" si="28"/>
        <v>-0.33333333333333331</v>
      </c>
      <c r="AS31" s="2">
        <f t="shared" si="106"/>
        <v>0.46666666666666673</v>
      </c>
      <c r="AT31" s="2">
        <f t="shared" si="107"/>
        <v>0</v>
      </c>
      <c r="AU31" s="2">
        <f t="shared" si="108"/>
        <v>0</v>
      </c>
      <c r="AV31" s="2">
        <f t="shared" si="109"/>
        <v>0</v>
      </c>
      <c r="AX31" s="2">
        <f t="shared" si="110"/>
        <v>0</v>
      </c>
      <c r="AY31" s="2">
        <f t="shared" si="111"/>
        <v>0</v>
      </c>
      <c r="AZ31" s="2">
        <f t="shared" si="112"/>
        <v>0.33333333333333331</v>
      </c>
      <c r="BA31" s="2">
        <f t="shared" si="113"/>
        <v>0.33333333333333331</v>
      </c>
      <c r="BC31" s="2">
        <f t="shared" si="172"/>
        <v>0.33333333333333331</v>
      </c>
      <c r="BD31" s="2">
        <f t="shared" si="32"/>
        <v>0</v>
      </c>
      <c r="BE31" s="2">
        <f t="shared" si="33"/>
        <v>0</v>
      </c>
      <c r="BF31" s="2">
        <f t="shared" si="34"/>
        <v>0</v>
      </c>
      <c r="BH31" s="2">
        <f t="shared" si="114"/>
        <v>0.46666666666666673</v>
      </c>
      <c r="BI31" s="2">
        <f t="shared" si="115"/>
        <v>0</v>
      </c>
      <c r="BJ31" s="2">
        <f t="shared" si="116"/>
        <v>0</v>
      </c>
      <c r="BK31" s="2">
        <f t="shared" si="117"/>
        <v>0</v>
      </c>
      <c r="BM31" s="2">
        <f t="shared" si="118"/>
        <v>0.46596771509402568</v>
      </c>
      <c r="BN31" s="2">
        <f t="shared" si="119"/>
        <v>0</v>
      </c>
      <c r="BO31" s="2">
        <f t="shared" si="120"/>
        <v>0</v>
      </c>
      <c r="BP31" s="2">
        <f t="shared" si="121"/>
        <v>0</v>
      </c>
      <c r="BR31" s="20">
        <f t="shared" si="39"/>
        <v>6.989515726410489E-4</v>
      </c>
      <c r="BS31" s="20">
        <f t="shared" si="40"/>
        <v>0</v>
      </c>
      <c r="BT31" s="20">
        <f t="shared" si="41"/>
        <v>0</v>
      </c>
      <c r="BU31" s="20">
        <f t="shared" si="42"/>
        <v>0</v>
      </c>
      <c r="BW31" s="2">
        <f t="shared" si="43"/>
        <v>-3.0000000000000138E-2</v>
      </c>
      <c r="BX31" s="2">
        <f t="shared" si="44"/>
        <v>-9.9999999999998979E-3</v>
      </c>
      <c r="BY31" s="2">
        <f t="shared" si="45"/>
        <v>5.0000000000000044E-2</v>
      </c>
      <c r="BZ31" s="2">
        <f t="shared" si="46"/>
        <v>-4.0000000000000036E-2</v>
      </c>
      <c r="CB31" s="2">
        <f t="shared" si="122"/>
        <v>-1.3979031452820834E-2</v>
      </c>
      <c r="CC31" s="2">
        <f t="shared" si="123"/>
        <v>0</v>
      </c>
      <c r="CD31" s="2">
        <f t="shared" si="124"/>
        <v>0</v>
      </c>
      <c r="CE31" s="2">
        <f t="shared" si="125"/>
        <v>0</v>
      </c>
      <c r="CG31" s="2">
        <f t="shared" si="48"/>
        <v>-0.13</v>
      </c>
      <c r="CH31" s="2">
        <f t="shared" si="49"/>
        <v>0.15999999999999992</v>
      </c>
      <c r="CI31" s="2">
        <f t="shared" si="50"/>
        <v>0.19999999999999996</v>
      </c>
      <c r="CJ31" s="2">
        <f t="shared" si="51"/>
        <v>-8.9999999999999969E-2</v>
      </c>
      <c r="CL31" s="2">
        <f t="shared" si="126"/>
        <v>0.40539191213180237</v>
      </c>
      <c r="CM31" s="2">
        <f t="shared" si="127"/>
        <v>0</v>
      </c>
      <c r="CN31" s="2">
        <f t="shared" si="128"/>
        <v>0</v>
      </c>
      <c r="CO31" s="2">
        <f t="shared" si="129"/>
        <v>0</v>
      </c>
      <c r="CQ31" s="2">
        <f t="shared" si="130"/>
        <v>0.41937094358462318</v>
      </c>
      <c r="CR31" s="2">
        <f t="shared" si="131"/>
        <v>0</v>
      </c>
      <c r="CS31" s="2">
        <f t="shared" si="132"/>
        <v>0</v>
      </c>
      <c r="CT31" s="2">
        <f t="shared" si="133"/>
        <v>0</v>
      </c>
      <c r="CW31" s="2">
        <f t="shared" si="54"/>
        <v>0.33333333333333331</v>
      </c>
      <c r="CX31" s="2">
        <f t="shared" si="55"/>
        <v>0</v>
      </c>
      <c r="CY31" s="2">
        <f t="shared" si="56"/>
        <v>0</v>
      </c>
      <c r="CZ31" s="2">
        <f t="shared" si="57"/>
        <v>0</v>
      </c>
      <c r="DB31" s="2">
        <f t="shared" si="58"/>
        <v>-0.13</v>
      </c>
      <c r="DC31" s="2">
        <f t="shared" si="59"/>
        <v>0.15999999999999992</v>
      </c>
      <c r="DD31" s="2">
        <f t="shared" si="60"/>
        <v>0.19999999999999996</v>
      </c>
      <c r="DE31" s="2">
        <f t="shared" si="61"/>
        <v>-8.9999999999999969E-2</v>
      </c>
      <c r="DG31" s="2">
        <f t="shared" si="134"/>
        <v>0.28999999999999998</v>
      </c>
      <c r="DH31" s="2">
        <f t="shared" si="135"/>
        <v>0</v>
      </c>
      <c r="DI31" s="2">
        <f t="shared" si="136"/>
        <v>0</v>
      </c>
      <c r="DJ31" s="2">
        <f t="shared" si="137"/>
        <v>0</v>
      </c>
      <c r="DM31" s="2">
        <f t="shared" si="63"/>
        <v>0</v>
      </c>
      <c r="DN31" s="2">
        <f t="shared" si="64"/>
        <v>0</v>
      </c>
      <c r="DO31" s="2">
        <f t="shared" si="65"/>
        <v>0.33333333333333331</v>
      </c>
      <c r="DP31" s="2">
        <f t="shared" si="66"/>
        <v>0.33333333333333331</v>
      </c>
      <c r="DR31" s="2">
        <f t="shared" si="138"/>
        <v>-3.0000000000000138E-2</v>
      </c>
      <c r="DS31" s="2">
        <f t="shared" si="139"/>
        <v>-9.9999999999998979E-3</v>
      </c>
      <c r="DT31" s="2">
        <f t="shared" si="140"/>
        <v>5.0000000000000044E-2</v>
      </c>
      <c r="DU31" s="2">
        <f t="shared" si="141"/>
        <v>-4.0000000000000036E-2</v>
      </c>
      <c r="DW31" s="12">
        <f t="shared" si="142"/>
        <v>0</v>
      </c>
      <c r="DX31" s="12">
        <f t="shared" si="143"/>
        <v>0</v>
      </c>
      <c r="DY31" s="12">
        <f t="shared" si="144"/>
        <v>0.35</v>
      </c>
      <c r="DZ31" s="12">
        <f t="shared" si="145"/>
        <v>0.31999999999999995</v>
      </c>
      <c r="EB31" s="2">
        <f t="shared" si="146"/>
        <v>0</v>
      </c>
      <c r="EC31" s="2">
        <f t="shared" si="147"/>
        <v>0</v>
      </c>
      <c r="ED31" s="2">
        <f t="shared" si="148"/>
        <v>0.3491271820448878</v>
      </c>
      <c r="EE31" s="2">
        <f t="shared" si="149"/>
        <v>0.31920199501246882</v>
      </c>
      <c r="EG31" s="2">
        <f t="shared" si="173"/>
        <v>0</v>
      </c>
      <c r="EH31" s="2">
        <f t="shared" si="71"/>
        <v>0</v>
      </c>
      <c r="EI31" s="2">
        <f t="shared" si="72"/>
        <v>8.7281795511218174E-4</v>
      </c>
      <c r="EJ31" s="2">
        <f t="shared" si="73"/>
        <v>7.9800498753113125E-4</v>
      </c>
      <c r="EL31" s="2">
        <f t="shared" si="150"/>
        <v>1.670822942643313E-3</v>
      </c>
      <c r="EN31" s="2">
        <f t="shared" si="151"/>
        <v>0.41937094358462318</v>
      </c>
      <c r="EO31" s="2">
        <f t="shared" si="152"/>
        <v>0</v>
      </c>
      <c r="EP31" s="2">
        <f t="shared" si="153"/>
        <v>0</v>
      </c>
      <c r="EQ31" s="2">
        <f t="shared" si="154"/>
        <v>0</v>
      </c>
      <c r="ER31" s="2"/>
      <c r="ES31" s="2">
        <f t="shared" si="155"/>
        <v>0.28999999999999998</v>
      </c>
      <c r="ET31" s="2">
        <f t="shared" si="156"/>
        <v>0</v>
      </c>
      <c r="EU31" s="2">
        <f t="shared" si="157"/>
        <v>0</v>
      </c>
      <c r="EV31" s="2">
        <f t="shared" si="158"/>
        <v>0</v>
      </c>
      <c r="EX31" s="2">
        <f t="shared" si="74"/>
        <v>0.70937094358462316</v>
      </c>
      <c r="EY31" s="2">
        <f t="shared" si="75"/>
        <v>0</v>
      </c>
      <c r="EZ31" s="2">
        <f t="shared" si="76"/>
        <v>0</v>
      </c>
      <c r="FA31" s="2">
        <f t="shared" si="77"/>
        <v>0</v>
      </c>
      <c r="FC31" s="2">
        <f t="shared" si="159"/>
        <v>0.70937094358462316</v>
      </c>
      <c r="FD31" s="2">
        <f t="shared" si="78"/>
        <v>0.19999999999999996</v>
      </c>
      <c r="FE31" s="2">
        <f t="shared" si="160"/>
        <v>-1.670822942643313E-3</v>
      </c>
      <c r="FF31" s="2">
        <f t="shared" si="161"/>
        <v>0.9077001206419798</v>
      </c>
      <c r="FG31" s="2"/>
      <c r="FH31" s="2">
        <f t="shared" si="162"/>
        <v>0.7815036347939599</v>
      </c>
      <c r="FI31" s="2">
        <f t="shared" si="163"/>
        <v>0</v>
      </c>
      <c r="FJ31" s="2">
        <f t="shared" si="164"/>
        <v>0</v>
      </c>
      <c r="FK31" s="2">
        <f t="shared" si="165"/>
        <v>0</v>
      </c>
      <c r="FL31" s="2"/>
      <c r="FM31" s="2">
        <f t="shared" si="79"/>
        <v>1</v>
      </c>
      <c r="FN31" s="2">
        <f t="shared" si="166"/>
        <v>-9.2299879358020198E-2</v>
      </c>
      <c r="FO31" s="40">
        <f t="shared" si="80"/>
        <v>2.0190543633699258</v>
      </c>
      <c r="FP31" s="2"/>
      <c r="FQ31" s="2">
        <f t="shared" si="81"/>
        <v>0.8</v>
      </c>
      <c r="FR31" s="2">
        <f t="shared" si="82"/>
        <v>0</v>
      </c>
      <c r="FS31" s="2">
        <f t="shared" si="83"/>
        <v>0</v>
      </c>
      <c r="FT31" s="2">
        <f t="shared" si="84"/>
        <v>0</v>
      </c>
      <c r="FU31" s="2"/>
      <c r="FV31" s="3">
        <f t="shared" si="85"/>
        <v>-0.11328632051922105</v>
      </c>
      <c r="FW31" s="3">
        <f t="shared" si="86"/>
        <v>0</v>
      </c>
      <c r="FX31" s="3">
        <f t="shared" si="87"/>
        <v>0</v>
      </c>
      <c r="FY31" s="3">
        <f t="shared" si="88"/>
        <v>0</v>
      </c>
      <c r="FZ31" s="2"/>
      <c r="GA31" s="39">
        <f t="shared" si="167"/>
        <v>1.3719265122068325</v>
      </c>
      <c r="GB31" s="39">
        <f t="shared" si="168"/>
        <v>1.2336662932234548</v>
      </c>
      <c r="GC31" s="39">
        <f t="shared" si="169"/>
        <v>1.1623449946102278</v>
      </c>
      <c r="GD31" s="39">
        <f t="shared" si="170"/>
        <v>2.1122220135472229</v>
      </c>
    </row>
    <row r="32" spans="1:186" x14ac:dyDescent="0.25">
      <c r="A32" s="1">
        <f>'BTEvent-Driven Loop'!A31</f>
        <v>28</v>
      </c>
      <c r="C32" s="1">
        <f>'BTEvent-Driven Loop'!C31</f>
        <v>1</v>
      </c>
      <c r="D32" s="1">
        <f>'BTEvent-Driven Loop'!D31</f>
        <v>0</v>
      </c>
      <c r="E32" s="1">
        <f>'BTEvent-Driven Loop'!E31</f>
        <v>0</v>
      </c>
      <c r="F32" s="1">
        <f>'BTEvent-Driven Loop'!F31</f>
        <v>1</v>
      </c>
      <c r="H32" s="1">
        <f>'BTEvent-Driven Loop'!H31</f>
        <v>222.29167110703563</v>
      </c>
      <c r="I32" s="1">
        <f>'BTEvent-Driven Loop'!I31</f>
        <v>2505.3526719899874</v>
      </c>
      <c r="J32" s="1">
        <f>'BTEvent-Driven Loop'!J31</f>
        <v>6052.2218947267884</v>
      </c>
      <c r="K32" s="1">
        <f>'BTEvent-Driven Loop'!K31</f>
        <v>55141.610203246171</v>
      </c>
      <c r="L32" s="1"/>
      <c r="M32" s="1">
        <f>'BTEvent-Driven Loop'!M31</f>
        <v>240.81597703262193</v>
      </c>
      <c r="N32" s="1">
        <f>'BTEvent-Driven Loop'!N31</f>
        <v>2812.1305501928437</v>
      </c>
      <c r="O32" s="1">
        <f>'BTEvent-Driven Loop'!O31</f>
        <v>6408.234947357776</v>
      </c>
      <c r="P32" s="1">
        <f>'BTEvent-Driven Loop'!P31</f>
        <v>56302.486207525035</v>
      </c>
      <c r="R32" s="2">
        <f t="shared" si="90"/>
        <v>4.0000000000000036E-2</v>
      </c>
      <c r="S32" s="2">
        <f t="shared" si="91"/>
        <v>0.10000000000000009</v>
      </c>
      <c r="T32" s="2">
        <f t="shared" si="92"/>
        <v>8.0000000000000071E-2</v>
      </c>
      <c r="U32" s="2">
        <f t="shared" si="93"/>
        <v>-3.0000000000000027E-2</v>
      </c>
      <c r="W32" s="2">
        <f t="shared" si="94"/>
        <v>-4.0000000000000036E-2</v>
      </c>
      <c r="X32" s="2">
        <f t="shared" si="95"/>
        <v>-2.0000000000000129E-2</v>
      </c>
      <c r="Y32" s="2">
        <f t="shared" si="96"/>
        <v>2.0000000000000018E-2</v>
      </c>
      <c r="Z32" s="2">
        <f t="shared" si="97"/>
        <v>-4.9999999999999933E-2</v>
      </c>
      <c r="AB32" s="1">
        <f t="shared" si="98"/>
        <v>2</v>
      </c>
      <c r="AC32" s="2">
        <v>1</v>
      </c>
      <c r="AD32" s="3">
        <f t="shared" si="99"/>
        <v>0.5</v>
      </c>
      <c r="AF32" s="2">
        <f t="shared" si="100"/>
        <v>0.5</v>
      </c>
      <c r="AG32" s="2">
        <f t="shared" si="101"/>
        <v>0</v>
      </c>
      <c r="AH32" s="2">
        <f t="shared" si="102"/>
        <v>0</v>
      </c>
      <c r="AI32" s="2">
        <f t="shared" si="103"/>
        <v>0.5</v>
      </c>
      <c r="AK32" s="2">
        <f t="shared" si="104"/>
        <v>1</v>
      </c>
      <c r="AL32" s="2">
        <f t="shared" si="105"/>
        <v>0</v>
      </c>
      <c r="AN32" s="2">
        <f t="shared" si="171"/>
        <v>-0.30000000000000004</v>
      </c>
      <c r="AO32" s="2">
        <f t="shared" si="26"/>
        <v>0</v>
      </c>
      <c r="AP32" s="2">
        <f t="shared" si="27"/>
        <v>0</v>
      </c>
      <c r="AQ32" s="2">
        <f t="shared" si="28"/>
        <v>0.5</v>
      </c>
      <c r="AS32" s="2">
        <f t="shared" si="106"/>
        <v>0</v>
      </c>
      <c r="AT32" s="2">
        <f t="shared" si="107"/>
        <v>0</v>
      </c>
      <c r="AU32" s="2">
        <f t="shared" si="108"/>
        <v>0</v>
      </c>
      <c r="AV32" s="2">
        <f t="shared" si="109"/>
        <v>0.5</v>
      </c>
      <c r="AX32" s="2">
        <f t="shared" si="110"/>
        <v>0.30000000000000004</v>
      </c>
      <c r="AY32" s="2">
        <f t="shared" si="111"/>
        <v>0</v>
      </c>
      <c r="AZ32" s="2">
        <f t="shared" si="112"/>
        <v>0</v>
      </c>
      <c r="BA32" s="2">
        <f t="shared" si="113"/>
        <v>0</v>
      </c>
      <c r="BC32" s="2">
        <f t="shared" si="172"/>
        <v>0.5</v>
      </c>
      <c r="BD32" s="2">
        <f t="shared" si="32"/>
        <v>0</v>
      </c>
      <c r="BE32" s="2">
        <f t="shared" si="33"/>
        <v>0</v>
      </c>
      <c r="BF32" s="2">
        <f t="shared" si="34"/>
        <v>0</v>
      </c>
      <c r="BH32" s="2">
        <f t="shared" si="114"/>
        <v>0</v>
      </c>
      <c r="BI32" s="2">
        <f t="shared" si="115"/>
        <v>0</v>
      </c>
      <c r="BJ32" s="2">
        <f t="shared" si="116"/>
        <v>0</v>
      </c>
      <c r="BK32" s="2">
        <f t="shared" si="117"/>
        <v>0.5</v>
      </c>
      <c r="BM32" s="2">
        <f t="shared" si="118"/>
        <v>0</v>
      </c>
      <c r="BN32" s="2">
        <f t="shared" si="119"/>
        <v>0</v>
      </c>
      <c r="BO32" s="2">
        <f t="shared" si="120"/>
        <v>0</v>
      </c>
      <c r="BP32" s="2">
        <f t="shared" si="121"/>
        <v>0.49925112331502741</v>
      </c>
      <c r="BR32" s="20">
        <f t="shared" si="39"/>
        <v>0</v>
      </c>
      <c r="BS32" s="20">
        <f t="shared" si="40"/>
        <v>0</v>
      </c>
      <c r="BT32" s="20">
        <f t="shared" si="41"/>
        <v>0</v>
      </c>
      <c r="BU32" s="20">
        <f t="shared" si="42"/>
        <v>7.4887668497258808E-4</v>
      </c>
      <c r="BW32" s="2">
        <f t="shared" si="43"/>
        <v>-4.0000000000000036E-2</v>
      </c>
      <c r="BX32" s="2">
        <f t="shared" si="44"/>
        <v>-2.0000000000000129E-2</v>
      </c>
      <c r="BY32" s="2">
        <f t="shared" si="45"/>
        <v>2.0000000000000018E-2</v>
      </c>
      <c r="BZ32" s="2">
        <f t="shared" si="46"/>
        <v>-4.9999999999999933E-2</v>
      </c>
      <c r="CB32" s="2">
        <f t="shared" si="122"/>
        <v>0</v>
      </c>
      <c r="CC32" s="2">
        <f t="shared" si="123"/>
        <v>0</v>
      </c>
      <c r="CD32" s="2">
        <f t="shared" si="124"/>
        <v>0</v>
      </c>
      <c r="CE32" s="2">
        <f t="shared" si="125"/>
        <v>-2.4962556165751337E-2</v>
      </c>
      <c r="CG32" s="2">
        <f t="shared" si="48"/>
        <v>4.0000000000000036E-2</v>
      </c>
      <c r="CH32" s="2">
        <f t="shared" si="49"/>
        <v>0.10000000000000009</v>
      </c>
      <c r="CI32" s="2">
        <f t="shared" si="50"/>
        <v>8.0000000000000071E-2</v>
      </c>
      <c r="CJ32" s="2">
        <f t="shared" si="51"/>
        <v>-3.0000000000000027E-2</v>
      </c>
      <c r="CL32" s="2">
        <f t="shared" si="126"/>
        <v>0</v>
      </c>
      <c r="CM32" s="2">
        <f t="shared" si="127"/>
        <v>0</v>
      </c>
      <c r="CN32" s="2">
        <f t="shared" si="128"/>
        <v>0</v>
      </c>
      <c r="CO32" s="2">
        <f t="shared" si="129"/>
        <v>0.48427358961557659</v>
      </c>
      <c r="CQ32" s="2">
        <f t="shared" si="130"/>
        <v>0</v>
      </c>
      <c r="CR32" s="2">
        <f t="shared" si="131"/>
        <v>0</v>
      </c>
      <c r="CS32" s="2">
        <f t="shared" si="132"/>
        <v>0</v>
      </c>
      <c r="CT32" s="2">
        <f t="shared" si="133"/>
        <v>0.50923614578132792</v>
      </c>
      <c r="CW32" s="2">
        <f t="shared" si="54"/>
        <v>0.5</v>
      </c>
      <c r="CX32" s="2">
        <f t="shared" si="55"/>
        <v>0</v>
      </c>
      <c r="CY32" s="2">
        <f t="shared" si="56"/>
        <v>0</v>
      </c>
      <c r="CZ32" s="2">
        <f t="shared" si="57"/>
        <v>0</v>
      </c>
      <c r="DB32" s="2">
        <f t="shared" si="58"/>
        <v>4.0000000000000036E-2</v>
      </c>
      <c r="DC32" s="2">
        <f t="shared" si="59"/>
        <v>0.10000000000000009</v>
      </c>
      <c r="DD32" s="2">
        <f t="shared" si="60"/>
        <v>8.0000000000000071E-2</v>
      </c>
      <c r="DE32" s="2">
        <f t="shared" si="61"/>
        <v>-3.0000000000000027E-2</v>
      </c>
      <c r="DG32" s="2">
        <f t="shared" si="134"/>
        <v>0.52</v>
      </c>
      <c r="DH32" s="2">
        <f t="shared" si="135"/>
        <v>0</v>
      </c>
      <c r="DI32" s="2">
        <f t="shared" si="136"/>
        <v>0</v>
      </c>
      <c r="DJ32" s="2">
        <f t="shared" si="137"/>
        <v>0</v>
      </c>
      <c r="DM32" s="2">
        <f t="shared" si="63"/>
        <v>0.30000000000000004</v>
      </c>
      <c r="DN32" s="2">
        <f t="shared" si="64"/>
        <v>0</v>
      </c>
      <c r="DO32" s="2">
        <f t="shared" si="65"/>
        <v>0</v>
      </c>
      <c r="DP32" s="2">
        <f t="shared" si="66"/>
        <v>0</v>
      </c>
      <c r="DR32" s="2">
        <f t="shared" si="138"/>
        <v>-4.0000000000000036E-2</v>
      </c>
      <c r="DS32" s="2">
        <f t="shared" si="139"/>
        <v>-2.0000000000000129E-2</v>
      </c>
      <c r="DT32" s="2">
        <f t="shared" si="140"/>
        <v>2.0000000000000018E-2</v>
      </c>
      <c r="DU32" s="2">
        <f t="shared" si="141"/>
        <v>-4.9999999999999933E-2</v>
      </c>
      <c r="DW32" s="12">
        <f t="shared" si="142"/>
        <v>0.28800000000000003</v>
      </c>
      <c r="DX32" s="12">
        <f t="shared" si="143"/>
        <v>0</v>
      </c>
      <c r="DY32" s="12">
        <f t="shared" si="144"/>
        <v>0</v>
      </c>
      <c r="DZ32" s="12">
        <f t="shared" si="145"/>
        <v>0</v>
      </c>
      <c r="EB32" s="2">
        <f t="shared" si="146"/>
        <v>0.28728179551122202</v>
      </c>
      <c r="EC32" s="2">
        <f t="shared" si="147"/>
        <v>0</v>
      </c>
      <c r="ED32" s="2">
        <f t="shared" si="148"/>
        <v>0</v>
      </c>
      <c r="EE32" s="2">
        <f t="shared" si="149"/>
        <v>0</v>
      </c>
      <c r="EG32" s="2">
        <f t="shared" si="173"/>
        <v>7.1820448877801812E-4</v>
      </c>
      <c r="EH32" s="2">
        <f t="shared" si="71"/>
        <v>0</v>
      </c>
      <c r="EI32" s="2">
        <f t="shared" si="72"/>
        <v>0</v>
      </c>
      <c r="EJ32" s="2">
        <f t="shared" si="73"/>
        <v>0</v>
      </c>
      <c r="EL32" s="2">
        <f t="shared" si="150"/>
        <v>7.1820448877801812E-4</v>
      </c>
      <c r="EN32" s="2">
        <f t="shared" si="151"/>
        <v>0</v>
      </c>
      <c r="EO32" s="2">
        <f t="shared" si="152"/>
        <v>0</v>
      </c>
      <c r="EP32" s="2">
        <f t="shared" si="153"/>
        <v>0</v>
      </c>
      <c r="EQ32" s="2">
        <f t="shared" si="154"/>
        <v>0.50923614578132792</v>
      </c>
      <c r="ER32" s="2"/>
      <c r="ES32" s="2">
        <f t="shared" si="155"/>
        <v>0.52</v>
      </c>
      <c r="ET32" s="2">
        <f t="shared" si="156"/>
        <v>0</v>
      </c>
      <c r="EU32" s="2">
        <f t="shared" si="157"/>
        <v>0</v>
      </c>
      <c r="EV32" s="2">
        <f t="shared" si="158"/>
        <v>0</v>
      </c>
      <c r="EX32" s="2">
        <f t="shared" si="74"/>
        <v>0.52</v>
      </c>
      <c r="EY32" s="2">
        <f t="shared" si="75"/>
        <v>0</v>
      </c>
      <c r="EZ32" s="2">
        <f t="shared" si="76"/>
        <v>0</v>
      </c>
      <c r="FA32" s="2">
        <f t="shared" si="77"/>
        <v>0.50923614578132792</v>
      </c>
      <c r="FC32" s="2">
        <f t="shared" si="159"/>
        <v>1.0292361457813279</v>
      </c>
      <c r="FD32" s="2">
        <f t="shared" si="78"/>
        <v>0</v>
      </c>
      <c r="FE32" s="2">
        <f t="shared" si="160"/>
        <v>-7.1820448877801812E-4</v>
      </c>
      <c r="FF32" s="2">
        <f t="shared" si="161"/>
        <v>1.02851794129255</v>
      </c>
      <c r="FG32" s="2"/>
      <c r="FH32" s="2">
        <f t="shared" si="162"/>
        <v>0.50558184658063443</v>
      </c>
      <c r="FI32" s="2">
        <f t="shared" si="163"/>
        <v>0</v>
      </c>
      <c r="FJ32" s="2">
        <f t="shared" si="164"/>
        <v>0</v>
      </c>
      <c r="FK32" s="2">
        <f t="shared" si="165"/>
        <v>0.49511644409563255</v>
      </c>
      <c r="FL32" s="2"/>
      <c r="FM32" s="2">
        <f t="shared" si="79"/>
        <v>1</v>
      </c>
      <c r="FN32" s="2">
        <f t="shared" si="166"/>
        <v>2.8517941292550031E-2</v>
      </c>
      <c r="FO32" s="40">
        <f t="shared" si="80"/>
        <v>2.0766336371709762</v>
      </c>
      <c r="FP32" s="2"/>
      <c r="FQ32" s="2">
        <f t="shared" si="81"/>
        <v>0.5</v>
      </c>
      <c r="FR32" s="2">
        <f t="shared" si="82"/>
        <v>0</v>
      </c>
      <c r="FS32" s="2">
        <f t="shared" si="83"/>
        <v>0</v>
      </c>
      <c r="FT32" s="2">
        <f t="shared" si="84"/>
        <v>0.5</v>
      </c>
      <c r="FU32" s="2"/>
      <c r="FV32" s="3">
        <f t="shared" si="85"/>
        <v>4.0000000000000036E-2</v>
      </c>
      <c r="FW32" s="3">
        <f t="shared" si="86"/>
        <v>0</v>
      </c>
      <c r="FX32" s="3">
        <f t="shared" si="87"/>
        <v>0</v>
      </c>
      <c r="FY32" s="3">
        <f t="shared" si="88"/>
        <v>1.847229156265584E-2</v>
      </c>
      <c r="FZ32" s="2"/>
      <c r="GA32" s="39">
        <f t="shared" si="167"/>
        <v>1.4268035726951058</v>
      </c>
      <c r="GB32" s="39">
        <f t="shared" si="168"/>
        <v>1.2336662932234548</v>
      </c>
      <c r="GC32" s="39">
        <f t="shared" si="169"/>
        <v>1.1623449946102278</v>
      </c>
      <c r="GD32" s="39">
        <f t="shared" si="170"/>
        <v>2.1512395944265275</v>
      </c>
    </row>
    <row r="33" spans="1:194" x14ac:dyDescent="0.25">
      <c r="A33" s="1">
        <f>'BTEvent-Driven Loop'!A32</f>
        <v>29</v>
      </c>
      <c r="C33" s="1">
        <f>'BTEvent-Driven Loop'!C32</f>
        <v>0</v>
      </c>
      <c r="D33" s="1">
        <f>'BTEvent-Driven Loop'!D32</f>
        <v>1</v>
      </c>
      <c r="E33" s="1">
        <f>'BTEvent-Driven Loop'!E32</f>
        <v>1</v>
      </c>
      <c r="F33" s="1">
        <f>'BTEvent-Driven Loop'!F32</f>
        <v>0</v>
      </c>
      <c r="H33" s="1">
        <f>'BTEvent-Driven Loop'!H32</f>
        <v>235.99965749196949</v>
      </c>
      <c r="I33" s="1">
        <f>'BTEvent-Driven Loop'!I32</f>
        <v>2784.0092446909152</v>
      </c>
      <c r="J33" s="1">
        <f>'BTEvent-Driven Loop'!J32</f>
        <v>6536.3996463049316</v>
      </c>
      <c r="K33" s="1">
        <f>'BTEvent-Driven Loop'!K32</f>
        <v>56302.486207525035</v>
      </c>
      <c r="L33" s="1"/>
      <c r="M33" s="1">
        <f>'BTEvent-Driven Loop'!M32</f>
        <v>264.89757473588412</v>
      </c>
      <c r="N33" s="1">
        <f>'BTEvent-Driven Loop'!N32</f>
        <v>2699.64532818513</v>
      </c>
      <c r="O33" s="1">
        <f>'BTEvent-Driven Loop'!O32</f>
        <v>6664.5643452520872</v>
      </c>
      <c r="P33" s="1">
        <f>'BTEvent-Driven Loop'!P32</f>
        <v>50109.212724697281</v>
      </c>
      <c r="R33" s="2">
        <f t="shared" si="90"/>
        <v>0.10000000000000009</v>
      </c>
      <c r="S33" s="2">
        <f t="shared" si="91"/>
        <v>-3.9999999999999925E-2</v>
      </c>
      <c r="T33" s="2">
        <f t="shared" si="92"/>
        <v>4.0000000000000036E-2</v>
      </c>
      <c r="U33" s="2">
        <f t="shared" si="93"/>
        <v>-0.10999999999999999</v>
      </c>
      <c r="W33" s="2">
        <f t="shared" si="94"/>
        <v>-2.0000000000000018E-2</v>
      </c>
      <c r="X33" s="2">
        <f t="shared" si="95"/>
        <v>-1.0000000000000009E-2</v>
      </c>
      <c r="Y33" s="2">
        <f t="shared" si="96"/>
        <v>2.0000000000000018E-2</v>
      </c>
      <c r="Z33" s="2">
        <f t="shared" si="97"/>
        <v>0</v>
      </c>
      <c r="AB33" s="1">
        <f t="shared" si="98"/>
        <v>2</v>
      </c>
      <c r="AC33" s="2">
        <v>1</v>
      </c>
      <c r="AD33" s="3">
        <f t="shared" si="99"/>
        <v>0.5</v>
      </c>
      <c r="AF33" s="2">
        <f t="shared" si="100"/>
        <v>0</v>
      </c>
      <c r="AG33" s="2">
        <f t="shared" si="101"/>
        <v>0.5</v>
      </c>
      <c r="AH33" s="2">
        <f t="shared" si="102"/>
        <v>0.5</v>
      </c>
      <c r="AI33" s="2">
        <f t="shared" si="103"/>
        <v>0</v>
      </c>
      <c r="AK33" s="2">
        <f t="shared" si="104"/>
        <v>1</v>
      </c>
      <c r="AL33" s="2">
        <f t="shared" si="105"/>
        <v>0</v>
      </c>
      <c r="AN33" s="2">
        <f t="shared" si="171"/>
        <v>-0.5</v>
      </c>
      <c r="AO33" s="2">
        <f t="shared" si="26"/>
        <v>0.5</v>
      </c>
      <c r="AP33" s="2">
        <f t="shared" si="27"/>
        <v>0.5</v>
      </c>
      <c r="AQ33" s="2">
        <f t="shared" si="28"/>
        <v>-0.5</v>
      </c>
      <c r="AS33" s="2">
        <f t="shared" si="106"/>
        <v>0</v>
      </c>
      <c r="AT33" s="2">
        <f t="shared" si="107"/>
        <v>0.5</v>
      </c>
      <c r="AU33" s="2">
        <f t="shared" si="108"/>
        <v>0.5</v>
      </c>
      <c r="AV33" s="2">
        <f t="shared" si="109"/>
        <v>0</v>
      </c>
      <c r="AX33" s="2">
        <f t="shared" si="110"/>
        <v>0.5</v>
      </c>
      <c r="AY33" s="2">
        <f t="shared" si="111"/>
        <v>0</v>
      </c>
      <c r="AZ33" s="2">
        <f t="shared" si="112"/>
        <v>0</v>
      </c>
      <c r="BA33" s="2">
        <f t="shared" si="113"/>
        <v>0.5</v>
      </c>
      <c r="BC33" s="2">
        <f t="shared" si="172"/>
        <v>0</v>
      </c>
      <c r="BD33" s="2">
        <f t="shared" si="32"/>
        <v>0</v>
      </c>
      <c r="BE33" s="2">
        <f t="shared" si="33"/>
        <v>0</v>
      </c>
      <c r="BF33" s="2">
        <f t="shared" si="34"/>
        <v>0</v>
      </c>
      <c r="BH33" s="2">
        <f t="shared" si="114"/>
        <v>0</v>
      </c>
      <c r="BI33" s="2">
        <f t="shared" si="115"/>
        <v>0.5</v>
      </c>
      <c r="BJ33" s="2">
        <f t="shared" si="116"/>
        <v>0.5</v>
      </c>
      <c r="BK33" s="2">
        <f t="shared" si="117"/>
        <v>0</v>
      </c>
      <c r="BM33" s="2">
        <f t="shared" si="118"/>
        <v>0</v>
      </c>
      <c r="BN33" s="2">
        <f t="shared" si="119"/>
        <v>0.49925112331502741</v>
      </c>
      <c r="BO33" s="2">
        <f t="shared" si="120"/>
        <v>0.49925112331502741</v>
      </c>
      <c r="BP33" s="2">
        <f t="shared" si="121"/>
        <v>0</v>
      </c>
      <c r="BR33" s="20">
        <f t="shared" si="39"/>
        <v>0</v>
      </c>
      <c r="BS33" s="20">
        <f t="shared" si="40"/>
        <v>7.4887668497258808E-4</v>
      </c>
      <c r="BT33" s="20">
        <f t="shared" si="41"/>
        <v>7.4887668497258808E-4</v>
      </c>
      <c r="BU33" s="20">
        <f t="shared" si="42"/>
        <v>0</v>
      </c>
      <c r="BW33" s="2">
        <f t="shared" si="43"/>
        <v>-2.0000000000000018E-2</v>
      </c>
      <c r="BX33" s="2">
        <f t="shared" si="44"/>
        <v>-1.0000000000000009E-2</v>
      </c>
      <c r="BY33" s="2">
        <f t="shared" si="45"/>
        <v>2.0000000000000018E-2</v>
      </c>
      <c r="BZ33" s="2">
        <f t="shared" si="46"/>
        <v>0</v>
      </c>
      <c r="CB33" s="2">
        <f t="shared" si="122"/>
        <v>0</v>
      </c>
      <c r="CC33" s="2">
        <f t="shared" si="123"/>
        <v>-4.9925112331502784E-3</v>
      </c>
      <c r="CD33" s="2">
        <f t="shared" si="124"/>
        <v>9.9850224663005568E-3</v>
      </c>
      <c r="CE33" s="2">
        <f t="shared" si="125"/>
        <v>0</v>
      </c>
      <c r="CG33" s="2">
        <f t="shared" si="48"/>
        <v>0.10000000000000009</v>
      </c>
      <c r="CH33" s="2">
        <f t="shared" si="49"/>
        <v>-3.9999999999999925E-2</v>
      </c>
      <c r="CI33" s="2">
        <f t="shared" si="50"/>
        <v>4.0000000000000036E-2</v>
      </c>
      <c r="CJ33" s="2">
        <f t="shared" si="51"/>
        <v>-0.10999999999999999</v>
      </c>
      <c r="CL33" s="2">
        <f t="shared" si="126"/>
        <v>0</v>
      </c>
      <c r="CM33" s="2">
        <f t="shared" si="127"/>
        <v>0.47928107838242634</v>
      </c>
      <c r="CN33" s="2">
        <f t="shared" si="128"/>
        <v>0.51922116824762854</v>
      </c>
      <c r="CO33" s="2">
        <f t="shared" si="129"/>
        <v>0</v>
      </c>
      <c r="CQ33" s="2">
        <f t="shared" si="130"/>
        <v>0</v>
      </c>
      <c r="CR33" s="2">
        <f t="shared" si="131"/>
        <v>0.48427358961557659</v>
      </c>
      <c r="CS33" s="2">
        <f t="shared" si="132"/>
        <v>0.50923614578132803</v>
      </c>
      <c r="CT33" s="2">
        <f t="shared" si="133"/>
        <v>0</v>
      </c>
      <c r="CW33" s="2">
        <f t="shared" si="54"/>
        <v>0</v>
      </c>
      <c r="CX33" s="2">
        <f t="shared" si="55"/>
        <v>0</v>
      </c>
      <c r="CY33" s="2">
        <f t="shared" si="56"/>
        <v>0</v>
      </c>
      <c r="CZ33" s="2">
        <f t="shared" si="57"/>
        <v>0</v>
      </c>
      <c r="DB33" s="2">
        <f t="shared" si="58"/>
        <v>0.10000000000000009</v>
      </c>
      <c r="DC33" s="2">
        <f t="shared" si="59"/>
        <v>-3.9999999999999925E-2</v>
      </c>
      <c r="DD33" s="2">
        <f t="shared" si="60"/>
        <v>4.0000000000000036E-2</v>
      </c>
      <c r="DE33" s="2">
        <f t="shared" si="61"/>
        <v>-0.10999999999999999</v>
      </c>
      <c r="DG33" s="2">
        <f t="shared" si="134"/>
        <v>0</v>
      </c>
      <c r="DH33" s="2">
        <f t="shared" si="135"/>
        <v>0</v>
      </c>
      <c r="DI33" s="2">
        <f t="shared" si="136"/>
        <v>0</v>
      </c>
      <c r="DJ33" s="2">
        <f t="shared" si="137"/>
        <v>0</v>
      </c>
      <c r="DM33" s="2">
        <f t="shared" si="63"/>
        <v>0.5</v>
      </c>
      <c r="DN33" s="2">
        <f t="shared" si="64"/>
        <v>0</v>
      </c>
      <c r="DO33" s="2">
        <f t="shared" si="65"/>
        <v>0</v>
      </c>
      <c r="DP33" s="2">
        <f t="shared" si="66"/>
        <v>0.5</v>
      </c>
      <c r="DR33" s="2">
        <f t="shared" si="138"/>
        <v>-2.0000000000000018E-2</v>
      </c>
      <c r="DS33" s="2">
        <f t="shared" si="139"/>
        <v>-1.0000000000000009E-2</v>
      </c>
      <c r="DT33" s="2">
        <f t="shared" si="140"/>
        <v>2.0000000000000018E-2</v>
      </c>
      <c r="DU33" s="2">
        <f t="shared" si="141"/>
        <v>0</v>
      </c>
      <c r="DW33" s="12">
        <f t="shared" si="142"/>
        <v>0.49</v>
      </c>
      <c r="DX33" s="12">
        <f t="shared" si="143"/>
        <v>0</v>
      </c>
      <c r="DY33" s="12">
        <f t="shared" si="144"/>
        <v>0</v>
      </c>
      <c r="DZ33" s="12">
        <f t="shared" si="145"/>
        <v>0.5</v>
      </c>
      <c r="EB33" s="2">
        <f t="shared" si="146"/>
        <v>0.48877805486284293</v>
      </c>
      <c r="EC33" s="2">
        <f t="shared" si="147"/>
        <v>0</v>
      </c>
      <c r="ED33" s="2">
        <f t="shared" si="148"/>
        <v>0</v>
      </c>
      <c r="EE33" s="2">
        <f t="shared" si="149"/>
        <v>0.49875311720698257</v>
      </c>
      <c r="EG33" s="2">
        <f t="shared" si="173"/>
        <v>1.2219451371570655E-3</v>
      </c>
      <c r="EH33" s="2">
        <f t="shared" si="71"/>
        <v>0</v>
      </c>
      <c r="EI33" s="2">
        <f t="shared" si="72"/>
        <v>0</v>
      </c>
      <c r="EJ33" s="2">
        <f t="shared" si="73"/>
        <v>1.2468827930174342E-3</v>
      </c>
      <c r="EL33" s="2">
        <f t="shared" si="150"/>
        <v>2.4688279301744998E-3</v>
      </c>
      <c r="EN33" s="2">
        <f t="shared" si="151"/>
        <v>0</v>
      </c>
      <c r="EO33" s="2">
        <f t="shared" si="152"/>
        <v>0.48427358961557659</v>
      </c>
      <c r="EP33" s="2">
        <f t="shared" si="153"/>
        <v>0.50923614578132803</v>
      </c>
      <c r="EQ33" s="2">
        <f t="shared" si="154"/>
        <v>0</v>
      </c>
      <c r="ER33" s="2"/>
      <c r="ES33" s="2">
        <f t="shared" si="155"/>
        <v>0</v>
      </c>
      <c r="ET33" s="2">
        <f t="shared" si="156"/>
        <v>0</v>
      </c>
      <c r="EU33" s="2">
        <f t="shared" si="157"/>
        <v>0</v>
      </c>
      <c r="EV33" s="2">
        <f t="shared" si="158"/>
        <v>0</v>
      </c>
      <c r="EX33" s="2">
        <f t="shared" si="74"/>
        <v>0</v>
      </c>
      <c r="EY33" s="2">
        <f t="shared" si="75"/>
        <v>0.48427358961557659</v>
      </c>
      <c r="EZ33" s="2">
        <f t="shared" si="76"/>
        <v>0.50923614578132803</v>
      </c>
      <c r="FA33" s="2">
        <f t="shared" si="77"/>
        <v>0</v>
      </c>
      <c r="FC33" s="2">
        <f t="shared" si="159"/>
        <v>0.99350973539690468</v>
      </c>
      <c r="FD33" s="2">
        <f t="shared" si="78"/>
        <v>0</v>
      </c>
      <c r="FE33" s="2">
        <f t="shared" si="160"/>
        <v>-2.4688279301744998E-3</v>
      </c>
      <c r="FF33" s="2">
        <f t="shared" si="161"/>
        <v>0.99104090746673013</v>
      </c>
      <c r="FG33" s="2"/>
      <c r="FH33" s="2">
        <f t="shared" si="162"/>
        <v>0</v>
      </c>
      <c r="FI33" s="2">
        <f t="shared" si="163"/>
        <v>0.48865146329172487</v>
      </c>
      <c r="FJ33" s="2">
        <f t="shared" si="164"/>
        <v>0.51383968304903038</v>
      </c>
      <c r="FK33" s="2">
        <f t="shared" si="165"/>
        <v>0</v>
      </c>
      <c r="FL33" s="2"/>
      <c r="FM33" s="2">
        <f t="shared" si="79"/>
        <v>1</v>
      </c>
      <c r="FN33" s="2">
        <f t="shared" si="166"/>
        <v>-8.9590925332698745E-3</v>
      </c>
      <c r="FO33" s="40">
        <f t="shared" si="80"/>
        <v>2.0580288842578605</v>
      </c>
      <c r="FP33" s="2"/>
      <c r="FQ33" s="2">
        <f t="shared" si="81"/>
        <v>0</v>
      </c>
      <c r="FR33" s="2">
        <f t="shared" si="82"/>
        <v>0.5</v>
      </c>
      <c r="FS33" s="2">
        <f t="shared" si="83"/>
        <v>0.5</v>
      </c>
      <c r="FT33" s="2">
        <f t="shared" si="84"/>
        <v>0</v>
      </c>
      <c r="FU33" s="2"/>
      <c r="FV33" s="3">
        <f t="shared" si="85"/>
        <v>0</v>
      </c>
      <c r="FW33" s="3">
        <f t="shared" si="86"/>
        <v>-3.1452820768846812E-2</v>
      </c>
      <c r="FX33" s="3">
        <f t="shared" si="87"/>
        <v>1.8472291562656062E-2</v>
      </c>
      <c r="FY33" s="3">
        <f t="shared" si="88"/>
        <v>0</v>
      </c>
      <c r="FZ33" s="2"/>
      <c r="GA33" s="39">
        <f t="shared" si="167"/>
        <v>1.4268035726951058</v>
      </c>
      <c r="GB33" s="39">
        <f t="shared" si="168"/>
        <v>1.1948640084141298</v>
      </c>
      <c r="GC33" s="39">
        <f t="shared" si="169"/>
        <v>1.1838161702470618</v>
      </c>
      <c r="GD33" s="39">
        <f t="shared" si="170"/>
        <v>2.1512395944265275</v>
      </c>
    </row>
    <row r="34" spans="1:194" x14ac:dyDescent="0.25">
      <c r="A34" s="1">
        <f>'BTEvent-Driven Loop'!A33</f>
        <v>30</v>
      </c>
      <c r="C34" s="1">
        <f>'BTEvent-Driven Loop'!C33</f>
        <v>0</v>
      </c>
      <c r="D34" s="1">
        <f>'BTEvent-Driven Loop'!D33</f>
        <v>1</v>
      </c>
      <c r="E34" s="1">
        <f>'BTEvent-Driven Loop'!E33</f>
        <v>1</v>
      </c>
      <c r="F34" s="1">
        <f>'BTEvent-Driven Loop'!F33</f>
        <v>0</v>
      </c>
      <c r="H34" s="1">
        <f>'BTEvent-Driven Loop'!H33</f>
        <v>272.84450197796065</v>
      </c>
      <c r="I34" s="1">
        <f>'BTEvent-Driven Loop'!I33</f>
        <v>2834.6275945943867</v>
      </c>
      <c r="J34" s="1">
        <f>'BTEvent-Driven Loop'!J33</f>
        <v>6664.5643452520872</v>
      </c>
      <c r="K34" s="1">
        <f>'BTEvent-Driven Loop'!K33</f>
        <v>50610.304851944253</v>
      </c>
      <c r="L34" s="1"/>
      <c r="M34" s="1">
        <f>'BTEvent-Driven Loop'!M33</f>
        <v>341.71787140929052</v>
      </c>
      <c r="N34" s="1">
        <f>'BTEvent-Driven Loop'!N33</f>
        <v>3158.5850339766021</v>
      </c>
      <c r="O34" s="1">
        <f>'BTEvent-Driven Loop'!O33</f>
        <v>5664.8796934642742</v>
      </c>
      <c r="P34" s="1">
        <f>'BTEvent-Driven Loop'!P33</f>
        <v>47102.659961215439</v>
      </c>
      <c r="R34" s="2">
        <f t="shared" si="90"/>
        <v>0.29000000000000004</v>
      </c>
      <c r="S34" s="2">
        <f t="shared" si="91"/>
        <v>0.16999999999999993</v>
      </c>
      <c r="T34" s="2">
        <f t="shared" si="92"/>
        <v>-0.15000000000000002</v>
      </c>
      <c r="U34" s="2">
        <f t="shared" si="93"/>
        <v>-6.0000000000000164E-2</v>
      </c>
      <c r="W34" s="2">
        <f t="shared" si="94"/>
        <v>3.0000000000000027E-2</v>
      </c>
      <c r="X34" s="2">
        <f t="shared" si="95"/>
        <v>5.0000000000000044E-2</v>
      </c>
      <c r="Y34" s="2">
        <f t="shared" si="96"/>
        <v>0</v>
      </c>
      <c r="Z34" s="2">
        <f t="shared" si="97"/>
        <v>1.0000000000000009E-2</v>
      </c>
      <c r="AB34" s="1">
        <f t="shared" si="98"/>
        <v>2</v>
      </c>
      <c r="AC34" s="2">
        <v>1</v>
      </c>
      <c r="AD34" s="3">
        <f t="shared" si="99"/>
        <v>0.5</v>
      </c>
      <c r="AF34" s="2">
        <f t="shared" si="100"/>
        <v>0</v>
      </c>
      <c r="AG34" s="2">
        <f t="shared" si="101"/>
        <v>0.5</v>
      </c>
      <c r="AH34" s="2">
        <f t="shared" si="102"/>
        <v>0.5</v>
      </c>
      <c r="AI34" s="2">
        <f t="shared" si="103"/>
        <v>0</v>
      </c>
      <c r="AK34" s="2">
        <f t="shared" si="104"/>
        <v>1</v>
      </c>
      <c r="AL34" s="2">
        <f t="shared" si="105"/>
        <v>0</v>
      </c>
      <c r="AN34" s="2">
        <f>AF34-AF33</f>
        <v>0</v>
      </c>
      <c r="AO34" s="2">
        <f t="shared" si="26"/>
        <v>0</v>
      </c>
      <c r="AP34" s="2">
        <f t="shared" si="27"/>
        <v>0</v>
      </c>
      <c r="AQ34" s="2">
        <f t="shared" si="28"/>
        <v>0</v>
      </c>
      <c r="AS34" s="2">
        <f t="shared" si="106"/>
        <v>0</v>
      </c>
      <c r="AT34" s="2">
        <f t="shared" si="107"/>
        <v>0</v>
      </c>
      <c r="AU34" s="2">
        <f t="shared" si="108"/>
        <v>0</v>
      </c>
      <c r="AV34" s="2">
        <f t="shared" si="109"/>
        <v>0</v>
      </c>
      <c r="AX34" s="2">
        <f t="shared" si="110"/>
        <v>0</v>
      </c>
      <c r="AY34" s="2">
        <f t="shared" si="111"/>
        <v>0</v>
      </c>
      <c r="AZ34" s="2">
        <f>-IF(AP34&lt;0,AP34,0)</f>
        <v>0</v>
      </c>
      <c r="BA34" s="2">
        <f t="shared" si="113"/>
        <v>0</v>
      </c>
      <c r="BC34" s="2">
        <f t="shared" si="172"/>
        <v>0</v>
      </c>
      <c r="BD34" s="2">
        <f t="shared" si="32"/>
        <v>0.5</v>
      </c>
      <c r="BE34" s="2">
        <f t="shared" si="33"/>
        <v>0.5</v>
      </c>
      <c r="BF34" s="2">
        <f t="shared" si="34"/>
        <v>0</v>
      </c>
      <c r="BH34" s="2">
        <f t="shared" si="114"/>
        <v>0</v>
      </c>
      <c r="BI34" s="2">
        <f t="shared" si="115"/>
        <v>0</v>
      </c>
      <c r="BJ34" s="2">
        <f t="shared" si="116"/>
        <v>0</v>
      </c>
      <c r="BK34" s="2">
        <f t="shared" si="117"/>
        <v>0</v>
      </c>
      <c r="BM34" s="2">
        <f t="shared" si="118"/>
        <v>0</v>
      </c>
      <c r="BN34" s="2">
        <f t="shared" si="119"/>
        <v>0</v>
      </c>
      <c r="BO34" s="2">
        <f t="shared" si="120"/>
        <v>0</v>
      </c>
      <c r="BP34" s="2">
        <f t="shared" si="121"/>
        <v>0</v>
      </c>
      <c r="BR34" s="20">
        <f t="shared" si="39"/>
        <v>0</v>
      </c>
      <c r="BS34" s="20">
        <f t="shared" si="40"/>
        <v>0</v>
      </c>
      <c r="BT34" s="20">
        <f t="shared" si="41"/>
        <v>0</v>
      </c>
      <c r="BU34" s="20">
        <f t="shared" si="42"/>
        <v>0</v>
      </c>
      <c r="BW34" s="2">
        <f t="shared" si="43"/>
        <v>3.0000000000000027E-2</v>
      </c>
      <c r="BX34" s="2">
        <f t="shared" si="44"/>
        <v>5.0000000000000044E-2</v>
      </c>
      <c r="BY34" s="2">
        <f t="shared" si="45"/>
        <v>0</v>
      </c>
      <c r="BZ34" s="2">
        <f t="shared" si="46"/>
        <v>1.0000000000000009E-2</v>
      </c>
      <c r="CB34" s="2">
        <f t="shared" si="122"/>
        <v>0</v>
      </c>
      <c r="CC34" s="2">
        <f t="shared" si="123"/>
        <v>0</v>
      </c>
      <c r="CD34" s="2">
        <f t="shared" si="124"/>
        <v>0</v>
      </c>
      <c r="CE34" s="2">
        <f t="shared" si="125"/>
        <v>0</v>
      </c>
      <c r="CG34" s="2">
        <f t="shared" si="48"/>
        <v>0.29000000000000004</v>
      </c>
      <c r="CH34" s="2">
        <f t="shared" si="49"/>
        <v>0.16999999999999993</v>
      </c>
      <c r="CI34" s="2">
        <f t="shared" si="50"/>
        <v>-0.15000000000000002</v>
      </c>
      <c r="CJ34" s="2">
        <f t="shared" si="51"/>
        <v>-6.0000000000000164E-2</v>
      </c>
      <c r="CL34" s="2">
        <f t="shared" si="126"/>
        <v>0</v>
      </c>
      <c r="CM34" s="2">
        <f t="shared" si="127"/>
        <v>0</v>
      </c>
      <c r="CN34" s="2">
        <f t="shared" si="128"/>
        <v>0</v>
      </c>
      <c r="CO34" s="2">
        <f t="shared" si="129"/>
        <v>0</v>
      </c>
      <c r="CQ34" s="2">
        <f t="shared" si="130"/>
        <v>0</v>
      </c>
      <c r="CR34" s="2">
        <f t="shared" si="131"/>
        <v>0</v>
      </c>
      <c r="CS34" s="2">
        <f t="shared" si="132"/>
        <v>0</v>
      </c>
      <c r="CT34" s="2">
        <f t="shared" si="133"/>
        <v>0</v>
      </c>
      <c r="CW34" s="2">
        <f t="shared" si="54"/>
        <v>0</v>
      </c>
      <c r="CX34" s="2">
        <f t="shared" si="55"/>
        <v>0.5</v>
      </c>
      <c r="CY34" s="2">
        <f t="shared" si="56"/>
        <v>0.5</v>
      </c>
      <c r="CZ34" s="2">
        <f t="shared" si="57"/>
        <v>0</v>
      </c>
      <c r="DB34" s="2">
        <f t="shared" si="58"/>
        <v>0.29000000000000004</v>
      </c>
      <c r="DC34" s="2">
        <f t="shared" si="59"/>
        <v>0.16999999999999993</v>
      </c>
      <c r="DD34" s="2">
        <f t="shared" si="60"/>
        <v>-0.15000000000000002</v>
      </c>
      <c r="DE34" s="2">
        <f t="shared" si="61"/>
        <v>-6.0000000000000164E-2</v>
      </c>
      <c r="DG34" s="2">
        <f t="shared" si="134"/>
        <v>0</v>
      </c>
      <c r="DH34" s="2">
        <f t="shared" si="135"/>
        <v>0.58499999999999996</v>
      </c>
      <c r="DI34" s="2">
        <f t="shared" si="136"/>
        <v>0.42499999999999999</v>
      </c>
      <c r="DJ34" s="2">
        <f t="shared" si="137"/>
        <v>0</v>
      </c>
      <c r="DM34" s="2">
        <f t="shared" si="63"/>
        <v>0</v>
      </c>
      <c r="DN34" s="2">
        <f t="shared" si="64"/>
        <v>0</v>
      </c>
      <c r="DO34" s="2">
        <f t="shared" si="65"/>
        <v>0</v>
      </c>
      <c r="DP34" s="2">
        <f t="shared" si="66"/>
        <v>0</v>
      </c>
      <c r="DR34" s="2">
        <f t="shared" si="138"/>
        <v>3.0000000000000027E-2</v>
      </c>
      <c r="DS34" s="2">
        <f t="shared" si="139"/>
        <v>5.0000000000000044E-2</v>
      </c>
      <c r="DT34" s="2">
        <f t="shared" si="140"/>
        <v>0</v>
      </c>
      <c r="DU34" s="2">
        <f>Z34</f>
        <v>1.0000000000000009E-2</v>
      </c>
      <c r="DW34" s="12">
        <f t="shared" si="142"/>
        <v>0</v>
      </c>
      <c r="DX34" s="12">
        <f t="shared" si="143"/>
        <v>0</v>
      </c>
      <c r="DY34" s="12">
        <f t="shared" si="144"/>
        <v>0</v>
      </c>
      <c r="DZ34" s="12">
        <f t="shared" si="145"/>
        <v>0</v>
      </c>
      <c r="EB34" s="2">
        <f t="shared" si="146"/>
        <v>0</v>
      </c>
      <c r="EC34" s="2">
        <f t="shared" si="147"/>
        <v>0</v>
      </c>
      <c r="ED34" s="2">
        <f t="shared" si="148"/>
        <v>0</v>
      </c>
      <c r="EE34" s="2">
        <f t="shared" si="149"/>
        <v>0</v>
      </c>
      <c r="EG34" s="2">
        <f t="shared" si="173"/>
        <v>0</v>
      </c>
      <c r="EH34" s="2">
        <f t="shared" si="71"/>
        <v>0</v>
      </c>
      <c r="EI34" s="2">
        <f t="shared" si="72"/>
        <v>0</v>
      </c>
      <c r="EJ34" s="2">
        <f t="shared" si="73"/>
        <v>0</v>
      </c>
      <c r="EL34" s="2">
        <f t="shared" si="150"/>
        <v>0</v>
      </c>
      <c r="EN34" s="2">
        <f t="shared" si="151"/>
        <v>0</v>
      </c>
      <c r="EO34" s="2">
        <f t="shared" si="152"/>
        <v>0</v>
      </c>
      <c r="EP34" s="2">
        <f t="shared" si="153"/>
        <v>0</v>
      </c>
      <c r="EQ34" s="2">
        <f t="shared" si="154"/>
        <v>0</v>
      </c>
      <c r="ER34" s="2"/>
      <c r="ES34" s="2">
        <f t="shared" si="155"/>
        <v>0</v>
      </c>
      <c r="ET34" s="2">
        <f t="shared" si="156"/>
        <v>0.58499999999999996</v>
      </c>
      <c r="EU34" s="2">
        <f t="shared" si="157"/>
        <v>0.42499999999999999</v>
      </c>
      <c r="EV34" s="2">
        <f t="shared" si="158"/>
        <v>0</v>
      </c>
      <c r="EX34" s="2">
        <f t="shared" si="74"/>
        <v>0</v>
      </c>
      <c r="EY34" s="2">
        <f t="shared" si="75"/>
        <v>0.58499999999999996</v>
      </c>
      <c r="EZ34" s="2">
        <f t="shared" si="76"/>
        <v>0.42499999999999999</v>
      </c>
      <c r="FA34" s="2">
        <f t="shared" si="77"/>
        <v>0</v>
      </c>
      <c r="FC34" s="2">
        <f t="shared" si="159"/>
        <v>1.01</v>
      </c>
      <c r="FD34" s="2">
        <f t="shared" si="78"/>
        <v>0</v>
      </c>
      <c r="FE34" s="2">
        <f t="shared" si="160"/>
        <v>0</v>
      </c>
      <c r="FF34" s="2">
        <f t="shared" si="161"/>
        <v>1.01</v>
      </c>
      <c r="FG34" s="2"/>
      <c r="FH34" s="2">
        <f t="shared" si="162"/>
        <v>0</v>
      </c>
      <c r="FI34" s="2">
        <f t="shared" si="163"/>
        <v>0.57920792079207917</v>
      </c>
      <c r="FJ34" s="2">
        <f t="shared" si="164"/>
        <v>0.42079207920792078</v>
      </c>
      <c r="FK34" s="2">
        <f t="shared" si="165"/>
        <v>0</v>
      </c>
      <c r="FL34" s="2"/>
      <c r="FM34" s="2">
        <f t="shared" si="79"/>
        <v>1</v>
      </c>
      <c r="FN34" s="2">
        <f t="shared" si="166"/>
        <v>1.0000000000000009E-2</v>
      </c>
      <c r="FO34" s="40">
        <f>FO33*(1+FN34)</f>
        <v>2.078609173100439</v>
      </c>
      <c r="FP34" s="2"/>
      <c r="FQ34" s="2">
        <f t="shared" si="81"/>
        <v>0</v>
      </c>
      <c r="FR34" s="2">
        <f t="shared" si="82"/>
        <v>0.5</v>
      </c>
      <c r="FS34" s="2">
        <f t="shared" si="83"/>
        <v>0.5</v>
      </c>
      <c r="FT34" s="2">
        <f t="shared" si="84"/>
        <v>0</v>
      </c>
      <c r="FU34" s="2"/>
      <c r="FV34" s="3">
        <f t="shared" si="85"/>
        <v>0</v>
      </c>
      <c r="FW34" s="3">
        <f t="shared" si="86"/>
        <v>0.16999999999999993</v>
      </c>
      <c r="FX34" s="3">
        <f t="shared" si="87"/>
        <v>-0.15000000000000002</v>
      </c>
      <c r="FY34" s="3">
        <f t="shared" si="88"/>
        <v>0</v>
      </c>
      <c r="FZ34" s="2"/>
      <c r="GA34" s="39">
        <f t="shared" si="167"/>
        <v>1.4268035726951058</v>
      </c>
      <c r="GB34" s="39">
        <f t="shared" si="168"/>
        <v>1.3979908898445317</v>
      </c>
      <c r="GC34" s="39">
        <f t="shared" si="169"/>
        <v>1.0062437447100026</v>
      </c>
      <c r="GD34" s="39">
        <f t="shared" si="170"/>
        <v>2.1512395944265275</v>
      </c>
    </row>
    <row r="35" spans="1:194" x14ac:dyDescent="0.25">
      <c r="A35" s="1"/>
      <c r="H35" s="1"/>
      <c r="I35" s="1"/>
      <c r="J35" s="1"/>
      <c r="K35" s="1"/>
      <c r="M35" s="1"/>
      <c r="N35" s="1"/>
      <c r="O35" s="1"/>
      <c r="P35" s="1"/>
      <c r="CS35" t="s">
        <v>95</v>
      </c>
    </row>
    <row r="36" spans="1:194" x14ac:dyDescent="0.25">
      <c r="A36" s="31" t="s">
        <v>8</v>
      </c>
      <c r="B36" s="31" t="s">
        <v>8</v>
      </c>
      <c r="C36" s="31" t="s">
        <v>8</v>
      </c>
      <c r="D36" s="31" t="s">
        <v>8</v>
      </c>
      <c r="E36" s="31" t="s">
        <v>8</v>
      </c>
      <c r="F36" s="31" t="s">
        <v>8</v>
      </c>
      <c r="G36" s="31" t="s">
        <v>8</v>
      </c>
      <c r="H36" s="31" t="s">
        <v>8</v>
      </c>
      <c r="I36" s="31" t="s">
        <v>8</v>
      </c>
      <c r="J36" s="31" t="s">
        <v>8</v>
      </c>
      <c r="K36" s="31" t="s">
        <v>8</v>
      </c>
      <c r="L36" s="31" t="s">
        <v>8</v>
      </c>
      <c r="M36" s="31" t="s">
        <v>8</v>
      </c>
      <c r="N36" s="31" t="s">
        <v>8</v>
      </c>
      <c r="O36" s="31" t="s">
        <v>8</v>
      </c>
      <c r="P36" s="31" t="s">
        <v>8</v>
      </c>
      <c r="Q36" s="31" t="s">
        <v>8</v>
      </c>
      <c r="R36" s="31" t="s">
        <v>8</v>
      </c>
      <c r="S36" s="31" t="s">
        <v>8</v>
      </c>
      <c r="T36" s="31" t="s">
        <v>8</v>
      </c>
      <c r="U36" s="31" t="s">
        <v>8</v>
      </c>
      <c r="V36" s="31" t="s">
        <v>8</v>
      </c>
      <c r="W36" s="31" t="s">
        <v>8</v>
      </c>
      <c r="X36" s="31" t="s">
        <v>8</v>
      </c>
      <c r="Y36" s="31" t="s">
        <v>8</v>
      </c>
      <c r="Z36" s="31" t="s">
        <v>8</v>
      </c>
      <c r="AA36" s="31" t="s">
        <v>8</v>
      </c>
      <c r="AB36" s="31" t="s">
        <v>8</v>
      </c>
      <c r="AC36" s="31" t="s">
        <v>8</v>
      </c>
      <c r="AD36" s="31" t="s">
        <v>8</v>
      </c>
      <c r="AE36" s="31" t="s">
        <v>8</v>
      </c>
      <c r="AF36" s="31" t="s">
        <v>8</v>
      </c>
      <c r="AG36" s="31" t="s">
        <v>8</v>
      </c>
      <c r="AH36" s="31" t="s">
        <v>8</v>
      </c>
      <c r="AI36" s="31" t="s">
        <v>8</v>
      </c>
      <c r="AJ36" s="31" t="s">
        <v>8</v>
      </c>
      <c r="AK36" s="31" t="s">
        <v>8</v>
      </c>
      <c r="AL36" s="31" t="s">
        <v>8</v>
      </c>
      <c r="AM36" s="31" t="s">
        <v>8</v>
      </c>
      <c r="AN36" s="31" t="s">
        <v>8</v>
      </c>
      <c r="AO36" s="31" t="s">
        <v>8</v>
      </c>
      <c r="AP36" s="31" t="s">
        <v>8</v>
      </c>
      <c r="AQ36" s="31" t="s">
        <v>8</v>
      </c>
      <c r="AR36" s="31" t="s">
        <v>8</v>
      </c>
      <c r="AS36" s="31" t="s">
        <v>8</v>
      </c>
      <c r="AT36" s="31" t="s">
        <v>8</v>
      </c>
      <c r="AU36" s="31" t="s">
        <v>8</v>
      </c>
      <c r="AV36" s="31" t="s">
        <v>8</v>
      </c>
      <c r="AW36" s="31" t="s">
        <v>8</v>
      </c>
      <c r="AX36" s="31" t="s">
        <v>8</v>
      </c>
      <c r="AY36" s="31" t="s">
        <v>8</v>
      </c>
      <c r="AZ36" s="31" t="s">
        <v>8</v>
      </c>
      <c r="BA36" s="31" t="s">
        <v>8</v>
      </c>
      <c r="BB36" s="31" t="s">
        <v>8</v>
      </c>
      <c r="BC36" s="31" t="s">
        <v>8</v>
      </c>
      <c r="BD36" s="31" t="s">
        <v>8</v>
      </c>
      <c r="BE36" s="31" t="s">
        <v>8</v>
      </c>
      <c r="BF36" s="31" t="s">
        <v>8</v>
      </c>
      <c r="BG36" s="31" t="s">
        <v>8</v>
      </c>
      <c r="BH36" s="31" t="s">
        <v>8</v>
      </c>
      <c r="BI36" s="31" t="s">
        <v>8</v>
      </c>
      <c r="BJ36" s="31" t="s">
        <v>8</v>
      </c>
      <c r="BK36" s="31" t="s">
        <v>8</v>
      </c>
      <c r="BL36" s="31" t="s">
        <v>8</v>
      </c>
      <c r="BM36" s="31" t="s">
        <v>8</v>
      </c>
      <c r="BN36" s="31" t="s">
        <v>8</v>
      </c>
      <c r="BO36" s="31" t="s">
        <v>8</v>
      </c>
      <c r="BP36" s="31" t="s">
        <v>8</v>
      </c>
      <c r="BQ36" s="31" t="s">
        <v>8</v>
      </c>
      <c r="BR36" s="31" t="s">
        <v>8</v>
      </c>
      <c r="BS36" s="31" t="s">
        <v>8</v>
      </c>
      <c r="BT36" s="31" t="s">
        <v>8</v>
      </c>
      <c r="BU36" s="31" t="s">
        <v>8</v>
      </c>
      <c r="BV36" s="31" t="s">
        <v>8</v>
      </c>
      <c r="BW36" s="31" t="s">
        <v>8</v>
      </c>
      <c r="BX36" s="31" t="s">
        <v>8</v>
      </c>
      <c r="BY36" s="31" t="s">
        <v>8</v>
      </c>
      <c r="BZ36" s="31" t="s">
        <v>8</v>
      </c>
      <c r="CA36" s="31" t="s">
        <v>8</v>
      </c>
      <c r="CB36" s="31" t="s">
        <v>8</v>
      </c>
      <c r="CC36" s="31" t="s">
        <v>8</v>
      </c>
      <c r="CD36" s="31" t="s">
        <v>8</v>
      </c>
      <c r="CE36" s="31" t="s">
        <v>8</v>
      </c>
      <c r="CF36" s="31" t="s">
        <v>8</v>
      </c>
      <c r="CG36" s="31" t="s">
        <v>8</v>
      </c>
      <c r="CH36" s="31" t="s">
        <v>8</v>
      </c>
      <c r="CI36" s="31" t="s">
        <v>8</v>
      </c>
      <c r="CJ36" s="31" t="s">
        <v>8</v>
      </c>
      <c r="CK36" s="31" t="s">
        <v>8</v>
      </c>
      <c r="CL36" s="31" t="s">
        <v>8</v>
      </c>
      <c r="CM36" s="31" t="s">
        <v>8</v>
      </c>
      <c r="CN36" s="31" t="s">
        <v>8</v>
      </c>
      <c r="CO36" s="31" t="s">
        <v>8</v>
      </c>
      <c r="CP36" s="31" t="s">
        <v>8</v>
      </c>
      <c r="CQ36" s="31" t="s">
        <v>8</v>
      </c>
      <c r="CR36" s="31" t="s">
        <v>8</v>
      </c>
      <c r="CS36" s="31" t="s">
        <v>8</v>
      </c>
      <c r="CT36" s="31" t="s">
        <v>8</v>
      </c>
      <c r="CU36" s="31" t="s">
        <v>8</v>
      </c>
      <c r="CV36" s="31" t="s">
        <v>8</v>
      </c>
      <c r="CW36" s="31" t="s">
        <v>8</v>
      </c>
      <c r="CX36" s="31" t="s">
        <v>8</v>
      </c>
      <c r="CY36" s="31" t="s">
        <v>8</v>
      </c>
      <c r="CZ36" s="31" t="s">
        <v>8</v>
      </c>
      <c r="DA36" s="31" t="s">
        <v>8</v>
      </c>
      <c r="DB36" s="31" t="s">
        <v>8</v>
      </c>
      <c r="DC36" s="31" t="s">
        <v>8</v>
      </c>
      <c r="DD36" s="31" t="s">
        <v>8</v>
      </c>
      <c r="DE36" s="31" t="s">
        <v>8</v>
      </c>
      <c r="DF36" s="31" t="s">
        <v>8</v>
      </c>
      <c r="DG36" s="31" t="s">
        <v>8</v>
      </c>
      <c r="DH36" s="31" t="s">
        <v>8</v>
      </c>
      <c r="DI36" s="31" t="s">
        <v>8</v>
      </c>
      <c r="DJ36" s="31" t="s">
        <v>8</v>
      </c>
      <c r="DK36" s="31" t="s">
        <v>8</v>
      </c>
      <c r="DL36" s="31" t="s">
        <v>8</v>
      </c>
      <c r="DM36" s="31" t="s">
        <v>8</v>
      </c>
      <c r="DN36" s="31" t="s">
        <v>8</v>
      </c>
      <c r="DO36" s="31" t="s">
        <v>8</v>
      </c>
      <c r="DP36" s="31" t="s">
        <v>8</v>
      </c>
      <c r="DQ36" s="31" t="s">
        <v>8</v>
      </c>
      <c r="DR36" s="31" t="s">
        <v>8</v>
      </c>
      <c r="DS36" s="31" t="s">
        <v>8</v>
      </c>
      <c r="DT36" s="31" t="s">
        <v>8</v>
      </c>
      <c r="DU36" s="31" t="s">
        <v>8</v>
      </c>
      <c r="DV36" s="31" t="s">
        <v>8</v>
      </c>
      <c r="DW36" s="31" t="s">
        <v>8</v>
      </c>
      <c r="DX36" s="31" t="s">
        <v>8</v>
      </c>
      <c r="DY36" s="31" t="s">
        <v>8</v>
      </c>
      <c r="DZ36" s="31" t="s">
        <v>8</v>
      </c>
      <c r="EA36" s="31" t="s">
        <v>8</v>
      </c>
      <c r="EB36" s="31" t="s">
        <v>8</v>
      </c>
      <c r="EC36" s="31" t="s">
        <v>8</v>
      </c>
      <c r="ED36" s="31" t="s">
        <v>8</v>
      </c>
      <c r="EE36" s="31" t="s">
        <v>8</v>
      </c>
      <c r="EF36" s="31" t="s">
        <v>8</v>
      </c>
      <c r="EG36" s="31" t="s">
        <v>8</v>
      </c>
      <c r="EH36" s="31" t="s">
        <v>8</v>
      </c>
      <c r="EI36" s="31" t="s">
        <v>8</v>
      </c>
      <c r="EJ36" s="31" t="s">
        <v>8</v>
      </c>
      <c r="EK36" s="31" t="s">
        <v>8</v>
      </c>
      <c r="EL36" s="31" t="s">
        <v>8</v>
      </c>
      <c r="EM36" s="31" t="s">
        <v>8</v>
      </c>
      <c r="EN36" s="31" t="s">
        <v>8</v>
      </c>
      <c r="EO36" s="31" t="s">
        <v>8</v>
      </c>
      <c r="EP36" s="31" t="s">
        <v>8</v>
      </c>
      <c r="EQ36" s="31" t="s">
        <v>8</v>
      </c>
      <c r="ER36" s="31" t="s">
        <v>8</v>
      </c>
      <c r="ES36" s="31" t="s">
        <v>8</v>
      </c>
      <c r="ET36" s="31" t="s">
        <v>8</v>
      </c>
      <c r="EU36" s="31" t="s">
        <v>8</v>
      </c>
      <c r="EV36" s="31" t="s">
        <v>8</v>
      </c>
      <c r="EW36" s="31" t="s">
        <v>8</v>
      </c>
      <c r="EX36" s="31" t="s">
        <v>8</v>
      </c>
      <c r="EY36" s="31" t="s">
        <v>8</v>
      </c>
      <c r="EZ36" s="31" t="s">
        <v>8</v>
      </c>
      <c r="FA36" s="31" t="s">
        <v>8</v>
      </c>
      <c r="FB36" s="31" t="s">
        <v>8</v>
      </c>
      <c r="FC36" s="31" t="s">
        <v>8</v>
      </c>
      <c r="FD36" s="31" t="s">
        <v>8</v>
      </c>
      <c r="FE36" s="31" t="s">
        <v>8</v>
      </c>
      <c r="FF36" s="31" t="s">
        <v>8</v>
      </c>
      <c r="FG36" s="31" t="s">
        <v>8</v>
      </c>
      <c r="FH36" s="31" t="s">
        <v>8</v>
      </c>
      <c r="FI36" s="31" t="s">
        <v>8</v>
      </c>
      <c r="FJ36" s="31" t="s">
        <v>8</v>
      </c>
      <c r="FK36" s="31" t="s">
        <v>8</v>
      </c>
      <c r="FL36" s="31" t="s">
        <v>8</v>
      </c>
      <c r="FM36" s="31" t="s">
        <v>8</v>
      </c>
      <c r="FN36" s="31" t="s">
        <v>8</v>
      </c>
      <c r="FO36" s="31" t="s">
        <v>8</v>
      </c>
      <c r="FP36" s="31" t="s">
        <v>8</v>
      </c>
      <c r="FQ36" s="31" t="s">
        <v>8</v>
      </c>
      <c r="FR36" s="31" t="s">
        <v>8</v>
      </c>
      <c r="FS36" s="31" t="s">
        <v>8</v>
      </c>
      <c r="FT36" s="31" t="s">
        <v>8</v>
      </c>
      <c r="FU36" s="31" t="s">
        <v>8</v>
      </c>
      <c r="FV36" s="31" t="s">
        <v>8</v>
      </c>
      <c r="FW36" s="31" t="s">
        <v>8</v>
      </c>
      <c r="FX36" s="31" t="s">
        <v>8</v>
      </c>
      <c r="FY36" s="31" t="s">
        <v>8</v>
      </c>
      <c r="FZ36" s="31" t="s">
        <v>8</v>
      </c>
      <c r="GA36" s="31" t="s">
        <v>8</v>
      </c>
      <c r="GB36" s="31" t="s">
        <v>8</v>
      </c>
      <c r="GC36" s="31" t="s">
        <v>8</v>
      </c>
      <c r="GD36" s="31" t="s">
        <v>8</v>
      </c>
      <c r="GE36" s="31" t="s">
        <v>8</v>
      </c>
      <c r="GF36" s="31" t="s">
        <v>8</v>
      </c>
      <c r="GG36" s="31" t="s">
        <v>8</v>
      </c>
      <c r="GH36" s="31" t="s">
        <v>8</v>
      </c>
      <c r="GI36" s="31" t="s">
        <v>8</v>
      </c>
      <c r="GJ36" s="31" t="s">
        <v>8</v>
      </c>
      <c r="GK36" s="31" t="s">
        <v>8</v>
      </c>
      <c r="GL36" s="3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C1FF-A7BB-4D87-AEC8-7607BAA2D04E}">
  <dimension ref="B2:O35"/>
  <sheetViews>
    <sheetView workbookViewId="0">
      <selection activeCell="O29" sqref="O29"/>
    </sheetView>
  </sheetViews>
  <sheetFormatPr defaultRowHeight="15" x14ac:dyDescent="0.25"/>
  <cols>
    <col min="2" max="2" width="16.7109375" bestFit="1" customWidth="1"/>
    <col min="3" max="3" width="9.5703125" bestFit="1" customWidth="1"/>
    <col min="4" max="4" width="12.28515625" bestFit="1" customWidth="1"/>
    <col min="5" max="5" width="13.85546875" bestFit="1" customWidth="1"/>
    <col min="8" max="8" width="14.5703125" bestFit="1" customWidth="1"/>
    <col min="9" max="9" width="16.42578125" bestFit="1" customWidth="1"/>
    <col min="10" max="10" width="11.85546875" bestFit="1" customWidth="1"/>
    <col min="11" max="11" width="12.140625" bestFit="1" customWidth="1"/>
    <col min="15" max="15" width="10.140625" bestFit="1" customWidth="1"/>
  </cols>
  <sheetData>
    <row r="2" spans="2:15" x14ac:dyDescent="0.25">
      <c r="B2" s="5" t="s">
        <v>136</v>
      </c>
      <c r="C2" s="5"/>
      <c r="D2" s="5"/>
      <c r="E2" s="5"/>
      <c r="H2" t="s">
        <v>137</v>
      </c>
    </row>
    <row r="3" spans="2:15" x14ac:dyDescent="0.25">
      <c r="B3" s="5" t="str">
        <f>'BT_Event-Driven Loop V2'!FL2</f>
        <v>eodTotalInvested</v>
      </c>
      <c r="C3" s="5">
        <f>'BT_Event-Driven Loop V2'!FM2</f>
        <v>0</v>
      </c>
      <c r="D3" s="5">
        <f>'BT_Event-Driven Loop V2'!FN2</f>
        <v>0</v>
      </c>
      <c r="E3" s="5">
        <f>'BT_Event-Driven Loop V2'!FO2</f>
        <v>0</v>
      </c>
      <c r="K3" s="5"/>
    </row>
    <row r="4" spans="2:15" ht="17.25" x14ac:dyDescent="0.4">
      <c r="B4" s="13"/>
      <c r="C4" s="13"/>
      <c r="D4" s="13" t="str">
        <f>'BT_Event-Driven Loop V2'!FN3</f>
        <v>totalSellCost</v>
      </c>
      <c r="E4" s="13" t="str">
        <f>'BT_Event-Driven Loop V2'!FO3</f>
        <v>eodTotalAsset</v>
      </c>
      <c r="H4" s="13" t="str">
        <f>'BT vectorized v2'!FM3</f>
        <v>bodAssetValue</v>
      </c>
      <c r="I4" s="13" t="str">
        <f>'BT vectorized v2'!FN3</f>
        <v>netDailyAssetRet</v>
      </c>
      <c r="J4" s="13" t="str">
        <f>'BT vectorized v2'!FO3</f>
        <v>equityCurve</v>
      </c>
      <c r="K4" s="5"/>
      <c r="N4" t="s">
        <v>138</v>
      </c>
    </row>
    <row r="5" spans="2:15" x14ac:dyDescent="0.25">
      <c r="D5">
        <f>'BT_Event-Driven Loop V2'!FN4</f>
        <v>0</v>
      </c>
      <c r="E5">
        <f>'BT_Event-Driven Loop V2'!FO4</f>
        <v>10000</v>
      </c>
      <c r="H5">
        <f>'BT vectorized v2'!FM4</f>
        <v>0</v>
      </c>
      <c r="I5">
        <f>'BT vectorized v2'!FN4</f>
        <v>0</v>
      </c>
      <c r="J5" s="40">
        <f>'BT vectorized v2'!FO4</f>
        <v>1</v>
      </c>
      <c r="K5" s="21"/>
    </row>
    <row r="6" spans="2:15" x14ac:dyDescent="0.25">
      <c r="B6" s="1"/>
      <c r="C6" s="1"/>
      <c r="D6" s="1">
        <f>'BT_Event-Driven Loop V2'!FN5</f>
        <v>0</v>
      </c>
      <c r="E6" s="1">
        <f>'BT_Event-Driven Loop V2'!FO5</f>
        <v>11425.86120818772</v>
      </c>
      <c r="H6" s="2">
        <f>'BT vectorized v2'!FM5</f>
        <v>1</v>
      </c>
      <c r="I6" s="2">
        <f>'BT vectorized v2'!FN5</f>
        <v>0.14258612081877198</v>
      </c>
      <c r="J6" s="40">
        <f>'BT vectorized v2'!FO5</f>
        <v>1.142586120818772</v>
      </c>
      <c r="K6" s="98">
        <f>E6</f>
        <v>11425.86120818772</v>
      </c>
      <c r="N6" s="2">
        <f>K6/E6</f>
        <v>1</v>
      </c>
      <c r="O6" s="2"/>
    </row>
    <row r="7" spans="2:15" x14ac:dyDescent="0.25">
      <c r="B7" s="1"/>
      <c r="C7" s="1"/>
      <c r="D7" s="1">
        <f>'BT_Event-Driven Loop V2'!FN6</f>
        <v>-0.68270661339659</v>
      </c>
      <c r="E7" s="1">
        <f>'BT_Event-Driven Loop V2'!FO6</f>
        <v>14167.385191539375</v>
      </c>
      <c r="F7" s="2">
        <f>E7/E6-1</f>
        <v>0.23994024900171995</v>
      </c>
      <c r="H7" s="2">
        <f>'BT vectorized v2'!FM6</f>
        <v>1</v>
      </c>
      <c r="I7" s="2">
        <f>'BT vectorized v2'!FN6</f>
        <v>0.24</v>
      </c>
      <c r="J7" s="40">
        <f>'BT vectorized v2'!FO6</f>
        <v>1.4168067898152772</v>
      </c>
      <c r="K7" s="98">
        <f>J7/J6*K6</f>
        <v>14168.067898152773</v>
      </c>
      <c r="L7" s="2">
        <f>K7/K6-1</f>
        <v>0.24</v>
      </c>
      <c r="N7" s="2">
        <f t="shared" ref="N7:O35" si="0">K7/E7</f>
        <v>1.0000481886109658</v>
      </c>
      <c r="O7" s="2">
        <f t="shared" si="0"/>
        <v>1.0002490244905915</v>
      </c>
    </row>
    <row r="8" spans="2:15" x14ac:dyDescent="0.25">
      <c r="B8" s="1"/>
      <c r="C8" s="1"/>
      <c r="D8" s="1">
        <f>'BT_Event-Driven Loop V2'!FN7</f>
        <v>-17.320750394568677</v>
      </c>
      <c r="E8" s="1">
        <f>'BT_Event-Driven Loop V2'!FO7</f>
        <v>15787.294533457798</v>
      </c>
      <c r="F8" s="2">
        <f t="shared" ref="F8:F35" si="1">E8/E7-1</f>
        <v>0.1143407424883045</v>
      </c>
      <c r="H8" s="2">
        <f>'BT vectorized v2'!FM7</f>
        <v>1</v>
      </c>
      <c r="I8" s="2">
        <f>'BT vectorized v2'!FN7</f>
        <v>0.1144344771288619</v>
      </c>
      <c r="J8" s="40">
        <f>'BT vectorized v2'!FO7</f>
        <v>1.5789383340004097</v>
      </c>
      <c r="K8" s="98">
        <f t="shared" ref="K8:K35" si="2">J8/J7*K7</f>
        <v>15789.383340004098</v>
      </c>
      <c r="L8" s="2">
        <f t="shared" ref="L8:L35" si="3">K8/K7-1</f>
        <v>0.1144344771288619</v>
      </c>
      <c r="N8" s="2">
        <f t="shared" si="0"/>
        <v>1.0001323093416592</v>
      </c>
      <c r="O8" s="2">
        <f t="shared" si="0"/>
        <v>1.0008197833818246</v>
      </c>
    </row>
    <row r="9" spans="2:15" x14ac:dyDescent="0.25">
      <c r="B9" s="1"/>
      <c r="C9" s="1"/>
      <c r="D9" s="1">
        <f>'BT_Event-Driven Loop V2'!FN8</f>
        <v>-26.91181660539678</v>
      </c>
      <c r="E9" s="1">
        <f>'BT_Event-Driven Loop V2'!FO8</f>
        <v>15064.74446071592</v>
      </c>
      <c r="F9" s="2">
        <f t="shared" si="1"/>
        <v>-4.5767821155840771E-2</v>
      </c>
      <c r="H9" s="2">
        <f>'BT vectorized v2'!FM8</f>
        <v>1</v>
      </c>
      <c r="I9" s="2">
        <f>'BT vectorized v2'!FN8</f>
        <v>-4.5718035581706395E-2</v>
      </c>
      <c r="J9" s="40">
        <f>'BT vectorized v2'!FO8</f>
        <v>1.5067523750652587</v>
      </c>
      <c r="K9" s="98">
        <f t="shared" si="2"/>
        <v>15067.523750652588</v>
      </c>
      <c r="L9" s="2">
        <f t="shared" si="3"/>
        <v>-4.5718035581706395E-2</v>
      </c>
      <c r="N9" s="2">
        <f t="shared" si="0"/>
        <v>1.0001844896834404</v>
      </c>
      <c r="O9" s="2">
        <f t="shared" si="0"/>
        <v>0.99891221445817024</v>
      </c>
    </row>
    <row r="10" spans="2:15" x14ac:dyDescent="0.25">
      <c r="B10" s="1"/>
      <c r="C10" s="1"/>
      <c r="D10" s="1">
        <f>'BT_Event-Driven Loop V2'!FN9</f>
        <v>-11.306433652069245</v>
      </c>
      <c r="E10" s="1">
        <f>'BT_Event-Driven Loop V2'!FO9</f>
        <v>16924.234101531387</v>
      </c>
      <c r="F10" s="2">
        <f t="shared" si="1"/>
        <v>0.12343320164934934</v>
      </c>
      <c r="H10" s="2">
        <f>'BT vectorized v2'!FM9</f>
        <v>1</v>
      </c>
      <c r="I10" s="2">
        <f>'BT vectorized v2'!FN9</f>
        <v>0.12341315084729509</v>
      </c>
      <c r="J10" s="40">
        <f>'BT vectorized v2'!FO9</f>
        <v>1.6927054332187077</v>
      </c>
      <c r="K10" s="98">
        <f t="shared" si="2"/>
        <v>16927.054332187079</v>
      </c>
      <c r="L10" s="2">
        <f t="shared" si="3"/>
        <v>0.12341315084729509</v>
      </c>
      <c r="N10" s="2">
        <f t="shared" si="0"/>
        <v>1.0001666385987558</v>
      </c>
      <c r="O10" s="2">
        <f t="shared" si="0"/>
        <v>0.99983755746601133</v>
      </c>
    </row>
    <row r="11" spans="2:15" x14ac:dyDescent="0.25">
      <c r="B11" s="1"/>
      <c r="C11" s="1"/>
      <c r="D11" s="1">
        <f>'BT_Event-Driven Loop V2'!FN10</f>
        <v>-42.819673159194281</v>
      </c>
      <c r="E11" s="1">
        <f>'BT_Event-Driven Loop V2'!FO10</f>
        <v>18483.428799640467</v>
      </c>
      <c r="F11" s="2">
        <f t="shared" si="1"/>
        <v>9.2127932570254201E-2</v>
      </c>
      <c r="H11" s="2">
        <f>'BT vectorized v2'!FM10</f>
        <v>1</v>
      </c>
      <c r="I11" s="2">
        <f>'BT vectorized v2'!FN10</f>
        <v>9.2126840910703667E-2</v>
      </c>
      <c r="J11" s="40">
        <f>'BT vectorized v2'!FO10</f>
        <v>1.8486490373735314</v>
      </c>
      <c r="K11" s="98">
        <f t="shared" si="2"/>
        <v>18486.490373735316</v>
      </c>
      <c r="L11" s="2">
        <f t="shared" si="3"/>
        <v>9.2126840910703667E-2</v>
      </c>
      <c r="N11" s="2">
        <f t="shared" si="0"/>
        <v>1.0001656388610596</v>
      </c>
      <c r="O11" s="2">
        <f t="shared" si="0"/>
        <v>0.99998815061273949</v>
      </c>
    </row>
    <row r="12" spans="2:15" x14ac:dyDescent="0.25">
      <c r="B12" s="1"/>
      <c r="C12" s="1"/>
      <c r="D12" s="1">
        <f>'BT_Event-Driven Loop V2'!FN11</f>
        <v>-37.381515301665786</v>
      </c>
      <c r="E12" s="1">
        <f>'BT_Event-Driven Loop V2'!FO11</f>
        <v>20048.005966124914</v>
      </c>
      <c r="F12" s="2">
        <f t="shared" si="1"/>
        <v>8.4647560982564096E-2</v>
      </c>
      <c r="H12" s="2">
        <f>'BT vectorized v2'!FM11</f>
        <v>1</v>
      </c>
      <c r="I12" s="2">
        <f>'BT vectorized v2'!FN11</f>
        <v>8.4694932663349043E-2</v>
      </c>
      <c r="J12" s="40">
        <f>'BT vectorized v2'!FO11</f>
        <v>2.0052202431120478</v>
      </c>
      <c r="K12" s="98">
        <f t="shared" si="2"/>
        <v>20052.20243112048</v>
      </c>
      <c r="L12" s="2">
        <f t="shared" si="3"/>
        <v>8.4694932663349043E-2</v>
      </c>
      <c r="N12" s="2">
        <f t="shared" si="0"/>
        <v>1.000209320817375</v>
      </c>
      <c r="O12" s="2">
        <f t="shared" si="0"/>
        <v>1.0005596343265544</v>
      </c>
    </row>
    <row r="13" spans="2:15" x14ac:dyDescent="0.25">
      <c r="B13" s="1"/>
      <c r="C13" s="1"/>
      <c r="D13" s="1">
        <f>'BT_Event-Driven Loop V2'!FN12</f>
        <v>-24.688662661959825</v>
      </c>
      <c r="E13" s="1">
        <f>'BT_Event-Driven Loop V2'!FO12</f>
        <v>20404.259443787825</v>
      </c>
      <c r="F13" s="2">
        <f t="shared" si="1"/>
        <v>1.7770020532958286E-2</v>
      </c>
      <c r="H13" s="2">
        <f>'BT vectorized v2'!FM12</f>
        <v>1</v>
      </c>
      <c r="I13" s="2">
        <f>'BT vectorized v2'!FN12</f>
        <v>1.7814465334417218E-2</v>
      </c>
      <c r="J13" s="40">
        <f>'BT vectorized v2'!FO12</f>
        <v>2.040942169620839</v>
      </c>
      <c r="K13" s="98">
        <f t="shared" si="2"/>
        <v>20409.421696208392</v>
      </c>
      <c r="L13" s="2">
        <f t="shared" si="3"/>
        <v>1.7814465334417218E-2</v>
      </c>
      <c r="N13" s="2">
        <f t="shared" si="0"/>
        <v>1.0002529987640467</v>
      </c>
      <c r="O13" s="2">
        <f t="shared" si="0"/>
        <v>1.0025011114295843</v>
      </c>
    </row>
    <row r="14" spans="2:15" x14ac:dyDescent="0.25">
      <c r="B14" s="1"/>
      <c r="C14" s="1"/>
      <c r="D14" s="1">
        <f>'BT_Event-Driven Loop V2'!FN13</f>
        <v>-49.722305263167982</v>
      </c>
      <c r="E14" s="1">
        <f>'BT_Event-Driven Loop V2'!FO13</f>
        <v>18374.213605887435</v>
      </c>
      <c r="F14" s="2">
        <f t="shared" si="1"/>
        <v>-9.9491277470422856E-2</v>
      </c>
      <c r="H14" s="2">
        <f>'BT vectorized v2'!FM13</f>
        <v>1</v>
      </c>
      <c r="I14" s="2">
        <f>'BT vectorized v2'!FN13</f>
        <v>-9.9489996094802247E-2</v>
      </c>
      <c r="J14" s="40">
        <f>'BT vectorized v2'!FO13</f>
        <v>1.8378888411355445</v>
      </c>
      <c r="K14" s="98">
        <f t="shared" si="2"/>
        <v>18378.888411355445</v>
      </c>
      <c r="L14" s="2">
        <f t="shared" si="3"/>
        <v>-9.9489996094802358E-2</v>
      </c>
      <c r="N14" s="2">
        <f t="shared" si="0"/>
        <v>1.0002544220704233</v>
      </c>
      <c r="O14" s="2">
        <f t="shared" si="0"/>
        <v>0.99998712072401641</v>
      </c>
    </row>
    <row r="15" spans="2:15" x14ac:dyDescent="0.25">
      <c r="B15" s="1"/>
      <c r="C15" s="1"/>
      <c r="D15" s="1">
        <f>'BT_Event-Driven Loop V2'!FN14</f>
        <v>-21.519360252998013</v>
      </c>
      <c r="E15" s="1">
        <f>'BT_Event-Driven Loop V2'!FO14</f>
        <v>18824.234848091401</v>
      </c>
      <c r="F15" s="2">
        <f t="shared" si="1"/>
        <v>2.4492000139792136E-2</v>
      </c>
      <c r="H15" s="2">
        <f>'BT vectorized v2'!FM14</f>
        <v>1</v>
      </c>
      <c r="I15" s="2">
        <f>'BT vectorized v2'!FN14</f>
        <v>2.4441226771646285E-2</v>
      </c>
      <c r="J15" s="40">
        <f>'BT vectorized v2'!FO14</f>
        <v>1.8828090990828166</v>
      </c>
      <c r="K15" s="98">
        <f t="shared" si="2"/>
        <v>18828.090990828165</v>
      </c>
      <c r="L15" s="2">
        <f t="shared" si="3"/>
        <v>2.4441226771646285E-2</v>
      </c>
      <c r="N15" s="2">
        <f t="shared" si="0"/>
        <v>1.0002048499058731</v>
      </c>
      <c r="O15" s="2">
        <f t="shared" si="0"/>
        <v>0.99792694072121291</v>
      </c>
    </row>
    <row r="16" spans="2:15" x14ac:dyDescent="0.25">
      <c r="B16" s="1"/>
      <c r="C16" s="1"/>
      <c r="D16" s="1">
        <f>'BT_Event-Driven Loop V2'!FN15</f>
        <v>-28.837539594441296</v>
      </c>
      <c r="E16" s="1">
        <f>'BT_Event-Driven Loop V2'!FO15</f>
        <v>20065.77442185397</v>
      </c>
      <c r="F16" s="2">
        <f t="shared" si="1"/>
        <v>6.5954318132003698E-2</v>
      </c>
      <c r="H16" s="2">
        <f>'BT vectorized v2'!FM15</f>
        <v>1</v>
      </c>
      <c r="I16" s="2">
        <f>'BT vectorized v2'!FN15</f>
        <v>6.6250611613751786E-2</v>
      </c>
      <c r="J16" s="40">
        <f>'BT vectorized v2'!FO15</f>
        <v>2.0075463534489901</v>
      </c>
      <c r="K16" s="98">
        <f t="shared" si="2"/>
        <v>20075.4635344899</v>
      </c>
      <c r="L16" s="2">
        <f t="shared" si="3"/>
        <v>6.6250611613751786E-2</v>
      </c>
      <c r="N16" s="2">
        <f t="shared" si="0"/>
        <v>1.0004828676148865</v>
      </c>
      <c r="O16" s="2">
        <f t="shared" si="0"/>
        <v>1.0044924045936625</v>
      </c>
    </row>
    <row r="17" spans="2:15" x14ac:dyDescent="0.25">
      <c r="B17" s="1"/>
      <c r="C17" s="1"/>
      <c r="D17" s="1">
        <f>'BT_Event-Driven Loop V2'!FN16</f>
        <v>-40.722605964663671</v>
      </c>
      <c r="E17" s="1">
        <f>'BT_Event-Driven Loop V2'!FO16</f>
        <v>22699.820548108481</v>
      </c>
      <c r="F17" s="2">
        <f t="shared" si="1"/>
        <v>0.13127059394157881</v>
      </c>
      <c r="H17" s="2">
        <f>'BT vectorized v2'!FM16</f>
        <v>1</v>
      </c>
      <c r="I17" s="2">
        <f>'BT vectorized v2'!FN16</f>
        <v>0.1313050374562843</v>
      </c>
      <c r="J17" s="40">
        <f>'BT vectorized v2'!FO16</f>
        <v>2.2711473025838367</v>
      </c>
      <c r="K17" s="98">
        <f t="shared" si="2"/>
        <v>22711.473025838364</v>
      </c>
      <c r="L17" s="2">
        <f t="shared" si="3"/>
        <v>0.1313050374562843</v>
      </c>
      <c r="N17" s="2">
        <f t="shared" si="0"/>
        <v>1.0005133290681831</v>
      </c>
      <c r="O17" s="2">
        <f t="shared" si="0"/>
        <v>1.000262385608774</v>
      </c>
    </row>
    <row r="18" spans="2:15" x14ac:dyDescent="0.25">
      <c r="B18" s="1"/>
      <c r="C18" s="1"/>
      <c r="D18" s="1">
        <f>'BT_Event-Driven Loop V2'!FN17</f>
        <v>-2.7775423659616081</v>
      </c>
      <c r="E18" s="1">
        <f>'BT_Event-Driven Loop V2'!FO17</f>
        <v>21242.679976161249</v>
      </c>
      <c r="F18" s="2">
        <f t="shared" si="1"/>
        <v>-6.4191722082518887E-2</v>
      </c>
      <c r="H18" s="2">
        <f>'BT vectorized v2'!FM17</f>
        <v>1</v>
      </c>
      <c r="I18" s="2">
        <f>'BT vectorized v2'!FN17</f>
        <v>-6.5000000000000058E-2</v>
      </c>
      <c r="J18" s="40">
        <f>'BT vectorized v2'!FO17</f>
        <v>2.123522727915887</v>
      </c>
      <c r="K18" s="98">
        <f t="shared" si="2"/>
        <v>21235.227279158866</v>
      </c>
      <c r="L18" s="2">
        <f t="shared" si="3"/>
        <v>-6.5000000000000169E-2</v>
      </c>
      <c r="N18" s="2">
        <f t="shared" si="0"/>
        <v>0.99964916399386772</v>
      </c>
      <c r="O18" s="2">
        <f t="shared" si="0"/>
        <v>1.0125916222724518</v>
      </c>
    </row>
    <row r="19" spans="2:15" x14ac:dyDescent="0.25">
      <c r="B19" s="1"/>
      <c r="C19" s="1"/>
      <c r="D19" s="1">
        <f>'BT_Event-Driven Loop V2'!FN18</f>
        <v>-27.171855020178555</v>
      </c>
      <c r="E19" s="1">
        <f>'BT_Event-Driven Loop V2'!FO18</f>
        <v>19691.088089708806</v>
      </c>
      <c r="F19" s="2">
        <f t="shared" si="1"/>
        <v>-7.3041249418324572E-2</v>
      </c>
      <c r="H19" s="2">
        <f>'BT vectorized v2'!FM18</f>
        <v>1</v>
      </c>
      <c r="I19" s="2">
        <f>'BT vectorized v2'!FN18</f>
        <v>-7.4619373931621436E-2</v>
      </c>
      <c r="J19" s="40">
        <f>'BT vectorized v2'!FO18</f>
        <v>1.9650667914292346</v>
      </c>
      <c r="K19" s="98">
        <f t="shared" si="2"/>
        <v>19650.667914292342</v>
      </c>
      <c r="L19" s="2">
        <f t="shared" si="3"/>
        <v>-7.4619373931621436E-2</v>
      </c>
      <c r="N19" s="2">
        <f t="shared" si="0"/>
        <v>0.99794728583650039</v>
      </c>
      <c r="O19" s="2">
        <f t="shared" si="0"/>
        <v>1.0216059353565896</v>
      </c>
    </row>
    <row r="20" spans="2:15" x14ac:dyDescent="0.25">
      <c r="B20" s="1"/>
      <c r="C20" s="1"/>
      <c r="D20" s="1">
        <f>'BT_Event-Driven Loop V2'!FN19</f>
        <v>-36.648971950178748</v>
      </c>
      <c r="E20" s="1">
        <f>'BT_Event-Driven Loop V2'!FO19</f>
        <v>20018.178638137673</v>
      </c>
      <c r="F20" s="2">
        <f t="shared" si="1"/>
        <v>1.6611095686470234E-2</v>
      </c>
      <c r="H20" s="2">
        <f>'BT vectorized v2'!FM19</f>
        <v>1</v>
      </c>
      <c r="I20" s="2">
        <f>'BT vectorized v2'!FN19</f>
        <v>1.6577029717269376E-2</v>
      </c>
      <c r="J20" s="40">
        <f>'BT vectorized v2'!FO19</f>
        <v>1.9976417620271762</v>
      </c>
      <c r="K20" s="98">
        <f t="shared" si="2"/>
        <v>19976.417620271757</v>
      </c>
      <c r="L20" s="2">
        <f t="shared" si="3"/>
        <v>1.6577029717269376E-2</v>
      </c>
      <c r="N20" s="2">
        <f t="shared" si="0"/>
        <v>0.9979138452792925</v>
      </c>
      <c r="O20" s="2">
        <f t="shared" si="0"/>
        <v>0.99794920396319164</v>
      </c>
    </row>
    <row r="21" spans="2:15" x14ac:dyDescent="0.25">
      <c r="B21" s="1"/>
      <c r="C21" s="1"/>
      <c r="D21" s="1">
        <f>'BT_Event-Driven Loop V2'!FN20</f>
        <v>-34.224056540570928</v>
      </c>
      <c r="E21" s="1">
        <f>'BT_Event-Driven Loop V2'!FO20</f>
        <v>21831.530196959251</v>
      </c>
      <c r="F21" s="2">
        <f t="shared" si="1"/>
        <v>9.0585242124219478E-2</v>
      </c>
      <c r="H21" s="2">
        <f>'BT vectorized v2'!FM20</f>
        <v>1</v>
      </c>
      <c r="I21" s="2">
        <f>'BT vectorized v2'!FN20</f>
        <v>9.0594974122357508E-2</v>
      </c>
      <c r="J21" s="40">
        <f>'BT vectorized v2'!FO20</f>
        <v>2.1786180657637688</v>
      </c>
      <c r="K21" s="98">
        <f t="shared" si="2"/>
        <v>21786.180657637684</v>
      </c>
      <c r="L21" s="2">
        <f t="shared" si="3"/>
        <v>9.0594974122357508E-2</v>
      </c>
      <c r="N21" s="2">
        <f t="shared" si="0"/>
        <v>0.99792275031056299</v>
      </c>
      <c r="O21" s="2">
        <f t="shared" si="0"/>
        <v>1.0001074346980789</v>
      </c>
    </row>
    <row r="22" spans="2:15" x14ac:dyDescent="0.25">
      <c r="B22" s="1"/>
      <c r="C22" s="1"/>
      <c r="D22" s="1">
        <f>'BT_Event-Driven Loop V2'!FN21</f>
        <v>-18.465253880491332</v>
      </c>
      <c r="E22" s="1">
        <f>'BT_Event-Driven Loop V2'!FO21</f>
        <v>23911.565832039261</v>
      </c>
      <c r="F22" s="2">
        <f t="shared" si="1"/>
        <v>9.5276676271172311E-2</v>
      </c>
      <c r="H22" s="2">
        <f>'BT vectorized v2'!FM21</f>
        <v>1</v>
      </c>
      <c r="I22" s="2">
        <f>'BT vectorized v2'!FN21</f>
        <v>9.5282915194954798E-2</v>
      </c>
      <c r="J22" s="40">
        <f>'BT vectorized v2'!FO21</f>
        <v>2.3862031461661344</v>
      </c>
      <c r="K22" s="98">
        <f t="shared" si="2"/>
        <v>23862.03146166134</v>
      </c>
      <c r="L22" s="2">
        <f t="shared" si="3"/>
        <v>9.5282915194954798E-2</v>
      </c>
      <c r="N22" s="2">
        <f t="shared" si="0"/>
        <v>0.99792843468613213</v>
      </c>
      <c r="O22" s="2">
        <f t="shared" si="0"/>
        <v>1.0000654821728323</v>
      </c>
    </row>
    <row r="23" spans="2:15" x14ac:dyDescent="0.25">
      <c r="B23" s="1"/>
      <c r="C23" s="1"/>
      <c r="D23" s="1">
        <f>'BT_Event-Driven Loop V2'!FN22</f>
        <v>-20.481350773306986</v>
      </c>
      <c r="E23" s="1">
        <f>'BT_Event-Driven Loop V2'!FO22</f>
        <v>25862.183379357899</v>
      </c>
      <c r="F23" s="2">
        <f t="shared" si="1"/>
        <v>8.1576320054498108E-2</v>
      </c>
      <c r="H23" s="2">
        <f>'BT vectorized v2'!FM22</f>
        <v>1</v>
      </c>
      <c r="I23" s="2">
        <f>'BT vectorized v2'!FN22</f>
        <v>8.1976191987994662E-2</v>
      </c>
      <c r="J23" s="40">
        <f>'BT vectorized v2'!FO22</f>
        <v>2.5818149933986061</v>
      </c>
      <c r="K23" s="98">
        <f t="shared" si="2"/>
        <v>25818.14993398606</v>
      </c>
      <c r="L23" s="2">
        <f t="shared" si="3"/>
        <v>8.1976191987994662E-2</v>
      </c>
      <c r="N23" s="2">
        <f t="shared" si="0"/>
        <v>0.99829738097801191</v>
      </c>
      <c r="O23" s="2">
        <f t="shared" si="0"/>
        <v>1.0049018138257453</v>
      </c>
    </row>
    <row r="24" spans="2:15" x14ac:dyDescent="0.25">
      <c r="B24" s="1"/>
      <c r="C24" s="1"/>
      <c r="D24" s="1">
        <f>'BT_Event-Driven Loop V2'!FN23</f>
        <v>-66.988862131249334</v>
      </c>
      <c r="E24" s="1">
        <f>'BT_Event-Driven Loop V2'!FO23</f>
        <v>25795.19451722665</v>
      </c>
      <c r="F24" s="2">
        <f t="shared" si="1"/>
        <v>-2.5902245432501969E-3</v>
      </c>
      <c r="H24" s="2">
        <f>'BT vectorized v2'!FM23</f>
        <v>1</v>
      </c>
      <c r="I24" s="2">
        <f>'BT vectorized v2'!FN23</f>
        <v>-2.5810473815460755E-3</v>
      </c>
      <c r="J24" s="40">
        <f>'BT vectorized v2'!FO23</f>
        <v>2.5751512065702582</v>
      </c>
      <c r="K24" s="98">
        <f t="shared" si="2"/>
        <v>25751.51206570258</v>
      </c>
      <c r="L24" s="2">
        <f t="shared" si="3"/>
        <v>-2.5810473815461865E-3</v>
      </c>
      <c r="N24" s="2">
        <f t="shared" si="0"/>
        <v>0.99830656630656933</v>
      </c>
      <c r="O24" s="2">
        <f t="shared" si="0"/>
        <v>0.99645700148740968</v>
      </c>
    </row>
    <row r="25" spans="2:15" x14ac:dyDescent="0.25">
      <c r="B25" s="1"/>
      <c r="C25" s="1"/>
      <c r="D25" s="1">
        <f>'BT_Event-Driven Loop V2'!FN24</f>
        <v>0</v>
      </c>
      <c r="E25" s="1">
        <f>'BT_Event-Driven Loop V2'!FO24</f>
        <v>22879.551961709865</v>
      </c>
      <c r="F25" s="2">
        <f t="shared" si="1"/>
        <v>-0.11303045431852232</v>
      </c>
      <c r="H25" s="2">
        <f>'BT vectorized v2'!FM24</f>
        <v>1</v>
      </c>
      <c r="I25" s="2">
        <f>'BT vectorized v2'!FN24</f>
        <v>-0.11303045431852243</v>
      </c>
      <c r="J25" s="40">
        <f>'BT vectorized v2'!FO24</f>
        <v>2.2840806957527309</v>
      </c>
      <c r="K25" s="98">
        <f t="shared" si="2"/>
        <v>22840.806957527308</v>
      </c>
      <c r="L25" s="2">
        <f t="shared" si="3"/>
        <v>-0.11303045431852232</v>
      </c>
      <c r="N25" s="2">
        <f t="shared" si="0"/>
        <v>0.99830656630656933</v>
      </c>
      <c r="O25" s="2">
        <f t="shared" si="0"/>
        <v>1</v>
      </c>
    </row>
    <row r="26" spans="2:15" x14ac:dyDescent="0.25">
      <c r="B26" s="1"/>
      <c r="C26" s="1"/>
      <c r="D26" s="1">
        <f>'BT_Event-Driven Loop V2'!FN25</f>
        <v>-46.400345913159981</v>
      </c>
      <c r="E26" s="1">
        <f>'BT_Event-Driven Loop V2'!FO25</f>
        <v>23719.548636380172</v>
      </c>
      <c r="F26" s="2">
        <f t="shared" si="1"/>
        <v>3.6713860309681046E-2</v>
      </c>
      <c r="H26" s="2">
        <f>'BT vectorized v2'!FM25</f>
        <v>1</v>
      </c>
      <c r="I26" s="2">
        <f>'BT vectorized v2'!FN25</f>
        <v>3.6647124076976567E-2</v>
      </c>
      <c r="J26" s="40">
        <f>'BT vectorized v2'!FO25</f>
        <v>2.3677856844118081</v>
      </c>
      <c r="K26" s="98">
        <f t="shared" si="2"/>
        <v>23677.85684411808</v>
      </c>
      <c r="L26" s="2">
        <f t="shared" si="3"/>
        <v>3.6647124076976567E-2</v>
      </c>
      <c r="N26" s="2">
        <f t="shared" si="0"/>
        <v>0.99824230246109547</v>
      </c>
      <c r="O26" s="2">
        <f t="shared" si="0"/>
        <v>0.99818226053753112</v>
      </c>
    </row>
    <row r="27" spans="2:15" x14ac:dyDescent="0.25">
      <c r="B27" s="1"/>
      <c r="C27" s="1"/>
      <c r="D27" s="1">
        <f>'BT_Event-Driven Loop V2'!FN26</f>
        <v>-28.138459795072777</v>
      </c>
      <c r="E27" s="1">
        <f>'BT_Event-Driven Loop V2'!FO26</f>
        <v>21534.74307840359</v>
      </c>
      <c r="F27" s="2">
        <f t="shared" si="1"/>
        <v>-9.2109912860045218E-2</v>
      </c>
      <c r="H27" s="2">
        <f>'BT vectorized v2'!FM26</f>
        <v>1</v>
      </c>
      <c r="I27" s="2">
        <f>'BT vectorized v2'!FN26</f>
        <v>-9.2087371851615862E-2</v>
      </c>
      <c r="J27" s="40">
        <f>'BT vectorized v2'!FO26</f>
        <v>2.1497425236264451</v>
      </c>
      <c r="K27" s="98">
        <f t="shared" si="2"/>
        <v>21497.425236264451</v>
      </c>
      <c r="L27" s="2">
        <f t="shared" si="3"/>
        <v>-9.2087371851615862E-2</v>
      </c>
      <c r="N27" s="2">
        <f t="shared" si="0"/>
        <v>0.99826708672570308</v>
      </c>
      <c r="O27" s="2">
        <f t="shared" si="0"/>
        <v>0.99975528140534009</v>
      </c>
    </row>
    <row r="28" spans="2:15" x14ac:dyDescent="0.25">
      <c r="B28" s="1"/>
      <c r="C28" s="1"/>
      <c r="D28" s="1">
        <f>'BT_Event-Driven Loop V2'!FN27</f>
        <v>-36.412883409749156</v>
      </c>
      <c r="E28" s="1">
        <f>'BT_Event-Driven Loop V2'!FO27</f>
        <v>21541.222426447086</v>
      </c>
      <c r="F28" s="2">
        <f t="shared" si="1"/>
        <v>3.0087881800611171E-4</v>
      </c>
      <c r="H28" s="2">
        <f>'BT vectorized v2'!FM27</f>
        <v>1</v>
      </c>
      <c r="I28" s="2">
        <f>'BT vectorized v2'!FN27</f>
        <v>7.7716343190936676E-4</v>
      </c>
      <c r="J28" s="40">
        <f>'BT vectorized v2'!FO27</f>
        <v>2.1514132249038282</v>
      </c>
      <c r="K28" s="98">
        <f t="shared" si="2"/>
        <v>21514.132249038281</v>
      </c>
      <c r="L28" s="2">
        <f t="shared" si="3"/>
        <v>7.7716343190936676E-4</v>
      </c>
      <c r="N28" s="2">
        <f t="shared" si="0"/>
        <v>0.99874240296708761</v>
      </c>
      <c r="O28" s="2">
        <f t="shared" si="0"/>
        <v>2.5829782138188948</v>
      </c>
    </row>
    <row r="29" spans="2:15" x14ac:dyDescent="0.25">
      <c r="B29" s="1"/>
      <c r="C29" s="1"/>
      <c r="D29" s="1">
        <f>'BT_Event-Driven Loop V2'!FN28</f>
        <v>-56.285553910154704</v>
      </c>
      <c r="E29" s="1">
        <f>'BT_Event-Driven Loop V2'!FO28</f>
        <v>21484.936872536931</v>
      </c>
      <c r="F29" s="2">
        <f t="shared" si="1"/>
        <v>-2.6129229249799435E-3</v>
      </c>
      <c r="H29" s="2">
        <f>'BT vectorized v2'!FM28</f>
        <v>1</v>
      </c>
      <c r="I29" s="2">
        <f>'BT vectorized v2'!FN28</f>
        <v>-2.6059850374064997E-3</v>
      </c>
      <c r="J29" s="40">
        <f>'BT vectorized v2'!FO28</f>
        <v>2.1458066742304505</v>
      </c>
      <c r="K29" s="98">
        <f t="shared" si="2"/>
        <v>21458.066742304502</v>
      </c>
      <c r="L29" s="2">
        <f t="shared" si="3"/>
        <v>-2.6059850374064997E-3</v>
      </c>
      <c r="N29" s="2">
        <f t="shared" si="0"/>
        <v>0.99874935028239364</v>
      </c>
      <c r="O29" s="2">
        <f t="shared" si="0"/>
        <v>0.9973447790950446</v>
      </c>
    </row>
    <row r="30" spans="2:15" x14ac:dyDescent="0.25">
      <c r="B30" s="1"/>
      <c r="C30" s="1"/>
      <c r="D30" s="1">
        <f>'BT_Event-Driven Loop V2'!FN29</f>
        <v>0</v>
      </c>
      <c r="E30" s="1">
        <f>'BT_Event-Driven Loop V2'!FO29</f>
        <v>21459.193563253812</v>
      </c>
      <c r="F30" s="2">
        <f t="shared" si="1"/>
        <v>-1.1982026959560521E-3</v>
      </c>
      <c r="H30" s="2">
        <f>'BT vectorized v2'!FM29</f>
        <v>1</v>
      </c>
      <c r="I30" s="2">
        <f>'BT vectorized v2'!FN29</f>
        <v>-1.1982026959561631E-3</v>
      </c>
      <c r="J30" s="40">
        <f>'BT vectorized v2'!FO29</f>
        <v>2.1432355628883868</v>
      </c>
      <c r="K30" s="98">
        <f t="shared" si="2"/>
        <v>21432.355628883866</v>
      </c>
      <c r="L30" s="2">
        <f t="shared" si="3"/>
        <v>-1.1982026959560521E-3</v>
      </c>
      <c r="N30" s="2">
        <f t="shared" si="0"/>
        <v>0.99874935028239353</v>
      </c>
      <c r="O30" s="2">
        <f t="shared" si="0"/>
        <v>1</v>
      </c>
    </row>
    <row r="31" spans="2:15" x14ac:dyDescent="0.25">
      <c r="B31" s="1"/>
      <c r="C31" s="1"/>
      <c r="D31" s="1">
        <f>'BT_Event-Driven Loop V2'!FN30</f>
        <v>-24.211639445466062</v>
      </c>
      <c r="E31" s="1">
        <f>'BT_Event-Driven Loop V2'!FO30</f>
        <v>22271.494072295041</v>
      </c>
      <c r="F31" s="2">
        <f t="shared" si="1"/>
        <v>3.785326352767493E-2</v>
      </c>
      <c r="H31" s="2">
        <f>'BT vectorized v2'!FM30</f>
        <v>1</v>
      </c>
      <c r="I31" s="2">
        <f>'BT vectorized v2'!FN30</f>
        <v>3.7852683153158706E-2</v>
      </c>
      <c r="J31" s="40">
        <f>'BT vectorized v2'!FO30</f>
        <v>2.2243627795729828</v>
      </c>
      <c r="K31" s="98">
        <f t="shared" si="2"/>
        <v>22243.627795729826</v>
      </c>
      <c r="L31" s="2">
        <f t="shared" si="3"/>
        <v>3.7852683153158706E-2</v>
      </c>
      <c r="N31" s="2">
        <f t="shared" si="0"/>
        <v>0.99874879177504849</v>
      </c>
      <c r="O31" s="2">
        <f t="shared" si="0"/>
        <v>0.99998466778126538</v>
      </c>
    </row>
    <row r="32" spans="2:15" x14ac:dyDescent="0.25">
      <c r="B32" s="1"/>
      <c r="C32" s="1"/>
      <c r="D32" s="1">
        <f>'BT_Event-Driven Loop V2'!FN31</f>
        <v>-36.629039452318466</v>
      </c>
      <c r="E32" s="1">
        <f>'BT_Event-Driven Loop V2'!FO31</f>
        <v>20207.782576509744</v>
      </c>
      <c r="F32" s="2">
        <f t="shared" si="1"/>
        <v>-9.2661565007103985E-2</v>
      </c>
      <c r="H32" s="2">
        <f>'BT vectorized v2'!FM31</f>
        <v>1</v>
      </c>
      <c r="I32" s="2">
        <f>'BT vectorized v2'!FN31</f>
        <v>-9.2299879358020198E-2</v>
      </c>
      <c r="J32" s="40">
        <f>'BT vectorized v2'!FO31</f>
        <v>2.0190543633699258</v>
      </c>
      <c r="K32" s="98">
        <f t="shared" si="2"/>
        <v>20190.543633699257</v>
      </c>
      <c r="L32" s="2">
        <f t="shared" si="3"/>
        <v>-9.2299879358020309E-2</v>
      </c>
      <c r="N32" s="2">
        <f t="shared" si="0"/>
        <v>0.99914691566255631</v>
      </c>
      <c r="O32" s="2">
        <f t="shared" si="0"/>
        <v>0.99609670256426219</v>
      </c>
    </row>
    <row r="33" spans="2:15" x14ac:dyDescent="0.25">
      <c r="B33" s="1"/>
      <c r="C33" s="1"/>
      <c r="D33" s="1">
        <f>'BT_Event-Driven Loop V2'!FN32</f>
        <v>-13.612899383337208</v>
      </c>
      <c r="E33" s="1">
        <f>'BT_Event-Driven Loop V2'!FO32</f>
        <v>20784.967354450626</v>
      </c>
      <c r="F33" s="2">
        <f t="shared" si="1"/>
        <v>2.8562499411084463E-2</v>
      </c>
      <c r="H33" s="2">
        <f>'BT vectorized v2'!FM32</f>
        <v>1</v>
      </c>
      <c r="I33" s="2">
        <f>'BT vectorized v2'!FN32</f>
        <v>2.8517941292550031E-2</v>
      </c>
      <c r="J33" s="40">
        <f>'BT vectorized v2'!FO32</f>
        <v>2.0766336371709762</v>
      </c>
      <c r="K33" s="98">
        <f t="shared" si="2"/>
        <v>20766.336371709764</v>
      </c>
      <c r="L33" s="2">
        <f t="shared" si="3"/>
        <v>2.8517941292550031E-2</v>
      </c>
      <c r="N33" s="2">
        <f t="shared" si="0"/>
        <v>0.99910363184973328</v>
      </c>
      <c r="O33" s="2">
        <f t="shared" si="0"/>
        <v>0.9984399783123622</v>
      </c>
    </row>
    <row r="34" spans="2:15" x14ac:dyDescent="0.25">
      <c r="B34" s="1"/>
      <c r="C34" s="1"/>
      <c r="D34" s="1">
        <f>'BT_Event-Driven Loop V2'!FN33</f>
        <v>-51.342691558698789</v>
      </c>
      <c r="E34" s="1">
        <f>'BT_Event-Driven Loop V2'!FO33</f>
        <v>20598.724724994841</v>
      </c>
      <c r="F34" s="2">
        <f t="shared" si="1"/>
        <v>-8.9604484952874319E-3</v>
      </c>
      <c r="H34" s="2">
        <f>'BT vectorized v2'!FM33</f>
        <v>1</v>
      </c>
      <c r="I34" s="2">
        <f>'BT vectorized v2'!FN33</f>
        <v>-8.9590925332698745E-3</v>
      </c>
      <c r="J34" s="40">
        <f>'BT vectorized v2'!FO33</f>
        <v>2.0580288842578605</v>
      </c>
      <c r="K34" s="98">
        <f t="shared" si="2"/>
        <v>20580.288842578604</v>
      </c>
      <c r="L34" s="2">
        <f t="shared" si="3"/>
        <v>-8.9590925332700966E-3</v>
      </c>
      <c r="N34" s="2">
        <f t="shared" si="0"/>
        <v>0.99910499884520199</v>
      </c>
      <c r="O34" s="2">
        <f t="shared" si="0"/>
        <v>0.99984867252816101</v>
      </c>
    </row>
    <row r="35" spans="2:15" x14ac:dyDescent="0.25">
      <c r="B35" s="1"/>
      <c r="C35" s="1"/>
      <c r="D35" s="1">
        <f>'BT_Event-Driven Loop V2'!FN34</f>
        <v>-0.71095836227863174</v>
      </c>
      <c r="E35" s="1">
        <f>'BT_Event-Driven Loop V2'!FO34</f>
        <v>20791.92131876088</v>
      </c>
      <c r="F35" s="2">
        <f t="shared" si="1"/>
        <v>9.3790560505724319E-3</v>
      </c>
      <c r="H35" s="2">
        <f>'BT vectorized v2'!FM34</f>
        <v>1</v>
      </c>
      <c r="I35" s="2">
        <f>'BT vectorized v2'!FN34</f>
        <v>1.0000000000000009E-2</v>
      </c>
      <c r="J35" s="40">
        <f>'BT vectorized v2'!FO34</f>
        <v>2.078609173100439</v>
      </c>
      <c r="K35" s="98">
        <f t="shared" si="2"/>
        <v>20786.091731004391</v>
      </c>
      <c r="L35" s="2">
        <f t="shared" si="3"/>
        <v>1.0000000000000009E-2</v>
      </c>
      <c r="N35" s="2">
        <f t="shared" si="0"/>
        <v>0.99971962245974699</v>
      </c>
      <c r="O35" s="2">
        <f t="shared" si="0"/>
        <v>1.0662053778204768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BTEvent-Driven Loop</vt:lpstr>
      <vt:lpstr>BT_Event-Driven Loop V2</vt:lpstr>
      <vt:lpstr>BT_Event-Driven Loop V5</vt:lpstr>
      <vt:lpstr>BT_Event-Driven Loop V3</vt:lpstr>
      <vt:lpstr>BT_Event-Driven Loop V4</vt:lpstr>
      <vt:lpstr>BT vectorized v2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Mulyadi</dc:creator>
  <cp:lastModifiedBy>Kiki Mulyadi</cp:lastModifiedBy>
  <dcterms:created xsi:type="dcterms:W3CDTF">2022-02-18T05:01:12Z</dcterms:created>
  <dcterms:modified xsi:type="dcterms:W3CDTF">2022-03-13T10:31:20Z</dcterms:modified>
</cp:coreProperties>
</file>